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rodri\Downloads\"/>
    </mc:Choice>
  </mc:AlternateContent>
  <xr:revisionPtr revIDLastSave="0" documentId="13_ncr:1_{782EF7E0-2DCC-44B7-BAE6-545452798D20}" xr6:coauthVersionLast="47" xr6:coauthVersionMax="47" xr10:uidLastSave="{00000000-0000-0000-0000-000000000000}"/>
  <bookViews>
    <workbookView xWindow="-120" yWindow="-120" windowWidth="20730" windowHeight="11160" tabRatio="921" firstSheet="7" activeTab="8"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Planilha1" sheetId="15" r:id="rId12"/>
    <sheet name="Tabelas auxiliares" sheetId="8" r:id="rId13"/>
  </sheets>
  <externalReferences>
    <externalReference r:id="rId14"/>
    <externalReference r:id="rId15"/>
  </externalReferences>
  <definedNames>
    <definedName name="_xlnm._FilterDatabase" localSheetId="4" hidden="1">'1. Pré-Empenhos'!$A$3:$S$320</definedName>
    <definedName name="_xlnm._FilterDatabase" localSheetId="5" hidden="1">'2. Empenhos LOA UFABC 2023'!$A$3:$AC$1334</definedName>
    <definedName name="_xlnm._FilterDatabase" localSheetId="8" hidden="1">'2.1 DESCENTRALIZAÇÕES 2023'!$A$3:$X$1001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86" i="2" l="1"/>
  <c r="X686" i="2"/>
  <c r="Y686" i="2" s="1"/>
  <c r="H686" i="2"/>
  <c r="G686" i="2"/>
  <c r="F686" i="2"/>
  <c r="Z685" i="2"/>
  <c r="Y685" i="2"/>
  <c r="X685" i="2"/>
  <c r="H685" i="2"/>
  <c r="G685" i="2"/>
  <c r="F685" i="2"/>
  <c r="Z684" i="2"/>
  <c r="Y684" i="2"/>
  <c r="X684" i="2"/>
  <c r="H684" i="2"/>
  <c r="G684" i="2"/>
  <c r="F684" i="2"/>
  <c r="Z683" i="2"/>
  <c r="X683" i="2"/>
  <c r="Y683" i="2" s="1"/>
  <c r="H683" i="2"/>
  <c r="G683" i="2"/>
  <c r="F683" i="2"/>
  <c r="Z682" i="2"/>
  <c r="Y682" i="2"/>
  <c r="X682" i="2"/>
  <c r="H682" i="2"/>
  <c r="G682" i="2"/>
  <c r="F682" i="2"/>
  <c r="Z681" i="2"/>
  <c r="Y681" i="2"/>
  <c r="X681" i="2"/>
  <c r="H681" i="2"/>
  <c r="G681" i="2"/>
  <c r="F681" i="2"/>
  <c r="Z680" i="2"/>
  <c r="Y680" i="2"/>
  <c r="X680" i="2"/>
  <c r="H680" i="2"/>
  <c r="G680" i="2"/>
  <c r="F680" i="2"/>
  <c r="Z679" i="2"/>
  <c r="X679" i="2"/>
  <c r="Y679" i="2" s="1"/>
  <c r="H679" i="2"/>
  <c r="G679" i="2"/>
  <c r="F679" i="2"/>
  <c r="Z678" i="2"/>
  <c r="Y678" i="2"/>
  <c r="X678" i="2"/>
  <c r="H678" i="2"/>
  <c r="G678" i="2"/>
  <c r="F678" i="2"/>
  <c r="Z677" i="2"/>
  <c r="Y677" i="2"/>
  <c r="X677" i="2"/>
  <c r="H677" i="2"/>
  <c r="G677" i="2"/>
  <c r="F677" i="2"/>
  <c r="Z676" i="2"/>
  <c r="Y676" i="2"/>
  <c r="X676" i="2"/>
  <c r="H676" i="2"/>
  <c r="G676" i="2"/>
  <c r="F676" i="2"/>
  <c r="Z675" i="2"/>
  <c r="Y675" i="2"/>
  <c r="X675" i="2"/>
  <c r="H675" i="2"/>
  <c r="G675" i="2"/>
  <c r="F675" i="2"/>
  <c r="Z674" i="2"/>
  <c r="Y674" i="2"/>
  <c r="X674" i="2"/>
  <c r="H674" i="2"/>
  <c r="G674" i="2"/>
  <c r="F674" i="2"/>
  <c r="Z673" i="2"/>
  <c r="Y673" i="2"/>
  <c r="X673" i="2"/>
  <c r="H673" i="2"/>
  <c r="G673" i="2"/>
  <c r="F673" i="2"/>
  <c r="Z672" i="2"/>
  <c r="Y672" i="2"/>
  <c r="X672" i="2"/>
  <c r="H672" i="2"/>
  <c r="G672" i="2"/>
  <c r="F672" i="2"/>
  <c r="Z671" i="2"/>
  <c r="Y671" i="2"/>
  <c r="X671" i="2"/>
  <c r="H671" i="2"/>
  <c r="G671" i="2"/>
  <c r="F671" i="2"/>
  <c r="Z670" i="2"/>
  <c r="Y670" i="2"/>
  <c r="X670" i="2"/>
  <c r="H670" i="2"/>
  <c r="G670" i="2"/>
  <c r="F670" i="2"/>
  <c r="Z669" i="2"/>
  <c r="Y669" i="2"/>
  <c r="X669" i="2"/>
  <c r="H669" i="2"/>
  <c r="G669" i="2"/>
  <c r="F669" i="2"/>
  <c r="Z668" i="2"/>
  <c r="Y668" i="2"/>
  <c r="X668" i="2"/>
  <c r="H668" i="2"/>
  <c r="G668" i="2"/>
  <c r="F668" i="2"/>
  <c r="Z667" i="2"/>
  <c r="Y667" i="2"/>
  <c r="X667" i="2"/>
  <c r="H667" i="2"/>
  <c r="G667" i="2"/>
  <c r="F667" i="2"/>
  <c r="Z666" i="2"/>
  <c r="Y666" i="2"/>
  <c r="X666" i="2"/>
  <c r="H666" i="2"/>
  <c r="G666" i="2"/>
  <c r="F666" i="2"/>
  <c r="Z665" i="2"/>
  <c r="Y665" i="2"/>
  <c r="X665" i="2"/>
  <c r="H665" i="2"/>
  <c r="G665" i="2"/>
  <c r="F665" i="2"/>
  <c r="Z664" i="2"/>
  <c r="Y664" i="2"/>
  <c r="X664" i="2"/>
  <c r="H664" i="2"/>
  <c r="G664" i="2"/>
  <c r="F664" i="2"/>
  <c r="Z663" i="2"/>
  <c r="Y663" i="2"/>
  <c r="X663" i="2"/>
  <c r="H663" i="2"/>
  <c r="G663" i="2"/>
  <c r="F663" i="2"/>
  <c r="Z662" i="2"/>
  <c r="Y662" i="2"/>
  <c r="X662" i="2"/>
  <c r="H662" i="2"/>
  <c r="G662" i="2"/>
  <c r="F662" i="2"/>
  <c r="Z661" i="2"/>
  <c r="Y661" i="2"/>
  <c r="X661" i="2"/>
  <c r="H661" i="2"/>
  <c r="G661" i="2"/>
  <c r="F661" i="2"/>
  <c r="Z660" i="2"/>
  <c r="Y660" i="2"/>
  <c r="X660" i="2"/>
  <c r="H660" i="2"/>
  <c r="G660" i="2"/>
  <c r="F660" i="2"/>
  <c r="Z659" i="2"/>
  <c r="Y659" i="2"/>
  <c r="X659" i="2"/>
  <c r="H659" i="2"/>
  <c r="G659" i="2"/>
  <c r="F659" i="2"/>
  <c r="Z658" i="2"/>
  <c r="Y658" i="2"/>
  <c r="X658" i="2"/>
  <c r="H658" i="2"/>
  <c r="G658" i="2"/>
  <c r="F658" i="2"/>
  <c r="Z657" i="2"/>
  <c r="Y657" i="2"/>
  <c r="X657" i="2"/>
  <c r="H657" i="2"/>
  <c r="G657" i="2"/>
  <c r="F657" i="2"/>
  <c r="Z656" i="2"/>
  <c r="Y656" i="2"/>
  <c r="X656" i="2"/>
  <c r="H656" i="2"/>
  <c r="G656" i="2"/>
  <c r="F656" i="2"/>
  <c r="Z655" i="2"/>
  <c r="Y655" i="2"/>
  <c r="X655" i="2"/>
  <c r="H655" i="2"/>
  <c r="G655" i="2"/>
  <c r="F655" i="2"/>
  <c r="Z654" i="2"/>
  <c r="Y654" i="2"/>
  <c r="X654" i="2"/>
  <c r="H654" i="2"/>
  <c r="G654" i="2"/>
  <c r="F654" i="2"/>
  <c r="Z653" i="2"/>
  <c r="Y653" i="2"/>
  <c r="X653" i="2"/>
  <c r="H653" i="2"/>
  <c r="G653" i="2"/>
  <c r="F653" i="2"/>
  <c r="Z652" i="2"/>
  <c r="Y652" i="2"/>
  <c r="X652" i="2"/>
  <c r="H652" i="2"/>
  <c r="G652" i="2"/>
  <c r="F652" i="2"/>
  <c r="Z651" i="2"/>
  <c r="Y651" i="2"/>
  <c r="X651" i="2"/>
  <c r="H651" i="2"/>
  <c r="G651" i="2"/>
  <c r="F651" i="2"/>
  <c r="Z650" i="2"/>
  <c r="Y650" i="2"/>
  <c r="X650" i="2"/>
  <c r="H650" i="2"/>
  <c r="G650" i="2"/>
  <c r="F650" i="2"/>
  <c r="Z649" i="2"/>
  <c r="Y649" i="2"/>
  <c r="X649" i="2"/>
  <c r="H649" i="2"/>
  <c r="G649" i="2"/>
  <c r="F649" i="2"/>
  <c r="Z648" i="2"/>
  <c r="Y648" i="2"/>
  <c r="X648" i="2"/>
  <c r="H648" i="2"/>
  <c r="G648" i="2"/>
  <c r="F648" i="2"/>
  <c r="Z647" i="2"/>
  <c r="Y647" i="2"/>
  <c r="X647" i="2"/>
  <c r="H647" i="2"/>
  <c r="G647" i="2"/>
  <c r="F647" i="2"/>
  <c r="Z646" i="2"/>
  <c r="Y646" i="2"/>
  <c r="X646" i="2"/>
  <c r="H646" i="2"/>
  <c r="G646" i="2"/>
  <c r="F646" i="2"/>
  <c r="Z645" i="2"/>
  <c r="Y645" i="2"/>
  <c r="X645" i="2"/>
  <c r="H645" i="2"/>
  <c r="G645" i="2"/>
  <c r="F645" i="2"/>
  <c r="Z644" i="2"/>
  <c r="Y644" i="2"/>
  <c r="X644" i="2"/>
  <c r="H644" i="2"/>
  <c r="G644" i="2"/>
  <c r="F644" i="2"/>
  <c r="Z643" i="2"/>
  <c r="Y643" i="2"/>
  <c r="X643" i="2"/>
  <c r="H643" i="2"/>
  <c r="G643" i="2"/>
  <c r="F643" i="2"/>
  <c r="Z642" i="2"/>
  <c r="Y642" i="2"/>
  <c r="X642" i="2"/>
  <c r="H642" i="2"/>
  <c r="G642" i="2"/>
  <c r="F642" i="2"/>
  <c r="Z641" i="2"/>
  <c r="Y641" i="2"/>
  <c r="X641" i="2"/>
  <c r="H641" i="2"/>
  <c r="G641" i="2"/>
  <c r="F641" i="2"/>
  <c r="Z640" i="2"/>
  <c r="Y640" i="2"/>
  <c r="X640" i="2"/>
  <c r="H640" i="2"/>
  <c r="G640" i="2"/>
  <c r="F640" i="2"/>
  <c r="Z639" i="2"/>
  <c r="Y639" i="2"/>
  <c r="X639" i="2"/>
  <c r="H639" i="2"/>
  <c r="G639" i="2"/>
  <c r="F639" i="2"/>
  <c r="Z638" i="2"/>
  <c r="Y638" i="2"/>
  <c r="X638" i="2"/>
  <c r="H638" i="2"/>
  <c r="G638" i="2"/>
  <c r="F638" i="2"/>
  <c r="Z637" i="2"/>
  <c r="Y637" i="2"/>
  <c r="X637" i="2"/>
  <c r="H637" i="2"/>
  <c r="G637" i="2"/>
  <c r="F637" i="2"/>
  <c r="Z636" i="2"/>
  <c r="Y636" i="2"/>
  <c r="X636" i="2"/>
  <c r="H636" i="2"/>
  <c r="G636" i="2"/>
  <c r="F636" i="2"/>
  <c r="Z635" i="2"/>
  <c r="Y635" i="2"/>
  <c r="X635" i="2"/>
  <c r="H635" i="2"/>
  <c r="G635" i="2"/>
  <c r="F635" i="2"/>
  <c r="Z634" i="2"/>
  <c r="Y634" i="2"/>
  <c r="X634" i="2"/>
  <c r="H634" i="2"/>
  <c r="G634" i="2"/>
  <c r="F634" i="2"/>
  <c r="Z633" i="2"/>
  <c r="Y633" i="2"/>
  <c r="X633" i="2"/>
  <c r="H633" i="2"/>
  <c r="G633" i="2"/>
  <c r="F633" i="2"/>
  <c r="Z632" i="2"/>
  <c r="Y632" i="2"/>
  <c r="X632" i="2"/>
  <c r="H632" i="2"/>
  <c r="G632" i="2"/>
  <c r="F632" i="2"/>
  <c r="Z631" i="2"/>
  <c r="Y631" i="2"/>
  <c r="X631" i="2"/>
  <c r="H631" i="2"/>
  <c r="G631" i="2"/>
  <c r="F631" i="2"/>
  <c r="Z630" i="2"/>
  <c r="Y630" i="2"/>
  <c r="X630" i="2"/>
  <c r="H630" i="2"/>
  <c r="G630" i="2"/>
  <c r="F630" i="2"/>
  <c r="Z629" i="2"/>
  <c r="Y629" i="2"/>
  <c r="X629" i="2"/>
  <c r="H629" i="2"/>
  <c r="G629" i="2"/>
  <c r="F629" i="2"/>
  <c r="Z628" i="2"/>
  <c r="Y628" i="2"/>
  <c r="X628" i="2"/>
  <c r="H628" i="2"/>
  <c r="G628" i="2"/>
  <c r="F628" i="2"/>
  <c r="Z627" i="2"/>
  <c r="Y627" i="2"/>
  <c r="X627" i="2"/>
  <c r="H627" i="2"/>
  <c r="G627" i="2"/>
  <c r="F627" i="2"/>
  <c r="Z626" i="2"/>
  <c r="Y626" i="2"/>
  <c r="X626" i="2"/>
  <c r="H626" i="2"/>
  <c r="G626" i="2"/>
  <c r="F626" i="2"/>
  <c r="Z625" i="2"/>
  <c r="Y625" i="2"/>
  <c r="X625" i="2"/>
  <c r="H625" i="2"/>
  <c r="G625" i="2"/>
  <c r="F625" i="2"/>
  <c r="Z624" i="2"/>
  <c r="Y624" i="2"/>
  <c r="X624" i="2"/>
  <c r="H624" i="2"/>
  <c r="G624" i="2"/>
  <c r="F624" i="2"/>
  <c r="Z623" i="2"/>
  <c r="Y623" i="2"/>
  <c r="X623" i="2"/>
  <c r="H623" i="2"/>
  <c r="G623" i="2"/>
  <c r="F623" i="2"/>
  <c r="Z622" i="2"/>
  <c r="Y622" i="2"/>
  <c r="X622" i="2"/>
  <c r="H622" i="2"/>
  <c r="G622" i="2"/>
  <c r="F622" i="2"/>
  <c r="Z621" i="2"/>
  <c r="Y621" i="2"/>
  <c r="X621" i="2"/>
  <c r="H621" i="2"/>
  <c r="G621" i="2"/>
  <c r="F621" i="2"/>
  <c r="Z620" i="2"/>
  <c r="Y620" i="2"/>
  <c r="X620" i="2"/>
  <c r="H620" i="2"/>
  <c r="G620" i="2"/>
  <c r="F620" i="2"/>
  <c r="Z619" i="2"/>
  <c r="Y619" i="2"/>
  <c r="X619" i="2"/>
  <c r="H619" i="2"/>
  <c r="G619" i="2"/>
  <c r="F619" i="2"/>
  <c r="Z618" i="2"/>
  <c r="Y618" i="2"/>
  <c r="X618" i="2"/>
  <c r="H618" i="2"/>
  <c r="G618" i="2"/>
  <c r="F618" i="2"/>
  <c r="Z617" i="2"/>
  <c r="Y617" i="2"/>
  <c r="X617" i="2"/>
  <c r="H617" i="2"/>
  <c r="G617" i="2"/>
  <c r="F617" i="2"/>
  <c r="Z616" i="2"/>
  <c r="Y616" i="2"/>
  <c r="X616" i="2"/>
  <c r="H616" i="2"/>
  <c r="G616" i="2"/>
  <c r="F616" i="2"/>
  <c r="Z615" i="2"/>
  <c r="Y615" i="2"/>
  <c r="X615" i="2"/>
  <c r="H615" i="2"/>
  <c r="G615" i="2"/>
  <c r="F615" i="2"/>
  <c r="Z614" i="2"/>
  <c r="Y614" i="2"/>
  <c r="X614" i="2"/>
  <c r="H614" i="2"/>
  <c r="G614" i="2"/>
  <c r="F614" i="2"/>
  <c r="Z613" i="2"/>
  <c r="Y613" i="2"/>
  <c r="X613" i="2"/>
  <c r="H613" i="2"/>
  <c r="G613" i="2"/>
  <c r="F613" i="2"/>
  <c r="Z612" i="2"/>
  <c r="Y612" i="2"/>
  <c r="X612" i="2"/>
  <c r="H612" i="2"/>
  <c r="G612" i="2"/>
  <c r="F612" i="2"/>
  <c r="Z611" i="2"/>
  <c r="Y611" i="2"/>
  <c r="X611" i="2"/>
  <c r="H611" i="2"/>
  <c r="G611" i="2"/>
  <c r="F611" i="2"/>
  <c r="Z610" i="2"/>
  <c r="Y610" i="2"/>
  <c r="X610" i="2"/>
  <c r="H610" i="2"/>
  <c r="G610" i="2"/>
  <c r="F610" i="2"/>
  <c r="Z609" i="2"/>
  <c r="Y609" i="2"/>
  <c r="X609" i="2"/>
  <c r="H609" i="2"/>
  <c r="G609" i="2"/>
  <c r="F609" i="2"/>
  <c r="Z608" i="2"/>
  <c r="Y608" i="2"/>
  <c r="X608" i="2"/>
  <c r="H608" i="2"/>
  <c r="G608" i="2"/>
  <c r="F608" i="2"/>
  <c r="Z607" i="2"/>
  <c r="Y607" i="2"/>
  <c r="X607" i="2"/>
  <c r="H607" i="2"/>
  <c r="G607" i="2"/>
  <c r="F607" i="2"/>
  <c r="Z606" i="2"/>
  <c r="Y606" i="2"/>
  <c r="X606" i="2"/>
  <c r="H606" i="2"/>
  <c r="G606" i="2"/>
  <c r="F606" i="2"/>
  <c r="Z605" i="2"/>
  <c r="Y605" i="2"/>
  <c r="X605" i="2"/>
  <c r="H605" i="2"/>
  <c r="G605" i="2"/>
  <c r="F605" i="2"/>
  <c r="Z604" i="2"/>
  <c r="Y604" i="2"/>
  <c r="X604" i="2"/>
  <c r="H604" i="2"/>
  <c r="G604" i="2"/>
  <c r="F604" i="2"/>
  <c r="Z603" i="2"/>
  <c r="Y603" i="2"/>
  <c r="X603" i="2"/>
  <c r="H603" i="2"/>
  <c r="G603" i="2"/>
  <c r="F603" i="2"/>
  <c r="Z602" i="2"/>
  <c r="Y602" i="2"/>
  <c r="X602" i="2"/>
  <c r="H602" i="2"/>
  <c r="G602" i="2"/>
  <c r="F602" i="2"/>
  <c r="Z601" i="2"/>
  <c r="Y601" i="2"/>
  <c r="X601" i="2"/>
  <c r="H601" i="2"/>
  <c r="G601" i="2"/>
  <c r="F601" i="2"/>
  <c r="Z600" i="2"/>
  <c r="Y600" i="2"/>
  <c r="X600" i="2"/>
  <c r="H600" i="2"/>
  <c r="G600" i="2"/>
  <c r="F600" i="2"/>
  <c r="Z599" i="2"/>
  <c r="Y599" i="2"/>
  <c r="X599" i="2"/>
  <c r="H599" i="2"/>
  <c r="G599" i="2"/>
  <c r="F599" i="2"/>
  <c r="Z598" i="2"/>
  <c r="Y598" i="2"/>
  <c r="X598" i="2"/>
  <c r="H598" i="2"/>
  <c r="G598" i="2"/>
  <c r="F598" i="2"/>
  <c r="Z597" i="2"/>
  <c r="Y597" i="2"/>
  <c r="X597" i="2"/>
  <c r="H597" i="2"/>
  <c r="G597" i="2"/>
  <c r="F597" i="2"/>
  <c r="Z596" i="2"/>
  <c r="Y596" i="2"/>
  <c r="X596" i="2"/>
  <c r="H596" i="2"/>
  <c r="G596" i="2"/>
  <c r="F596" i="2"/>
  <c r="Z595" i="2"/>
  <c r="Y595" i="2"/>
  <c r="X595" i="2"/>
  <c r="H595" i="2"/>
  <c r="G595" i="2"/>
  <c r="F595" i="2"/>
  <c r="Z594" i="2"/>
  <c r="Y594" i="2"/>
  <c r="X594" i="2"/>
  <c r="H594" i="2"/>
  <c r="G594" i="2"/>
  <c r="F594" i="2"/>
  <c r="Z593" i="2"/>
  <c r="Y593" i="2"/>
  <c r="X593" i="2"/>
  <c r="H593" i="2"/>
  <c r="G593" i="2"/>
  <c r="F593" i="2"/>
  <c r="Z592" i="2"/>
  <c r="Y592" i="2"/>
  <c r="X592" i="2"/>
  <c r="H592" i="2"/>
  <c r="G592" i="2"/>
  <c r="F592" i="2"/>
  <c r="Z591" i="2"/>
  <c r="Y591" i="2"/>
  <c r="X591" i="2"/>
  <c r="H591" i="2"/>
  <c r="G591" i="2"/>
  <c r="F591" i="2"/>
  <c r="Z590" i="2"/>
  <c r="Y590" i="2"/>
  <c r="X590" i="2"/>
  <c r="H590" i="2"/>
  <c r="G590" i="2"/>
  <c r="F590" i="2"/>
  <c r="Z589" i="2"/>
  <c r="Y589" i="2"/>
  <c r="X589" i="2"/>
  <c r="H589" i="2"/>
  <c r="G589" i="2"/>
  <c r="F589" i="2"/>
  <c r="Z588" i="2"/>
  <c r="Y588" i="2"/>
  <c r="X588" i="2"/>
  <c r="H588" i="2"/>
  <c r="G588" i="2"/>
  <c r="F588" i="2"/>
  <c r="Z587" i="2"/>
  <c r="Y587" i="2"/>
  <c r="X587" i="2"/>
  <c r="H587" i="2"/>
  <c r="G587" i="2"/>
  <c r="F587" i="2"/>
  <c r="Z586" i="2"/>
  <c r="Y586" i="2"/>
  <c r="X586" i="2"/>
  <c r="H586" i="2"/>
  <c r="G586" i="2"/>
  <c r="F586" i="2"/>
  <c r="Z585" i="2"/>
  <c r="Y585" i="2"/>
  <c r="X585" i="2"/>
  <c r="H585" i="2"/>
  <c r="G585" i="2"/>
  <c r="F585" i="2"/>
  <c r="Z584" i="2"/>
  <c r="Y584" i="2"/>
  <c r="X584" i="2"/>
  <c r="H584" i="2"/>
  <c r="G584" i="2"/>
  <c r="F584" i="2"/>
  <c r="Z583" i="2"/>
  <c r="Y583" i="2"/>
  <c r="X583" i="2"/>
  <c r="H583" i="2"/>
  <c r="G583" i="2"/>
  <c r="F583" i="2"/>
  <c r="Z582" i="2"/>
  <c r="Y582" i="2"/>
  <c r="X582" i="2"/>
  <c r="H582" i="2"/>
  <c r="G582" i="2"/>
  <c r="F582" i="2"/>
  <c r="Z581" i="2"/>
  <c r="Y581" i="2"/>
  <c r="X581" i="2"/>
  <c r="H581" i="2"/>
  <c r="G581" i="2"/>
  <c r="F581" i="2"/>
  <c r="Z580" i="2"/>
  <c r="Y580" i="2"/>
  <c r="X580" i="2"/>
  <c r="H580" i="2"/>
  <c r="G580" i="2"/>
  <c r="F580" i="2"/>
  <c r="Z579" i="2"/>
  <c r="Y579" i="2"/>
  <c r="X579" i="2"/>
  <c r="H579" i="2"/>
  <c r="G579" i="2"/>
  <c r="F579" i="2"/>
  <c r="Z578" i="2"/>
  <c r="Y578" i="2"/>
  <c r="X578" i="2"/>
  <c r="H578" i="2"/>
  <c r="G578" i="2"/>
  <c r="F578" i="2"/>
  <c r="Z577" i="2"/>
  <c r="Y577" i="2"/>
  <c r="X577" i="2"/>
  <c r="H577" i="2"/>
  <c r="G577" i="2"/>
  <c r="F577" i="2"/>
  <c r="Z576" i="2"/>
  <c r="Y576" i="2"/>
  <c r="X576" i="2"/>
  <c r="H576" i="2"/>
  <c r="G576" i="2"/>
  <c r="F576" i="2"/>
  <c r="Z575" i="2"/>
  <c r="Y575" i="2"/>
  <c r="X575" i="2"/>
  <c r="H575" i="2"/>
  <c r="G575" i="2"/>
  <c r="F575" i="2"/>
  <c r="Z574" i="2"/>
  <c r="Y574" i="2"/>
  <c r="X574" i="2"/>
  <c r="H574" i="2"/>
  <c r="G574" i="2"/>
  <c r="F574" i="2"/>
  <c r="Z573" i="2"/>
  <c r="Y573" i="2"/>
  <c r="X573" i="2"/>
  <c r="H573" i="2"/>
  <c r="G573" i="2"/>
  <c r="F573" i="2"/>
  <c r="Z572" i="2"/>
  <c r="Y572" i="2"/>
  <c r="X572" i="2"/>
  <c r="H572" i="2"/>
  <c r="G572" i="2"/>
  <c r="F572" i="2"/>
  <c r="Z571" i="2"/>
  <c r="Y571" i="2"/>
  <c r="X571" i="2"/>
  <c r="H571" i="2"/>
  <c r="G571" i="2"/>
  <c r="F571" i="2"/>
  <c r="Z570" i="2"/>
  <c r="Y570" i="2"/>
  <c r="X570" i="2"/>
  <c r="H570" i="2"/>
  <c r="G570" i="2"/>
  <c r="F570" i="2"/>
  <c r="Z569" i="2"/>
  <c r="Y569" i="2"/>
  <c r="X569" i="2"/>
  <c r="H569" i="2"/>
  <c r="G569" i="2"/>
  <c r="F569" i="2"/>
  <c r="Z568" i="2"/>
  <c r="Y568" i="2"/>
  <c r="X568" i="2"/>
  <c r="H568" i="2"/>
  <c r="G568" i="2"/>
  <c r="F568" i="2"/>
  <c r="Z567" i="2"/>
  <c r="Y567" i="2"/>
  <c r="X567" i="2"/>
  <c r="H567" i="2"/>
  <c r="G567" i="2"/>
  <c r="F567" i="2"/>
  <c r="Z566" i="2"/>
  <c r="Y566" i="2"/>
  <c r="X566" i="2"/>
  <c r="H566" i="2"/>
  <c r="G566" i="2"/>
  <c r="F566" i="2"/>
  <c r="Z565" i="2"/>
  <c r="Y565" i="2"/>
  <c r="X565" i="2"/>
  <c r="H565" i="2"/>
  <c r="G565" i="2"/>
  <c r="F565" i="2"/>
  <c r="Z564" i="2"/>
  <c r="Y564" i="2"/>
  <c r="X564" i="2"/>
  <c r="H564" i="2"/>
  <c r="G564" i="2"/>
  <c r="F564" i="2"/>
  <c r="Z563" i="2"/>
  <c r="Y563" i="2"/>
  <c r="X563" i="2"/>
  <c r="H563" i="2"/>
  <c r="G563" i="2"/>
  <c r="F563" i="2"/>
  <c r="Z562" i="2"/>
  <c r="Y562" i="2"/>
  <c r="X562" i="2"/>
  <c r="H562" i="2"/>
  <c r="G562" i="2"/>
  <c r="F562" i="2"/>
  <c r="Z561" i="2"/>
  <c r="Y561" i="2"/>
  <c r="X561" i="2"/>
  <c r="H561" i="2"/>
  <c r="G561" i="2"/>
  <c r="F561" i="2"/>
  <c r="Z560" i="2"/>
  <c r="Y560" i="2"/>
  <c r="X560" i="2"/>
  <c r="H560" i="2"/>
  <c r="G560" i="2"/>
  <c r="F560" i="2"/>
  <c r="Z559" i="2"/>
  <c r="Y559" i="2"/>
  <c r="X559" i="2"/>
  <c r="H559" i="2"/>
  <c r="G559" i="2"/>
  <c r="F559" i="2"/>
  <c r="Z558" i="2"/>
  <c r="Y558" i="2"/>
  <c r="X558" i="2"/>
  <c r="H558" i="2"/>
  <c r="G558" i="2"/>
  <c r="F558" i="2"/>
  <c r="Z557" i="2"/>
  <c r="Y557" i="2"/>
  <c r="X557" i="2"/>
  <c r="H557" i="2"/>
  <c r="G557" i="2"/>
  <c r="F557" i="2"/>
  <c r="Z556" i="2"/>
  <c r="Y556" i="2"/>
  <c r="X556" i="2"/>
  <c r="H556" i="2"/>
  <c r="G556" i="2"/>
  <c r="F556" i="2"/>
  <c r="Z555" i="2"/>
  <c r="Y555" i="2"/>
  <c r="X555" i="2"/>
  <c r="H555" i="2"/>
  <c r="G555" i="2"/>
  <c r="F555" i="2"/>
  <c r="Z554" i="2"/>
  <c r="Y554" i="2"/>
  <c r="X554" i="2"/>
  <c r="H554" i="2"/>
  <c r="G554" i="2"/>
  <c r="F554" i="2"/>
  <c r="Z553" i="2"/>
  <c r="Y553" i="2"/>
  <c r="X553" i="2"/>
  <c r="H553" i="2"/>
  <c r="G553" i="2"/>
  <c r="F553" i="2"/>
  <c r="Z552" i="2"/>
  <c r="Y552" i="2"/>
  <c r="X552" i="2"/>
  <c r="H552" i="2"/>
  <c r="G552" i="2"/>
  <c r="F552" i="2"/>
  <c r="Z551" i="2"/>
  <c r="Y551" i="2"/>
  <c r="X551" i="2"/>
  <c r="H551" i="2"/>
  <c r="G551" i="2"/>
  <c r="F551" i="2"/>
  <c r="Z550" i="2"/>
  <c r="Y550" i="2"/>
  <c r="X550" i="2"/>
  <c r="H550" i="2"/>
  <c r="G550" i="2"/>
  <c r="F550" i="2"/>
  <c r="Z549" i="2"/>
  <c r="Y549" i="2"/>
  <c r="X549" i="2"/>
  <c r="H549" i="2"/>
  <c r="G549" i="2"/>
  <c r="F549" i="2"/>
  <c r="Z548" i="2"/>
  <c r="Y548" i="2"/>
  <c r="X548" i="2"/>
  <c r="H548" i="2"/>
  <c r="G548" i="2"/>
  <c r="F548" i="2"/>
  <c r="Z547" i="2"/>
  <c r="Y547" i="2"/>
  <c r="X547" i="2"/>
  <c r="H547" i="2"/>
  <c r="G547" i="2"/>
  <c r="F547" i="2"/>
  <c r="Z546" i="2"/>
  <c r="Y546" i="2"/>
  <c r="X546" i="2"/>
  <c r="H546" i="2"/>
  <c r="G546" i="2"/>
  <c r="F546" i="2"/>
  <c r="Z545" i="2"/>
  <c r="Y545" i="2"/>
  <c r="X545" i="2"/>
  <c r="H545" i="2"/>
  <c r="G545" i="2"/>
  <c r="F545" i="2"/>
  <c r="Z544" i="2"/>
  <c r="Y544" i="2"/>
  <c r="X544" i="2"/>
  <c r="H544" i="2"/>
  <c r="G544" i="2"/>
  <c r="F544" i="2"/>
  <c r="Z543" i="2"/>
  <c r="Y543" i="2"/>
  <c r="X543" i="2"/>
  <c r="H543" i="2"/>
  <c r="G543" i="2"/>
  <c r="F543" i="2"/>
  <c r="Z542" i="2"/>
  <c r="Y542" i="2"/>
  <c r="X542" i="2"/>
  <c r="H542" i="2"/>
  <c r="G542" i="2"/>
  <c r="F542" i="2"/>
  <c r="Z541" i="2"/>
  <c r="Y541" i="2"/>
  <c r="X541" i="2"/>
  <c r="H541" i="2"/>
  <c r="G541" i="2"/>
  <c r="F541" i="2"/>
  <c r="Z540" i="2"/>
  <c r="Y540" i="2"/>
  <c r="X540" i="2"/>
  <c r="H540" i="2"/>
  <c r="G540" i="2"/>
  <c r="F540" i="2"/>
  <c r="Z539" i="2"/>
  <c r="Y539" i="2"/>
  <c r="X539" i="2"/>
  <c r="H539" i="2"/>
  <c r="G539" i="2"/>
  <c r="F539" i="2"/>
  <c r="Z538" i="2"/>
  <c r="Y538" i="2"/>
  <c r="X538" i="2"/>
  <c r="H538" i="2"/>
  <c r="G538" i="2"/>
  <c r="F538" i="2"/>
  <c r="Z537" i="2"/>
  <c r="Y537" i="2"/>
  <c r="X537" i="2"/>
  <c r="H537" i="2"/>
  <c r="G537" i="2"/>
  <c r="F537" i="2"/>
  <c r="Z536" i="2"/>
  <c r="Y536" i="2"/>
  <c r="X536" i="2"/>
  <c r="H536" i="2"/>
  <c r="G536" i="2"/>
  <c r="F536" i="2"/>
  <c r="Z535" i="2"/>
  <c r="Y535" i="2"/>
  <c r="X535" i="2"/>
  <c r="H535" i="2"/>
  <c r="G535" i="2"/>
  <c r="F535" i="2"/>
  <c r="Z534" i="2"/>
  <c r="Y534" i="2"/>
  <c r="X534" i="2"/>
  <c r="H534" i="2"/>
  <c r="G534" i="2"/>
  <c r="F534" i="2"/>
  <c r="Z533" i="2"/>
  <c r="Y533" i="2"/>
  <c r="X533" i="2"/>
  <c r="H533" i="2"/>
  <c r="G533" i="2"/>
  <c r="F533" i="2"/>
  <c r="Z532" i="2"/>
  <c r="Y532" i="2"/>
  <c r="X532" i="2"/>
  <c r="H532" i="2"/>
  <c r="G532" i="2"/>
  <c r="F532" i="2"/>
  <c r="Z531" i="2"/>
  <c r="Y531" i="2"/>
  <c r="X531" i="2"/>
  <c r="H531" i="2"/>
  <c r="G531" i="2"/>
  <c r="F531" i="2"/>
  <c r="Z530" i="2"/>
  <c r="Y530" i="2"/>
  <c r="X530" i="2"/>
  <c r="H530" i="2"/>
  <c r="G530" i="2"/>
  <c r="F530" i="2"/>
  <c r="Z529" i="2"/>
  <c r="Y529" i="2"/>
  <c r="X529" i="2"/>
  <c r="H529" i="2"/>
  <c r="G529" i="2"/>
  <c r="F529" i="2"/>
  <c r="Z528" i="2"/>
  <c r="Y528" i="2"/>
  <c r="X528" i="2"/>
  <c r="H528" i="2"/>
  <c r="G528" i="2"/>
  <c r="F528" i="2"/>
  <c r="Z527" i="2"/>
  <c r="Y527" i="2"/>
  <c r="X527" i="2"/>
  <c r="H527" i="2"/>
  <c r="G527" i="2"/>
  <c r="F527" i="2"/>
  <c r="Z526" i="2"/>
  <c r="Y526" i="2"/>
  <c r="X526" i="2"/>
  <c r="H526" i="2"/>
  <c r="G526" i="2"/>
  <c r="F526" i="2"/>
  <c r="Z525" i="2"/>
  <c r="Y525" i="2"/>
  <c r="X525" i="2"/>
  <c r="H525" i="2"/>
  <c r="G525" i="2"/>
  <c r="F525" i="2"/>
  <c r="Z524" i="2"/>
  <c r="Y524" i="2"/>
  <c r="X524" i="2"/>
  <c r="H524" i="2"/>
  <c r="G524" i="2"/>
  <c r="F524" i="2"/>
  <c r="Z523" i="2"/>
  <c r="Y523" i="2"/>
  <c r="X523" i="2"/>
  <c r="H523" i="2"/>
  <c r="G523" i="2"/>
  <c r="F523" i="2"/>
  <c r="Z522" i="2"/>
  <c r="Y522" i="2"/>
  <c r="X522" i="2"/>
  <c r="H522" i="2"/>
  <c r="G522" i="2"/>
  <c r="F522" i="2"/>
  <c r="Z521" i="2"/>
  <c r="Y521" i="2"/>
  <c r="X521" i="2"/>
  <c r="H521" i="2"/>
  <c r="G521" i="2"/>
  <c r="F521" i="2"/>
  <c r="Z520" i="2"/>
  <c r="Y520" i="2"/>
  <c r="X520" i="2"/>
  <c r="H520" i="2"/>
  <c r="G520" i="2"/>
  <c r="F520" i="2"/>
  <c r="Z519" i="2"/>
  <c r="Y519" i="2"/>
  <c r="X519" i="2"/>
  <c r="H519" i="2"/>
  <c r="G519" i="2"/>
  <c r="F519" i="2"/>
  <c r="Z518" i="2"/>
  <c r="Y518" i="2"/>
  <c r="X518" i="2"/>
  <c r="H518" i="2"/>
  <c r="G518" i="2"/>
  <c r="F518" i="2"/>
  <c r="Z517" i="2"/>
  <c r="Y517" i="2"/>
  <c r="X517" i="2"/>
  <c r="H517" i="2"/>
  <c r="G517" i="2"/>
  <c r="F517" i="2"/>
  <c r="Z516" i="2"/>
  <c r="Y516" i="2"/>
  <c r="X516" i="2"/>
  <c r="H516" i="2"/>
  <c r="G516" i="2"/>
  <c r="F516" i="2"/>
  <c r="Z515" i="2"/>
  <c r="Y515" i="2"/>
  <c r="X515" i="2"/>
  <c r="H515" i="2"/>
  <c r="G515" i="2"/>
  <c r="F515" i="2"/>
  <c r="Z514" i="2"/>
  <c r="Y514" i="2"/>
  <c r="X514" i="2"/>
  <c r="H514" i="2"/>
  <c r="G514" i="2"/>
  <c r="F514" i="2"/>
  <c r="Z513" i="2"/>
  <c r="Y513" i="2"/>
  <c r="X513" i="2"/>
  <c r="H513" i="2"/>
  <c r="G513" i="2"/>
  <c r="F513" i="2"/>
  <c r="Z512" i="2"/>
  <c r="Y512" i="2"/>
  <c r="X512" i="2"/>
  <c r="H512" i="2"/>
  <c r="G512" i="2"/>
  <c r="F512" i="2"/>
  <c r="Z511" i="2"/>
  <c r="Y511" i="2"/>
  <c r="X511" i="2"/>
  <c r="H511" i="2"/>
  <c r="G511" i="2"/>
  <c r="F511" i="2"/>
  <c r="Z510" i="2"/>
  <c r="Y510" i="2"/>
  <c r="X510" i="2"/>
  <c r="H510" i="2"/>
  <c r="G510" i="2"/>
  <c r="F510" i="2"/>
  <c r="Z509" i="2"/>
  <c r="Y509" i="2"/>
  <c r="X509" i="2"/>
  <c r="H509" i="2"/>
  <c r="G509" i="2"/>
  <c r="F509" i="2"/>
  <c r="Z508" i="2"/>
  <c r="Y508" i="2"/>
  <c r="X508" i="2"/>
  <c r="H508" i="2"/>
  <c r="G508" i="2"/>
  <c r="F508" i="2"/>
  <c r="Z507" i="2"/>
  <c r="Y507" i="2"/>
  <c r="X507" i="2"/>
  <c r="H507" i="2"/>
  <c r="G507" i="2"/>
  <c r="F507" i="2"/>
  <c r="Z506" i="2"/>
  <c r="Y506" i="2"/>
  <c r="X506" i="2"/>
  <c r="H506" i="2"/>
  <c r="G506" i="2"/>
  <c r="F506" i="2"/>
  <c r="Z505" i="2"/>
  <c r="Y505" i="2"/>
  <c r="X505" i="2"/>
  <c r="H505" i="2"/>
  <c r="G505" i="2"/>
  <c r="F505" i="2"/>
  <c r="Z504" i="2"/>
  <c r="Y504" i="2"/>
  <c r="X504" i="2"/>
  <c r="H504" i="2"/>
  <c r="G504" i="2"/>
  <c r="F504" i="2"/>
  <c r="Z503" i="2"/>
  <c r="Y503" i="2"/>
  <c r="X503" i="2"/>
  <c r="H503" i="2"/>
  <c r="G503" i="2"/>
  <c r="F503" i="2"/>
  <c r="Z502" i="2"/>
  <c r="Y502" i="2"/>
  <c r="X502" i="2"/>
  <c r="H502" i="2"/>
  <c r="G502" i="2"/>
  <c r="F502" i="2"/>
  <c r="Z501" i="2"/>
  <c r="Y501" i="2"/>
  <c r="X501" i="2"/>
  <c r="H501" i="2"/>
  <c r="G501" i="2"/>
  <c r="F501" i="2"/>
  <c r="Z500" i="2"/>
  <c r="Y500" i="2"/>
  <c r="X500" i="2"/>
  <c r="H500" i="2"/>
  <c r="G500" i="2"/>
  <c r="F500" i="2"/>
  <c r="Z499" i="2"/>
  <c r="Y499" i="2"/>
  <c r="X499" i="2"/>
  <c r="H499" i="2"/>
  <c r="G499" i="2"/>
  <c r="F499" i="2"/>
  <c r="Z498" i="2"/>
  <c r="Y498" i="2"/>
  <c r="X498" i="2"/>
  <c r="H498" i="2"/>
  <c r="G498" i="2"/>
  <c r="F498" i="2"/>
  <c r="Z497" i="2"/>
  <c r="Y497" i="2"/>
  <c r="X497" i="2"/>
  <c r="H497" i="2"/>
  <c r="G497" i="2"/>
  <c r="F497" i="2"/>
  <c r="Z496" i="2"/>
  <c r="Y496" i="2"/>
  <c r="X496" i="2"/>
  <c r="H496" i="2"/>
  <c r="G496" i="2"/>
  <c r="F496" i="2"/>
  <c r="Z495" i="2"/>
  <c r="Y495" i="2"/>
  <c r="X495" i="2"/>
  <c r="H495" i="2"/>
  <c r="G495" i="2"/>
  <c r="F495" i="2"/>
  <c r="Z494" i="2"/>
  <c r="Y494" i="2"/>
  <c r="X494" i="2"/>
  <c r="H494" i="2"/>
  <c r="G494" i="2"/>
  <c r="F494" i="2"/>
  <c r="Z493" i="2"/>
  <c r="Y493" i="2"/>
  <c r="X493" i="2"/>
  <c r="H493" i="2"/>
  <c r="G493" i="2"/>
  <c r="F493" i="2"/>
  <c r="Z492" i="2"/>
  <c r="Y492" i="2"/>
  <c r="X492" i="2"/>
  <c r="H492" i="2"/>
  <c r="G492" i="2"/>
  <c r="F492" i="2"/>
  <c r="Z491" i="2"/>
  <c r="Y491" i="2"/>
  <c r="X491" i="2"/>
  <c r="H491" i="2"/>
  <c r="G491" i="2"/>
  <c r="F491" i="2"/>
  <c r="Z490" i="2"/>
  <c r="Y490" i="2"/>
  <c r="X490" i="2"/>
  <c r="H490" i="2"/>
  <c r="G490" i="2"/>
  <c r="F490" i="2"/>
  <c r="Z489" i="2"/>
  <c r="Y489" i="2"/>
  <c r="X489" i="2"/>
  <c r="H489" i="2"/>
  <c r="G489" i="2"/>
  <c r="F489" i="2"/>
  <c r="Z488" i="2"/>
  <c r="Y488" i="2"/>
  <c r="X488" i="2"/>
  <c r="H488" i="2"/>
  <c r="G488" i="2"/>
  <c r="F488" i="2"/>
  <c r="Z487" i="2"/>
  <c r="Y487" i="2"/>
  <c r="X487" i="2"/>
  <c r="H487" i="2"/>
  <c r="G487" i="2"/>
  <c r="F487" i="2"/>
  <c r="Z486" i="2"/>
  <c r="Y486" i="2"/>
  <c r="X486" i="2"/>
  <c r="H486" i="2"/>
  <c r="G486" i="2"/>
  <c r="F486" i="2"/>
  <c r="Z485" i="2"/>
  <c r="Y485" i="2"/>
  <c r="X485" i="2"/>
  <c r="H485" i="2"/>
  <c r="G485" i="2"/>
  <c r="F485" i="2"/>
  <c r="Z484" i="2"/>
  <c r="Y484" i="2"/>
  <c r="X484" i="2"/>
  <c r="H484" i="2"/>
  <c r="G484" i="2"/>
  <c r="F484" i="2"/>
  <c r="Z483" i="2"/>
  <c r="Y483" i="2"/>
  <c r="X483" i="2"/>
  <c r="H483" i="2"/>
  <c r="G483" i="2"/>
  <c r="F483" i="2"/>
  <c r="Z482" i="2"/>
  <c r="Y482" i="2"/>
  <c r="X482" i="2"/>
  <c r="H482" i="2"/>
  <c r="G482" i="2"/>
  <c r="F482" i="2"/>
  <c r="Z481" i="2"/>
  <c r="Y481" i="2"/>
  <c r="X481" i="2"/>
  <c r="H481" i="2"/>
  <c r="G481" i="2"/>
  <c r="F481" i="2"/>
  <c r="Z480" i="2"/>
  <c r="Y480" i="2"/>
  <c r="X480" i="2"/>
  <c r="H480" i="2"/>
  <c r="G480" i="2"/>
  <c r="F480" i="2"/>
  <c r="Z479" i="2"/>
  <c r="Y479" i="2"/>
  <c r="X479" i="2"/>
  <c r="H479" i="2"/>
  <c r="G479" i="2"/>
  <c r="F479" i="2"/>
  <c r="Z478" i="2"/>
  <c r="Y478" i="2"/>
  <c r="X478" i="2"/>
  <c r="H478" i="2"/>
  <c r="G478" i="2"/>
  <c r="F478" i="2"/>
  <c r="Z477" i="2"/>
  <c r="Y477" i="2"/>
  <c r="X477" i="2"/>
  <c r="H477" i="2"/>
  <c r="G477" i="2"/>
  <c r="F477" i="2"/>
  <c r="Z476" i="2"/>
  <c r="Y476" i="2"/>
  <c r="X476" i="2"/>
  <c r="H476" i="2"/>
  <c r="G476" i="2"/>
  <c r="F476" i="2"/>
  <c r="Z475" i="2"/>
  <c r="Y475" i="2"/>
  <c r="X475" i="2"/>
  <c r="H475" i="2"/>
  <c r="G475" i="2"/>
  <c r="F475" i="2"/>
  <c r="Z474" i="2"/>
  <c r="Y474" i="2"/>
  <c r="X474" i="2"/>
  <c r="H474" i="2"/>
  <c r="G474" i="2"/>
  <c r="F474" i="2"/>
  <c r="Z473" i="2"/>
  <c r="Y473" i="2"/>
  <c r="X473" i="2"/>
  <c r="H473" i="2"/>
  <c r="G473" i="2"/>
  <c r="F473" i="2"/>
  <c r="Z472" i="2"/>
  <c r="Y472" i="2"/>
  <c r="X472" i="2"/>
  <c r="H472" i="2"/>
  <c r="G472" i="2"/>
  <c r="F472" i="2"/>
  <c r="Z471" i="2"/>
  <c r="Y471" i="2"/>
  <c r="X471" i="2"/>
  <c r="H471" i="2"/>
  <c r="G471" i="2"/>
  <c r="F471" i="2"/>
  <c r="Z470" i="2"/>
  <c r="Y470" i="2"/>
  <c r="X470" i="2"/>
  <c r="H470" i="2"/>
  <c r="G470" i="2"/>
  <c r="F470" i="2"/>
  <c r="Z469" i="2"/>
  <c r="Y469" i="2"/>
  <c r="X469" i="2"/>
  <c r="H469" i="2"/>
  <c r="G469" i="2"/>
  <c r="F469" i="2"/>
  <c r="Z468" i="2"/>
  <c r="Y468" i="2"/>
  <c r="X468" i="2"/>
  <c r="H468" i="2"/>
  <c r="G468" i="2"/>
  <c r="F468" i="2"/>
  <c r="Z467" i="2"/>
  <c r="Y467" i="2"/>
  <c r="X467" i="2"/>
  <c r="H467" i="2"/>
  <c r="G467" i="2"/>
  <c r="F467" i="2"/>
  <c r="Z466" i="2"/>
  <c r="Y466" i="2"/>
  <c r="X466" i="2"/>
  <c r="H466" i="2"/>
  <c r="G466" i="2"/>
  <c r="F466" i="2"/>
  <c r="Z465" i="2"/>
  <c r="Y465" i="2"/>
  <c r="X465" i="2"/>
  <c r="H465" i="2"/>
  <c r="G465" i="2"/>
  <c r="F465" i="2"/>
  <c r="Z464" i="2"/>
  <c r="Y464" i="2"/>
  <c r="X464" i="2"/>
  <c r="H464" i="2"/>
  <c r="G464" i="2"/>
  <c r="F464" i="2"/>
  <c r="Z463" i="2"/>
  <c r="Y463" i="2"/>
  <c r="X463" i="2"/>
  <c r="H463" i="2"/>
  <c r="G463" i="2"/>
  <c r="F463" i="2"/>
  <c r="Z462" i="2"/>
  <c r="Y462" i="2"/>
  <c r="X462" i="2"/>
  <c r="H462" i="2"/>
  <c r="G462" i="2"/>
  <c r="F462" i="2"/>
  <c r="Z461" i="2"/>
  <c r="Y461" i="2"/>
  <c r="X461" i="2"/>
  <c r="H461" i="2"/>
  <c r="G461" i="2"/>
  <c r="F461" i="2"/>
  <c r="Z460" i="2"/>
  <c r="Y460" i="2"/>
  <c r="X460" i="2"/>
  <c r="H460" i="2"/>
  <c r="G460" i="2"/>
  <c r="F460" i="2"/>
  <c r="Z459" i="2"/>
  <c r="Y459" i="2"/>
  <c r="X459" i="2"/>
  <c r="H459" i="2"/>
  <c r="G459" i="2"/>
  <c r="F459" i="2"/>
  <c r="Z458" i="2"/>
  <c r="Y458" i="2"/>
  <c r="X458" i="2"/>
  <c r="H458" i="2"/>
  <c r="G458" i="2"/>
  <c r="F458" i="2"/>
  <c r="Z457" i="2"/>
  <c r="Y457" i="2"/>
  <c r="X457" i="2"/>
  <c r="H457" i="2"/>
  <c r="G457" i="2"/>
  <c r="F457" i="2"/>
  <c r="Z456" i="2"/>
  <c r="Y456" i="2"/>
  <c r="X456" i="2"/>
  <c r="H456" i="2"/>
  <c r="G456" i="2"/>
  <c r="F456" i="2"/>
  <c r="Z455" i="2"/>
  <c r="Y455" i="2"/>
  <c r="X455" i="2"/>
  <c r="H455" i="2"/>
  <c r="G455" i="2"/>
  <c r="F455" i="2"/>
  <c r="Z454" i="2"/>
  <c r="Y454" i="2"/>
  <c r="X454" i="2"/>
  <c r="H454" i="2"/>
  <c r="G454" i="2"/>
  <c r="F454" i="2"/>
  <c r="Z453" i="2"/>
  <c r="Y453" i="2"/>
  <c r="X453" i="2"/>
  <c r="H453" i="2"/>
  <c r="G453" i="2"/>
  <c r="F453" i="2"/>
  <c r="Z452" i="2"/>
  <c r="Y452" i="2"/>
  <c r="X452" i="2"/>
  <c r="H452" i="2"/>
  <c r="G452" i="2"/>
  <c r="F452" i="2"/>
  <c r="Z451" i="2"/>
  <c r="Y451" i="2"/>
  <c r="X451" i="2"/>
  <c r="H451" i="2"/>
  <c r="G451" i="2"/>
  <c r="F451" i="2"/>
  <c r="Z450" i="2"/>
  <c r="Y450" i="2"/>
  <c r="X450" i="2"/>
  <c r="H450" i="2"/>
  <c r="G450" i="2"/>
  <c r="F450" i="2"/>
  <c r="Z449" i="2"/>
  <c r="Y449" i="2"/>
  <c r="X449" i="2"/>
  <c r="H449" i="2"/>
  <c r="G449" i="2"/>
  <c r="F449" i="2"/>
  <c r="Z448" i="2"/>
  <c r="Y448" i="2"/>
  <c r="X448" i="2"/>
  <c r="H448" i="2"/>
  <c r="G448" i="2"/>
  <c r="F448" i="2"/>
  <c r="Z447" i="2"/>
  <c r="Y447" i="2"/>
  <c r="X447" i="2"/>
  <c r="H447" i="2"/>
  <c r="G447" i="2"/>
  <c r="F447" i="2"/>
  <c r="Z446" i="2"/>
  <c r="Y446" i="2"/>
  <c r="X446" i="2"/>
  <c r="H446" i="2"/>
  <c r="G446" i="2"/>
  <c r="F446" i="2"/>
  <c r="Z445" i="2"/>
  <c r="Y445" i="2"/>
  <c r="X445" i="2"/>
  <c r="H445" i="2"/>
  <c r="G445" i="2"/>
  <c r="F445" i="2"/>
  <c r="Z444" i="2"/>
  <c r="Y444" i="2"/>
  <c r="X444" i="2"/>
  <c r="H444" i="2"/>
  <c r="G444" i="2"/>
  <c r="F444" i="2"/>
  <c r="Z443" i="2"/>
  <c r="Y443" i="2"/>
  <c r="X443" i="2"/>
  <c r="H443" i="2"/>
  <c r="G443" i="2"/>
  <c r="F443" i="2"/>
  <c r="Z442" i="2"/>
  <c r="Y442" i="2"/>
  <c r="X442" i="2"/>
  <c r="H442" i="2"/>
  <c r="G442" i="2"/>
  <c r="F442" i="2"/>
  <c r="Z441" i="2"/>
  <c r="Y441" i="2"/>
  <c r="X441" i="2"/>
  <c r="H441" i="2"/>
  <c r="G441" i="2"/>
  <c r="F441" i="2"/>
  <c r="Z440" i="2"/>
  <c r="Y440" i="2"/>
  <c r="X440" i="2"/>
  <c r="H440" i="2"/>
  <c r="G440" i="2"/>
  <c r="F440" i="2"/>
  <c r="Z439" i="2"/>
  <c r="Y439" i="2"/>
  <c r="X439" i="2"/>
  <c r="H439" i="2"/>
  <c r="G439" i="2"/>
  <c r="F439" i="2"/>
  <c r="Z438" i="2"/>
  <c r="Y438" i="2"/>
  <c r="X438" i="2"/>
  <c r="H438" i="2"/>
  <c r="G438" i="2"/>
  <c r="F438" i="2"/>
  <c r="Z437" i="2"/>
  <c r="Y437" i="2"/>
  <c r="X437" i="2"/>
  <c r="H437" i="2"/>
  <c r="G437" i="2"/>
  <c r="F437" i="2"/>
  <c r="Z436" i="2"/>
  <c r="Y436" i="2"/>
  <c r="X436" i="2"/>
  <c r="H436" i="2"/>
  <c r="G436" i="2"/>
  <c r="F436" i="2"/>
  <c r="Z435" i="2"/>
  <c r="Y435" i="2"/>
  <c r="X435" i="2"/>
  <c r="H435" i="2"/>
  <c r="G435" i="2"/>
  <c r="F435" i="2"/>
  <c r="Z434" i="2"/>
  <c r="Y434" i="2"/>
  <c r="X434" i="2"/>
  <c r="H434" i="2"/>
  <c r="G434" i="2"/>
  <c r="F434" i="2"/>
  <c r="Z433" i="2"/>
  <c r="Y433" i="2"/>
  <c r="X433" i="2"/>
  <c r="H433" i="2"/>
  <c r="G433" i="2"/>
  <c r="F433" i="2"/>
  <c r="Z432" i="2"/>
  <c r="Y432" i="2"/>
  <c r="X432" i="2"/>
  <c r="H432" i="2"/>
  <c r="G432" i="2"/>
  <c r="F432" i="2"/>
  <c r="Z431" i="2"/>
  <c r="Y431" i="2"/>
  <c r="X431" i="2"/>
  <c r="H431" i="2"/>
  <c r="G431" i="2"/>
  <c r="F431" i="2"/>
  <c r="Z430" i="2"/>
  <c r="Y430" i="2"/>
  <c r="X430" i="2"/>
  <c r="H430" i="2"/>
  <c r="G430" i="2"/>
  <c r="F430" i="2"/>
  <c r="Z429" i="2"/>
  <c r="Y429" i="2"/>
  <c r="X429" i="2"/>
  <c r="H429" i="2"/>
  <c r="G429" i="2"/>
  <c r="F429" i="2"/>
  <c r="Z428" i="2"/>
  <c r="Y428" i="2"/>
  <c r="X428" i="2"/>
  <c r="H428" i="2"/>
  <c r="G428" i="2"/>
  <c r="F428" i="2"/>
  <c r="Z427" i="2"/>
  <c r="Y427" i="2"/>
  <c r="X427" i="2"/>
  <c r="H427" i="2"/>
  <c r="G427" i="2"/>
  <c r="F427" i="2"/>
  <c r="Z426" i="2"/>
  <c r="Y426" i="2"/>
  <c r="X426" i="2"/>
  <c r="H426" i="2"/>
  <c r="G426" i="2"/>
  <c r="F426" i="2"/>
  <c r="Z425" i="2"/>
  <c r="Y425" i="2"/>
  <c r="X425" i="2"/>
  <c r="H425" i="2"/>
  <c r="G425" i="2"/>
  <c r="F425" i="2"/>
  <c r="Z424" i="2"/>
  <c r="Y424" i="2"/>
  <c r="X424" i="2"/>
  <c r="H424" i="2"/>
  <c r="G424" i="2"/>
  <c r="F424" i="2"/>
  <c r="Z423" i="2"/>
  <c r="Y423" i="2"/>
  <c r="X423" i="2"/>
  <c r="H423" i="2"/>
  <c r="G423" i="2"/>
  <c r="F423" i="2"/>
  <c r="Z422" i="2"/>
  <c r="Y422" i="2"/>
  <c r="X422" i="2"/>
  <c r="H422" i="2"/>
  <c r="G422" i="2"/>
  <c r="F422" i="2"/>
  <c r="Z421" i="2"/>
  <c r="Y421" i="2"/>
  <c r="X421" i="2"/>
  <c r="H421" i="2"/>
  <c r="G421" i="2"/>
  <c r="F421" i="2"/>
  <c r="Z420" i="2"/>
  <c r="Y420" i="2"/>
  <c r="X420" i="2"/>
  <c r="H420" i="2"/>
  <c r="G420" i="2"/>
  <c r="F420" i="2"/>
  <c r="Z419" i="2"/>
  <c r="Y419" i="2"/>
  <c r="X419" i="2"/>
  <c r="H419" i="2"/>
  <c r="G419" i="2"/>
  <c r="F419" i="2"/>
  <c r="Z418" i="2"/>
  <c r="Y418" i="2"/>
  <c r="X418" i="2"/>
  <c r="H418" i="2"/>
  <c r="G418" i="2"/>
  <c r="F418" i="2"/>
  <c r="Z417" i="2"/>
  <c r="Y417" i="2"/>
  <c r="X417" i="2"/>
  <c r="H417" i="2"/>
  <c r="G417" i="2"/>
  <c r="F417" i="2"/>
  <c r="Z416" i="2"/>
  <c r="Y416" i="2"/>
  <c r="X416" i="2"/>
  <c r="H416" i="2"/>
  <c r="G416" i="2"/>
  <c r="F416" i="2"/>
  <c r="Z415" i="2"/>
  <c r="Y415" i="2"/>
  <c r="X415" i="2"/>
  <c r="H415" i="2"/>
  <c r="G415" i="2"/>
  <c r="F415" i="2"/>
  <c r="Z414" i="2"/>
  <c r="Y414" i="2"/>
  <c r="X414" i="2"/>
  <c r="H414" i="2"/>
  <c r="G414" i="2"/>
  <c r="F414" i="2"/>
  <c r="Z413" i="2"/>
  <c r="Y413" i="2"/>
  <c r="X413" i="2"/>
  <c r="H413" i="2"/>
  <c r="G413" i="2"/>
  <c r="F413" i="2"/>
  <c r="Z412" i="2"/>
  <c r="Y412" i="2"/>
  <c r="X412" i="2"/>
  <c r="H412" i="2"/>
  <c r="G412" i="2"/>
  <c r="F412" i="2"/>
  <c r="Z411" i="2"/>
  <c r="Y411" i="2"/>
  <c r="X411" i="2"/>
  <c r="H411" i="2"/>
  <c r="G411" i="2"/>
  <c r="F411" i="2"/>
  <c r="Z410" i="2"/>
  <c r="Y410" i="2"/>
  <c r="X410" i="2"/>
  <c r="H410" i="2"/>
  <c r="G410" i="2"/>
  <c r="F410" i="2"/>
  <c r="Z409" i="2"/>
  <c r="Y409" i="2"/>
  <c r="X409" i="2"/>
  <c r="H409" i="2"/>
  <c r="G409" i="2"/>
  <c r="F409" i="2"/>
  <c r="Z408" i="2"/>
  <c r="Y408" i="2"/>
  <c r="X408" i="2"/>
  <c r="H408" i="2"/>
  <c r="G408" i="2"/>
  <c r="F408" i="2"/>
  <c r="Z407" i="2"/>
  <c r="Y407" i="2"/>
  <c r="X407" i="2"/>
  <c r="H407" i="2"/>
  <c r="G407" i="2"/>
  <c r="F407" i="2"/>
  <c r="Z406" i="2"/>
  <c r="Y406" i="2"/>
  <c r="X406" i="2"/>
  <c r="H406" i="2"/>
  <c r="G406" i="2"/>
  <c r="F406" i="2"/>
  <c r="Z405" i="2"/>
  <c r="Y405" i="2"/>
  <c r="X405" i="2"/>
  <c r="H405" i="2"/>
  <c r="G405" i="2"/>
  <c r="F405" i="2"/>
  <c r="Z404" i="2"/>
  <c r="Y404" i="2"/>
  <c r="X404" i="2"/>
  <c r="H404" i="2"/>
  <c r="G404" i="2"/>
  <c r="F404" i="2"/>
  <c r="Z403" i="2"/>
  <c r="Y403" i="2"/>
  <c r="X403" i="2"/>
  <c r="H403" i="2"/>
  <c r="G403" i="2"/>
  <c r="F403" i="2"/>
  <c r="Z402" i="2"/>
  <c r="Y402" i="2"/>
  <c r="X402" i="2"/>
  <c r="H402" i="2"/>
  <c r="G402" i="2"/>
  <c r="F402" i="2"/>
  <c r="Z401" i="2"/>
  <c r="Y401" i="2"/>
  <c r="X401" i="2"/>
  <c r="H401" i="2"/>
  <c r="G401" i="2"/>
  <c r="F401" i="2"/>
  <c r="Z400" i="2"/>
  <c r="Y400" i="2"/>
  <c r="X400" i="2"/>
  <c r="H400" i="2"/>
  <c r="G400" i="2"/>
  <c r="F400" i="2"/>
  <c r="Z399" i="2"/>
  <c r="Y399" i="2"/>
  <c r="X399" i="2"/>
  <c r="H399" i="2"/>
  <c r="G399" i="2"/>
  <c r="F399" i="2"/>
  <c r="Z398" i="2"/>
  <c r="Y398" i="2"/>
  <c r="X398" i="2"/>
  <c r="H398" i="2"/>
  <c r="G398" i="2"/>
  <c r="F398" i="2"/>
  <c r="Z397" i="2"/>
  <c r="Y397" i="2"/>
  <c r="X397" i="2"/>
  <c r="H397" i="2"/>
  <c r="G397" i="2"/>
  <c r="F397" i="2"/>
  <c r="Z396" i="2"/>
  <c r="Y396" i="2"/>
  <c r="X396" i="2"/>
  <c r="H396" i="2"/>
  <c r="G396" i="2"/>
  <c r="F396" i="2"/>
  <c r="Z395" i="2"/>
  <c r="Y395" i="2"/>
  <c r="X395" i="2"/>
  <c r="H395" i="2"/>
  <c r="G395" i="2"/>
  <c r="F395" i="2"/>
  <c r="Z394" i="2"/>
  <c r="Y394" i="2"/>
  <c r="X394" i="2"/>
  <c r="H394" i="2"/>
  <c r="G394" i="2"/>
  <c r="F394" i="2"/>
  <c r="Z393" i="2"/>
  <c r="Y393" i="2"/>
  <c r="X393" i="2"/>
  <c r="H393" i="2"/>
  <c r="G393" i="2"/>
  <c r="F393" i="2"/>
  <c r="Z392" i="2"/>
  <c r="Y392" i="2"/>
  <c r="X392" i="2"/>
  <c r="H392" i="2"/>
  <c r="G392" i="2"/>
  <c r="F392" i="2"/>
  <c r="Z391" i="2"/>
  <c r="Y391" i="2"/>
  <c r="X391" i="2"/>
  <c r="H391" i="2"/>
  <c r="G391" i="2"/>
  <c r="F391" i="2"/>
  <c r="Z390" i="2"/>
  <c r="Y390" i="2"/>
  <c r="X390" i="2"/>
  <c r="H390" i="2"/>
  <c r="G390" i="2"/>
  <c r="F390" i="2"/>
  <c r="Z389" i="2"/>
  <c r="Y389" i="2"/>
  <c r="X389" i="2"/>
  <c r="H389" i="2"/>
  <c r="G389" i="2"/>
  <c r="F389" i="2"/>
  <c r="Z388" i="2"/>
  <c r="Y388" i="2"/>
  <c r="X388" i="2"/>
  <c r="H388" i="2"/>
  <c r="G388" i="2"/>
  <c r="F388" i="2"/>
  <c r="Z387" i="2"/>
  <c r="Y387" i="2"/>
  <c r="X387" i="2"/>
  <c r="H387" i="2"/>
  <c r="G387" i="2"/>
  <c r="F387" i="2"/>
  <c r="Z386" i="2"/>
  <c r="Y386" i="2"/>
  <c r="X386" i="2"/>
  <c r="H386" i="2"/>
  <c r="G386" i="2"/>
  <c r="F386" i="2"/>
  <c r="Z385" i="2"/>
  <c r="Y385" i="2"/>
  <c r="X385" i="2"/>
  <c r="H385" i="2"/>
  <c r="G385" i="2"/>
  <c r="F385" i="2"/>
  <c r="Z384" i="2"/>
  <c r="Y384" i="2"/>
  <c r="X384" i="2"/>
  <c r="H384" i="2"/>
  <c r="G384" i="2"/>
  <c r="F384" i="2"/>
  <c r="Z383" i="2"/>
  <c r="Y383" i="2"/>
  <c r="X383" i="2"/>
  <c r="H383" i="2"/>
  <c r="G383" i="2"/>
  <c r="F383" i="2"/>
  <c r="Z382" i="2"/>
  <c r="Y382" i="2"/>
  <c r="X382" i="2"/>
  <c r="H382" i="2"/>
  <c r="G382" i="2"/>
  <c r="F382" i="2"/>
  <c r="Z381" i="2"/>
  <c r="Y381" i="2"/>
  <c r="X381" i="2"/>
  <c r="H381" i="2"/>
  <c r="G381" i="2"/>
  <c r="F381" i="2"/>
  <c r="Z380" i="2"/>
  <c r="Y380" i="2"/>
  <c r="X380" i="2"/>
  <c r="H380" i="2"/>
  <c r="G380" i="2"/>
  <c r="F380" i="2"/>
  <c r="Z379" i="2"/>
  <c r="Y379" i="2"/>
  <c r="X379" i="2"/>
  <c r="H379" i="2"/>
  <c r="G379" i="2"/>
  <c r="F379" i="2"/>
  <c r="Z378" i="2"/>
  <c r="Y378" i="2"/>
  <c r="X378" i="2"/>
  <c r="H378" i="2"/>
  <c r="G378" i="2"/>
  <c r="F378" i="2"/>
  <c r="Z377" i="2"/>
  <c r="Y377" i="2"/>
  <c r="X377" i="2"/>
  <c r="H377" i="2"/>
  <c r="G377" i="2"/>
  <c r="F377" i="2"/>
  <c r="Z376" i="2"/>
  <c r="Y376" i="2"/>
  <c r="X376" i="2"/>
  <c r="H376" i="2"/>
  <c r="G376" i="2"/>
  <c r="F376" i="2"/>
  <c r="Z375" i="2"/>
  <c r="Y375" i="2"/>
  <c r="X375" i="2"/>
  <c r="H375" i="2"/>
  <c r="G375" i="2"/>
  <c r="F375" i="2"/>
  <c r="Z374" i="2"/>
  <c r="Y374" i="2"/>
  <c r="X374" i="2"/>
  <c r="H374" i="2"/>
  <c r="G374" i="2"/>
  <c r="F374" i="2"/>
  <c r="Z373" i="2"/>
  <c r="Y373" i="2"/>
  <c r="X373" i="2"/>
  <c r="H373" i="2"/>
  <c r="G373" i="2"/>
  <c r="F373" i="2"/>
  <c r="Z372" i="2"/>
  <c r="Y372" i="2"/>
  <c r="X372" i="2"/>
  <c r="H372" i="2"/>
  <c r="G372" i="2"/>
  <c r="F372" i="2"/>
  <c r="Z371" i="2"/>
  <c r="Y371" i="2"/>
  <c r="X371" i="2"/>
  <c r="H371" i="2"/>
  <c r="G371" i="2"/>
  <c r="F371" i="2"/>
  <c r="Z370" i="2"/>
  <c r="Y370" i="2"/>
  <c r="X370" i="2"/>
  <c r="H370" i="2"/>
  <c r="G370" i="2"/>
  <c r="F370" i="2"/>
  <c r="Z369" i="2"/>
  <c r="Y369" i="2"/>
  <c r="X369" i="2"/>
  <c r="H369" i="2"/>
  <c r="G369" i="2"/>
  <c r="F369" i="2"/>
  <c r="Z368" i="2"/>
  <c r="Y368" i="2"/>
  <c r="X368" i="2"/>
  <c r="H368" i="2"/>
  <c r="G368" i="2"/>
  <c r="F368" i="2"/>
  <c r="Z367" i="2"/>
  <c r="Y367" i="2"/>
  <c r="X367" i="2"/>
  <c r="H367" i="2"/>
  <c r="G367" i="2"/>
  <c r="F367" i="2"/>
  <c r="Z366" i="2"/>
  <c r="Y366" i="2"/>
  <c r="X366" i="2"/>
  <c r="H366" i="2"/>
  <c r="G366" i="2"/>
  <c r="F366" i="2"/>
  <c r="Z365" i="2"/>
  <c r="Y365" i="2"/>
  <c r="X365" i="2"/>
  <c r="H365" i="2"/>
  <c r="G365" i="2"/>
  <c r="F365" i="2"/>
  <c r="Z364" i="2"/>
  <c r="Y364" i="2"/>
  <c r="X364" i="2"/>
  <c r="H364" i="2"/>
  <c r="G364" i="2"/>
  <c r="F364" i="2"/>
  <c r="Z363" i="2"/>
  <c r="Y363" i="2"/>
  <c r="X363" i="2"/>
  <c r="H363" i="2"/>
  <c r="G363" i="2"/>
  <c r="F363" i="2"/>
  <c r="Z362" i="2"/>
  <c r="Y362" i="2"/>
  <c r="X362" i="2"/>
  <c r="H362" i="2"/>
  <c r="G362" i="2"/>
  <c r="F362" i="2"/>
  <c r="Z361" i="2"/>
  <c r="Y361" i="2"/>
  <c r="X361" i="2"/>
  <c r="H361" i="2"/>
  <c r="G361" i="2"/>
  <c r="F361" i="2"/>
  <c r="Z360" i="2"/>
  <c r="Y360" i="2"/>
  <c r="X360" i="2"/>
  <c r="H360" i="2"/>
  <c r="G360" i="2"/>
  <c r="F360" i="2"/>
  <c r="Z359" i="2"/>
  <c r="Y359" i="2"/>
  <c r="X359" i="2"/>
  <c r="H359" i="2"/>
  <c r="G359" i="2"/>
  <c r="F359" i="2"/>
  <c r="Z358" i="2"/>
  <c r="Y358" i="2"/>
  <c r="X358" i="2"/>
  <c r="H358" i="2"/>
  <c r="G358" i="2"/>
  <c r="F358" i="2"/>
  <c r="Z357" i="2"/>
  <c r="Y357" i="2"/>
  <c r="X357" i="2"/>
  <c r="H357" i="2"/>
  <c r="G357" i="2"/>
  <c r="F357" i="2"/>
  <c r="Z356" i="2"/>
  <c r="Y356" i="2"/>
  <c r="X356" i="2"/>
  <c r="H356" i="2"/>
  <c r="G356" i="2"/>
  <c r="F356" i="2"/>
  <c r="Z355" i="2"/>
  <c r="Y355" i="2"/>
  <c r="X355" i="2"/>
  <c r="H355" i="2"/>
  <c r="G355" i="2"/>
  <c r="F355" i="2"/>
  <c r="Z354" i="2"/>
  <c r="Y354" i="2"/>
  <c r="X354" i="2"/>
  <c r="H354" i="2"/>
  <c r="G354" i="2"/>
  <c r="F354" i="2"/>
  <c r="Z353" i="2"/>
  <c r="Y353" i="2"/>
  <c r="X353" i="2"/>
  <c r="H353" i="2"/>
  <c r="G353" i="2"/>
  <c r="F353" i="2"/>
  <c r="M3" i="14"/>
  <c r="M4" i="14"/>
  <c r="M5" i="14"/>
  <c r="M6" i="14"/>
  <c r="M7" i="14"/>
  <c r="M8" i="14"/>
  <c r="M9" i="14"/>
  <c r="M10" i="14"/>
  <c r="M2" i="14"/>
  <c r="L3" i="14"/>
  <c r="L4" i="14"/>
  <c r="L5" i="14"/>
  <c r="L6" i="14"/>
  <c r="L7" i="14"/>
  <c r="L8" i="14"/>
  <c r="L9" i="14"/>
  <c r="L10" i="14"/>
  <c r="L2" i="14"/>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Q649" i="11"/>
  <c r="Q650" i="11"/>
  <c r="Q651" i="11"/>
  <c r="Q652" i="11"/>
  <c r="Q653" i="11"/>
  <c r="Q654" i="11"/>
  <c r="Q655" i="11"/>
  <c r="Q656" i="11"/>
  <c r="Q657" i="11"/>
  <c r="Q658" i="11"/>
  <c r="Q659" i="11"/>
  <c r="Q660" i="11"/>
  <c r="Q661" i="11"/>
  <c r="Q662" i="11"/>
  <c r="Q663" i="11"/>
  <c r="Q664" i="11"/>
  <c r="Q665" i="11"/>
  <c r="Q666" i="11"/>
  <c r="Q667" i="11"/>
  <c r="Q668" i="11"/>
  <c r="Q669" i="11"/>
  <c r="Q670" i="11"/>
  <c r="Q671" i="11"/>
  <c r="Q672" i="11"/>
  <c r="Q673" i="11"/>
  <c r="Q674" i="11"/>
  <c r="Q675" i="11"/>
  <c r="Q676" i="11"/>
  <c r="Q677" i="11"/>
  <c r="Q678" i="11"/>
  <c r="Q679" i="11"/>
  <c r="Q680" i="11"/>
  <c r="Q681" i="11"/>
  <c r="Q682" i="11"/>
  <c r="Q683" i="11"/>
  <c r="Q684" i="11"/>
  <c r="Q685" i="11"/>
  <c r="Q686" i="11"/>
  <c r="Q687" i="11"/>
  <c r="Q688" i="11"/>
  <c r="Q689" i="11"/>
  <c r="Q690" i="11"/>
  <c r="Q691" i="11"/>
  <c r="Q692" i="11"/>
  <c r="Q693" i="11"/>
  <c r="Q694" i="11"/>
  <c r="Q695" i="11"/>
  <c r="Q696" i="11"/>
  <c r="Q697" i="11"/>
  <c r="Q698" i="11"/>
  <c r="Q699" i="11"/>
  <c r="Q700" i="11"/>
  <c r="Q701" i="11"/>
  <c r="Q702" i="11"/>
  <c r="Q703" i="11"/>
  <c r="Q704" i="11"/>
  <c r="Q705" i="11"/>
  <c r="Q706" i="11"/>
  <c r="Q707" i="11"/>
  <c r="Q708" i="11"/>
  <c r="Q709" i="11"/>
  <c r="Q710" i="11"/>
  <c r="Q711" i="11"/>
  <c r="Q712" i="11"/>
  <c r="Q713" i="11"/>
  <c r="Q714" i="11"/>
  <c r="Q715" i="11"/>
  <c r="Q716" i="11"/>
  <c r="Q717" i="11"/>
  <c r="Q718" i="11"/>
  <c r="Q719" i="11"/>
  <c r="Q720" i="11"/>
  <c r="Q721" i="11"/>
  <c r="Q722" i="11"/>
  <c r="Q723" i="11"/>
  <c r="Q724" i="11"/>
  <c r="Q725" i="11"/>
  <c r="Q726" i="11"/>
  <c r="Q727" i="11"/>
  <c r="Q728" i="11"/>
  <c r="Q729" i="11"/>
  <c r="Q730" i="11"/>
  <c r="Q731" i="11"/>
  <c r="Q732" i="11"/>
  <c r="Q733" i="11"/>
  <c r="Q734" i="11"/>
  <c r="Q735" i="11"/>
  <c r="Q736" i="11"/>
  <c r="Q737" i="11"/>
  <c r="Q738" i="11"/>
  <c r="Q739" i="11"/>
  <c r="Q740" i="11"/>
  <c r="Q741" i="11"/>
  <c r="Q742" i="11"/>
  <c r="Q743" i="11"/>
  <c r="Q744" i="11"/>
  <c r="Q745" i="11"/>
  <c r="Q746" i="11"/>
  <c r="Q747" i="11"/>
  <c r="Q748" i="11"/>
  <c r="Q749" i="11"/>
  <c r="Q750" i="11"/>
  <c r="Q751" i="11"/>
  <c r="Q752" i="11"/>
  <c r="Q753" i="11"/>
  <c r="Q754" i="11"/>
  <c r="Q755" i="11"/>
  <c r="Q756" i="11"/>
  <c r="Q757" i="11"/>
  <c r="Q758" i="11"/>
  <c r="Q759" i="11"/>
  <c r="Q760" i="11"/>
  <c r="Q761" i="11"/>
  <c r="Q762" i="11"/>
  <c r="Q763" i="11"/>
  <c r="Q764" i="11"/>
  <c r="Q765" i="11"/>
  <c r="Q766" i="11"/>
  <c r="Q767" i="11"/>
  <c r="Q768" i="11"/>
  <c r="Q769" i="11"/>
  <c r="Q770" i="11"/>
  <c r="Q771" i="11"/>
  <c r="Q772" i="11"/>
  <c r="Q773" i="11"/>
  <c r="Q774" i="11"/>
  <c r="Q775" i="11"/>
  <c r="Q776" i="11"/>
  <c r="Q777" i="11"/>
  <c r="Q778" i="11"/>
  <c r="Q779" i="11"/>
  <c r="Q780" i="11"/>
  <c r="Q781" i="11"/>
  <c r="Q782" i="11"/>
  <c r="Q783" i="11"/>
  <c r="Q784" i="11"/>
  <c r="Q785" i="11"/>
  <c r="Q786" i="11"/>
  <c r="Q787" i="11"/>
  <c r="Q788" i="11"/>
  <c r="Q789" i="11"/>
  <c r="Q790" i="11"/>
  <c r="Q791" i="11"/>
  <c r="Q792" i="11"/>
  <c r="Q793" i="11"/>
  <c r="Q794" i="11"/>
  <c r="Q795" i="11"/>
  <c r="Q796" i="11"/>
  <c r="Q797" i="11"/>
  <c r="Q798" i="11"/>
  <c r="Q799" i="11"/>
  <c r="Q800" i="11"/>
  <c r="Q801" i="11"/>
  <c r="Q802" i="11"/>
  <c r="Q803" i="11"/>
  <c r="Q804" i="11"/>
  <c r="Q805" i="11"/>
  <c r="Q806" i="11"/>
  <c r="Q807" i="11"/>
  <c r="Q808" i="11"/>
  <c r="Q809" i="11"/>
  <c r="Q810" i="11"/>
  <c r="Q811" i="11"/>
  <c r="Q812" i="11"/>
  <c r="Q813" i="11"/>
  <c r="Q814" i="11"/>
  <c r="Q815" i="11"/>
  <c r="Q816" i="11"/>
  <c r="Q817" i="11"/>
  <c r="Q818" i="11"/>
  <c r="Q819" i="11"/>
  <c r="Q820" i="11"/>
  <c r="Q821" i="11"/>
  <c r="Q822" i="11"/>
  <c r="Q823" i="11"/>
  <c r="Q824" i="11"/>
  <c r="Q825" i="11"/>
  <c r="Q826" i="11"/>
  <c r="Q827" i="11"/>
  <c r="Q828" i="11"/>
  <c r="Q829" i="11"/>
  <c r="Q830" i="11"/>
  <c r="Q831" i="11"/>
  <c r="Q832" i="11"/>
  <c r="Q833" i="11"/>
  <c r="Q834" i="11"/>
  <c r="Q835" i="11"/>
  <c r="Q836" i="11"/>
  <c r="Q837" i="11"/>
  <c r="Q838" i="11"/>
  <c r="Q839" i="11"/>
  <c r="Q840" i="11"/>
  <c r="Q841" i="11"/>
  <c r="Q842" i="11"/>
  <c r="Q843" i="11"/>
  <c r="Q844" i="11"/>
  <c r="Q845" i="11"/>
  <c r="Q846" i="11"/>
  <c r="Q847" i="11"/>
  <c r="Q848" i="11"/>
  <c r="Q849" i="11"/>
  <c r="Q850" i="11"/>
  <c r="Q851" i="11"/>
  <c r="Q852" i="11"/>
  <c r="Q853" i="11"/>
  <c r="Q854" i="11"/>
  <c r="Q855" i="11"/>
  <c r="Q856" i="11"/>
  <c r="Q857" i="11"/>
  <c r="Q858" i="11"/>
  <c r="Q859" i="11"/>
  <c r="Q860" i="11"/>
  <c r="Q861" i="11"/>
  <c r="Q862" i="11"/>
  <c r="Q863" i="11"/>
  <c r="Q864" i="11"/>
  <c r="Q865" i="11"/>
  <c r="Q866" i="11"/>
  <c r="Q867" i="11"/>
  <c r="Q868" i="11"/>
  <c r="Q869" i="11"/>
  <c r="Q870" i="11"/>
  <c r="Q871" i="11"/>
  <c r="Q872" i="11"/>
  <c r="Q873" i="11"/>
  <c r="Q874" i="11"/>
  <c r="Q875" i="11"/>
  <c r="Q876" i="11"/>
  <c r="Q877" i="11"/>
  <c r="Q878" i="11"/>
  <c r="Q879" i="11"/>
  <c r="Q880" i="11"/>
  <c r="Q881" i="11"/>
  <c r="Q882" i="11"/>
  <c r="Q883" i="11"/>
  <c r="Q884" i="11"/>
  <c r="Q885" i="11"/>
  <c r="Q886" i="11"/>
  <c r="Q887" i="11"/>
  <c r="Q888" i="11"/>
  <c r="Q889" i="11"/>
  <c r="Q890" i="11"/>
  <c r="Q891" i="11"/>
  <c r="Q892" i="11"/>
  <c r="Q893" i="11"/>
  <c r="Q894" i="11"/>
  <c r="Q895" i="11"/>
  <c r="Q896" i="11"/>
  <c r="Q897" i="11"/>
  <c r="Q898" i="11"/>
  <c r="Q899" i="11"/>
  <c r="Q900" i="11"/>
  <c r="Q901" i="11"/>
  <c r="Q902" i="11"/>
  <c r="Q903" i="11"/>
  <c r="Q904" i="11"/>
  <c r="Q905" i="11"/>
  <c r="Q906" i="11"/>
  <c r="Q907" i="11"/>
  <c r="Q908" i="11"/>
  <c r="Q909" i="11"/>
  <c r="Q910" i="11"/>
  <c r="Q911" i="11"/>
  <c r="Q912" i="11"/>
  <c r="Q913" i="11"/>
  <c r="Q914" i="11"/>
  <c r="Q915" i="11"/>
  <c r="Q916" i="11"/>
  <c r="Q917" i="11"/>
  <c r="Q918" i="11"/>
  <c r="Q919" i="11"/>
  <c r="Q920" i="11"/>
  <c r="Q921" i="11"/>
  <c r="Q922" i="11"/>
  <c r="Q923" i="11"/>
  <c r="Q924" i="11"/>
  <c r="Q925" i="11"/>
  <c r="Q926" i="11"/>
  <c r="Q927" i="11"/>
  <c r="Q928" i="11"/>
  <c r="Q929" i="11"/>
  <c r="Q930" i="11"/>
  <c r="Q931" i="11"/>
  <c r="Q932" i="11"/>
  <c r="Q933" i="11"/>
  <c r="Q934" i="11"/>
  <c r="Q935" i="11"/>
  <c r="Q936" i="11"/>
  <c r="Q937" i="11"/>
  <c r="Q938" i="11"/>
  <c r="Q939" i="11"/>
  <c r="Q940" i="11"/>
  <c r="Q941" i="11"/>
  <c r="Q942" i="11"/>
  <c r="Q943" i="11"/>
  <c r="Q944" i="11"/>
  <c r="Q945" i="11"/>
  <c r="Q946" i="11"/>
  <c r="Q947" i="11"/>
  <c r="Q948" i="11"/>
  <c r="Q949" i="11"/>
  <c r="Q950" i="11"/>
  <c r="Q951" i="11"/>
  <c r="Q952" i="11"/>
  <c r="Q953" i="11"/>
  <c r="Q954" i="11"/>
  <c r="Q955" i="11"/>
  <c r="Q956" i="11"/>
  <c r="Q957" i="11"/>
  <c r="Q958" i="11"/>
  <c r="Q959" i="11"/>
  <c r="Q960" i="11"/>
  <c r="Q961" i="11"/>
  <c r="Q962" i="11"/>
  <c r="Q963" i="11"/>
  <c r="Q964" i="11"/>
  <c r="Q965" i="11"/>
  <c r="Q966" i="11"/>
  <c r="Q967" i="11"/>
  <c r="Q968" i="11"/>
  <c r="Q969" i="11"/>
  <c r="Q970" i="11"/>
  <c r="Q971" i="11"/>
  <c r="Q972" i="11"/>
  <c r="Q973" i="11"/>
  <c r="Q974" i="11"/>
  <c r="Q975" i="11"/>
  <c r="Q976" i="11"/>
  <c r="Q977" i="11"/>
  <c r="Q978" i="11"/>
  <c r="Q979" i="11"/>
  <c r="Q980" i="11"/>
  <c r="Q981" i="11"/>
  <c r="Q982" i="11"/>
  <c r="Q983" i="11"/>
  <c r="Q984" i="11"/>
  <c r="Q985" i="11"/>
  <c r="Q986" i="11"/>
  <c r="Q987" i="11"/>
  <c r="Q988" i="11"/>
  <c r="Q989" i="11"/>
  <c r="Q990" i="11"/>
  <c r="Q991" i="11"/>
  <c r="Q992" i="11"/>
  <c r="Q993" i="11"/>
  <c r="Q994" i="11"/>
  <c r="Q995" i="11"/>
  <c r="Q996" i="11"/>
  <c r="Q997" i="11"/>
  <c r="Q998" i="11"/>
  <c r="Q999" i="11"/>
  <c r="Q1000" i="11"/>
  <c r="Q4" i="11"/>
  <c r="F4" i="10"/>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R262" i="9" l="1"/>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691" i="2"/>
  <c r="Y692" i="2"/>
  <c r="Y693" i="2"/>
  <c r="Y694" i="2"/>
  <c r="Y695" i="2"/>
  <c r="Y696" i="2"/>
  <c r="Y697" i="2"/>
  <c r="Y698" i="2"/>
  <c r="Y699" i="2"/>
  <c r="Y700" i="2"/>
  <c r="Y701" i="2"/>
  <c r="Y702" i="2"/>
  <c r="Y716" i="2"/>
  <c r="Y717" i="2"/>
  <c r="Y720" i="2"/>
  <c r="Y721" i="2"/>
  <c r="Y722" i="2"/>
  <c r="Y723" i="2"/>
  <c r="Y724" i="2"/>
  <c r="Y726" i="2"/>
  <c r="Y727" i="2"/>
  <c r="Y728" i="2"/>
  <c r="Y729" i="2"/>
  <c r="Y730" i="2"/>
  <c r="Y731" i="2"/>
  <c r="Y732" i="2"/>
  <c r="Y733" i="2"/>
  <c r="Y734" i="2"/>
  <c r="Y735" i="2"/>
  <c r="Y736" i="2"/>
  <c r="Y737" i="2"/>
  <c r="Y738" i="2"/>
  <c r="Y739" i="2"/>
  <c r="Y740" i="2"/>
  <c r="Y741" i="2"/>
  <c r="Y742" i="2"/>
  <c r="Y743" i="2"/>
  <c r="Y744" i="2"/>
  <c r="Y745" i="2"/>
  <c r="Y746" i="2"/>
  <c r="Y747" i="2"/>
  <c r="Y748" i="2"/>
  <c r="Y749"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3" i="2"/>
  <c r="Y784" i="2"/>
  <c r="Y785" i="2"/>
  <c r="Y786" i="2"/>
  <c r="Y787" i="2"/>
  <c r="Y788" i="2"/>
  <c r="Y789" i="2"/>
  <c r="Y790" i="2"/>
  <c r="Y791" i="2"/>
  <c r="Y792" i="2"/>
  <c r="Y793" i="2"/>
  <c r="Y794" i="2"/>
  <c r="Y795" i="2"/>
  <c r="Y796" i="2"/>
  <c r="Y797" i="2"/>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24" i="6" l="1"/>
  <c r="F25" i="6" s="1"/>
  <c r="B26" i="6"/>
  <c r="B28" i="6" s="1"/>
  <c r="D51" i="13" l="1"/>
  <c r="G51" i="13"/>
  <c r="G52" i="13"/>
  <c r="D50" i="13"/>
  <c r="D52" i="13"/>
  <c r="C215" i="8"/>
  <c r="D9" i="13" l="1"/>
  <c r="E9" i="13"/>
  <c r="F9" i="13"/>
  <c r="G9" i="13"/>
  <c r="H9" i="13"/>
  <c r="J9" i="13"/>
  <c r="K9" i="13"/>
  <c r="D9" i="4"/>
  <c r="E9" i="4"/>
  <c r="F9" i="4"/>
  <c r="G9" i="4"/>
  <c r="J9" i="4"/>
  <c r="K9" i="4"/>
  <c r="C10" i="8"/>
  <c r="H2" i="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85" i="11"/>
  <c r="R101" i="11"/>
  <c r="R102" i="11"/>
  <c r="R113" i="11"/>
  <c r="R129" i="11"/>
  <c r="R145" i="11"/>
  <c r="R161" i="11"/>
  <c r="R171" i="11"/>
  <c r="R172" i="11"/>
  <c r="R173" i="11"/>
  <c r="R185" i="11"/>
  <c r="R201" i="11"/>
  <c r="R217" i="11"/>
  <c r="R233" i="11"/>
  <c r="R249" i="11"/>
  <c r="R265" i="11"/>
  <c r="R281" i="11"/>
  <c r="R297" i="11"/>
  <c r="R313" i="11"/>
  <c r="R315" i="11"/>
  <c r="R325" i="11"/>
  <c r="R341" i="11"/>
  <c r="R357" i="11"/>
  <c r="R373" i="11"/>
  <c r="R389" i="11"/>
  <c r="R399" i="11"/>
  <c r="R400" i="11"/>
  <c r="R408" i="11"/>
  <c r="R413" i="11"/>
  <c r="R414" i="11"/>
  <c r="R415" i="11"/>
  <c r="R416" i="11"/>
  <c r="R417" i="11"/>
  <c r="R418" i="11"/>
  <c r="R419" i="11"/>
  <c r="R420" i="11"/>
  <c r="R421" i="11"/>
  <c r="R422" i="11"/>
  <c r="R423" i="11"/>
  <c r="R424" i="11"/>
  <c r="R425" i="11"/>
  <c r="R426" i="11"/>
  <c r="R427" i="11"/>
  <c r="R428" i="11"/>
  <c r="R429" i="11"/>
  <c r="R430" i="11"/>
  <c r="R431" i="11"/>
  <c r="R433" i="11"/>
  <c r="R434" i="11"/>
  <c r="R435" i="11"/>
  <c r="R440" i="11"/>
  <c r="R451" i="11"/>
  <c r="R455" i="11"/>
  <c r="R459" i="11"/>
  <c r="R463" i="11"/>
  <c r="R467" i="11"/>
  <c r="R471" i="11"/>
  <c r="R475" i="11"/>
  <c r="R479" i="11"/>
  <c r="R483" i="11"/>
  <c r="R487" i="11"/>
  <c r="R491"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R492" i="11"/>
  <c r="R490" i="11"/>
  <c r="R489" i="11"/>
  <c r="R488" i="11"/>
  <c r="R486" i="11"/>
  <c r="R485" i="11"/>
  <c r="R484" i="11"/>
  <c r="R482" i="11"/>
  <c r="R481" i="11"/>
  <c r="R480" i="11"/>
  <c r="R478" i="11"/>
  <c r="R477" i="11"/>
  <c r="R476" i="11"/>
  <c r="R474" i="11"/>
  <c r="R473" i="11"/>
  <c r="R472" i="11"/>
  <c r="R470" i="11"/>
  <c r="R469" i="11"/>
  <c r="R468" i="11"/>
  <c r="R466" i="11"/>
  <c r="R465" i="11"/>
  <c r="R464" i="11"/>
  <c r="R462" i="11"/>
  <c r="R461" i="11"/>
  <c r="R460" i="11"/>
  <c r="R458" i="11"/>
  <c r="R457" i="11"/>
  <c r="R456" i="11"/>
  <c r="R454" i="11"/>
  <c r="R453" i="11"/>
  <c r="R452" i="11"/>
  <c r="R450" i="11"/>
  <c r="R449" i="11"/>
  <c r="R448" i="11"/>
  <c r="R447" i="11"/>
  <c r="R446" i="11"/>
  <c r="R445" i="11"/>
  <c r="R444" i="11"/>
  <c r="R443" i="11"/>
  <c r="R442" i="11"/>
  <c r="R441" i="11"/>
  <c r="R439" i="11"/>
  <c r="R438" i="11"/>
  <c r="R437" i="11"/>
  <c r="R436" i="11"/>
  <c r="R432" i="11"/>
  <c r="R412" i="11"/>
  <c r="R411" i="11"/>
  <c r="R410" i="11"/>
  <c r="R409" i="11"/>
  <c r="R407" i="11"/>
  <c r="R406" i="11"/>
  <c r="R405" i="11"/>
  <c r="R404" i="11"/>
  <c r="R403" i="11"/>
  <c r="R402" i="11"/>
  <c r="R401" i="11"/>
  <c r="R398" i="11"/>
  <c r="R397" i="11"/>
  <c r="R396" i="11"/>
  <c r="R395" i="11"/>
  <c r="R394" i="11"/>
  <c r="R393" i="11"/>
  <c r="R392" i="11"/>
  <c r="R391" i="11"/>
  <c r="R390" i="11"/>
  <c r="R388" i="11"/>
  <c r="R387" i="11"/>
  <c r="R386" i="11"/>
  <c r="R385" i="11"/>
  <c r="R384" i="11"/>
  <c r="R383" i="11"/>
  <c r="R382" i="11"/>
  <c r="R381" i="11"/>
  <c r="R380" i="11"/>
  <c r="R379" i="11"/>
  <c r="R378" i="11"/>
  <c r="R377" i="11"/>
  <c r="R376" i="11"/>
  <c r="R375" i="11"/>
  <c r="R374" i="11"/>
  <c r="R372" i="11"/>
  <c r="R371" i="11"/>
  <c r="R370" i="11"/>
  <c r="R369" i="11"/>
  <c r="R368" i="11"/>
  <c r="R367" i="11"/>
  <c r="R366" i="11"/>
  <c r="R365" i="11"/>
  <c r="R364" i="11"/>
  <c r="R363" i="11"/>
  <c r="R362" i="11"/>
  <c r="R361" i="11"/>
  <c r="R360" i="11"/>
  <c r="R359" i="11"/>
  <c r="R358" i="11"/>
  <c r="R356" i="11"/>
  <c r="R355" i="11"/>
  <c r="R354" i="11"/>
  <c r="R353" i="11"/>
  <c r="R352" i="11"/>
  <c r="R351" i="11"/>
  <c r="R350" i="11"/>
  <c r="R349" i="11"/>
  <c r="R348" i="11"/>
  <c r="R347" i="11"/>
  <c r="R346" i="11"/>
  <c r="R345" i="11"/>
  <c r="R344" i="11"/>
  <c r="R343" i="11"/>
  <c r="R342" i="11"/>
  <c r="R340" i="11"/>
  <c r="R339" i="11"/>
  <c r="R338" i="11"/>
  <c r="R337" i="11"/>
  <c r="R336" i="11"/>
  <c r="R335" i="11"/>
  <c r="R334" i="11"/>
  <c r="R333" i="11"/>
  <c r="R332" i="11"/>
  <c r="R331" i="11"/>
  <c r="R330" i="11"/>
  <c r="R329" i="11"/>
  <c r="R328" i="11"/>
  <c r="R327" i="11"/>
  <c r="R326" i="11"/>
  <c r="R324" i="11"/>
  <c r="R323" i="11"/>
  <c r="R322" i="11"/>
  <c r="R321" i="11"/>
  <c r="R320" i="11"/>
  <c r="R319" i="11"/>
  <c r="R318" i="11"/>
  <c r="R317" i="11"/>
  <c r="R316" i="11"/>
  <c r="R314" i="11"/>
  <c r="R312" i="11"/>
  <c r="R311" i="11"/>
  <c r="R310" i="11"/>
  <c r="R309" i="11"/>
  <c r="R308" i="11"/>
  <c r="R307" i="11"/>
  <c r="R306" i="11"/>
  <c r="R305" i="11"/>
  <c r="R304" i="11"/>
  <c r="R303" i="11"/>
  <c r="R302" i="11"/>
  <c r="R301" i="11"/>
  <c r="R300" i="11"/>
  <c r="R299" i="11"/>
  <c r="R298" i="11"/>
  <c r="R296" i="11"/>
  <c r="R295" i="11"/>
  <c r="R294" i="11"/>
  <c r="R293" i="11"/>
  <c r="R292" i="11"/>
  <c r="R291" i="11"/>
  <c r="R290" i="11"/>
  <c r="R289" i="11"/>
  <c r="R288" i="11"/>
  <c r="R287" i="11"/>
  <c r="R286" i="11"/>
  <c r="R285" i="11"/>
  <c r="R284" i="11"/>
  <c r="R283" i="11"/>
  <c r="R282" i="11"/>
  <c r="R280" i="11"/>
  <c r="R279" i="11"/>
  <c r="R278" i="11"/>
  <c r="R277" i="11"/>
  <c r="R276" i="11"/>
  <c r="R275" i="11"/>
  <c r="R274" i="11"/>
  <c r="R273" i="11"/>
  <c r="R272" i="11"/>
  <c r="R271" i="11"/>
  <c r="R270" i="11"/>
  <c r="R269" i="11"/>
  <c r="R268" i="11"/>
  <c r="R267" i="11"/>
  <c r="R266" i="11"/>
  <c r="R264" i="11"/>
  <c r="R263" i="11"/>
  <c r="R262" i="11"/>
  <c r="R261" i="11"/>
  <c r="R260" i="11"/>
  <c r="R259" i="11"/>
  <c r="R258" i="11"/>
  <c r="R257" i="11"/>
  <c r="R256" i="11"/>
  <c r="R255" i="11"/>
  <c r="R254" i="11"/>
  <c r="R253" i="11"/>
  <c r="R252" i="11"/>
  <c r="R251" i="11"/>
  <c r="R250" i="11"/>
  <c r="R248" i="11"/>
  <c r="R247" i="11"/>
  <c r="R246" i="11"/>
  <c r="R245" i="11"/>
  <c r="R244" i="11"/>
  <c r="R243" i="11"/>
  <c r="R242" i="11"/>
  <c r="R241" i="11"/>
  <c r="R240" i="11"/>
  <c r="R239" i="11"/>
  <c r="R238" i="11"/>
  <c r="R237" i="11"/>
  <c r="R236" i="11"/>
  <c r="R235" i="11"/>
  <c r="R234" i="11"/>
  <c r="R232" i="11"/>
  <c r="R231" i="11"/>
  <c r="R230" i="11"/>
  <c r="R229" i="11"/>
  <c r="R228" i="11"/>
  <c r="R227" i="11"/>
  <c r="R226" i="11"/>
  <c r="R225" i="11"/>
  <c r="R224" i="11"/>
  <c r="R223" i="11"/>
  <c r="R222" i="11"/>
  <c r="R221" i="11"/>
  <c r="R220" i="11"/>
  <c r="R219" i="11"/>
  <c r="R218" i="11"/>
  <c r="R216" i="11"/>
  <c r="R215" i="11"/>
  <c r="R214" i="11"/>
  <c r="R213" i="11"/>
  <c r="R212" i="11"/>
  <c r="R211" i="11"/>
  <c r="R210" i="11"/>
  <c r="R209" i="11"/>
  <c r="R208" i="11"/>
  <c r="R207" i="11"/>
  <c r="R206" i="11"/>
  <c r="R205" i="11"/>
  <c r="R204" i="11"/>
  <c r="R203" i="11"/>
  <c r="R202" i="11"/>
  <c r="R200" i="11"/>
  <c r="R199" i="11"/>
  <c r="R198" i="11"/>
  <c r="R197" i="11"/>
  <c r="R196" i="11"/>
  <c r="R195" i="11"/>
  <c r="R194" i="11"/>
  <c r="R193" i="11"/>
  <c r="R192" i="11"/>
  <c r="R191" i="11"/>
  <c r="R190" i="11"/>
  <c r="R189" i="11"/>
  <c r="R188" i="11"/>
  <c r="R187" i="11"/>
  <c r="R186" i="11"/>
  <c r="R184" i="11"/>
  <c r="R183" i="11"/>
  <c r="R182" i="11"/>
  <c r="R181" i="11"/>
  <c r="R180" i="11"/>
  <c r="R179" i="11"/>
  <c r="R178" i="11"/>
  <c r="R177" i="11"/>
  <c r="R176" i="11"/>
  <c r="R175" i="11"/>
  <c r="R174" i="11"/>
  <c r="R170" i="11"/>
  <c r="R169" i="11"/>
  <c r="R168" i="11"/>
  <c r="R167" i="11"/>
  <c r="R166" i="11"/>
  <c r="R165" i="11"/>
  <c r="R164" i="11"/>
  <c r="R163" i="11"/>
  <c r="R162" i="11"/>
  <c r="R160" i="11"/>
  <c r="R159" i="11"/>
  <c r="R158" i="11"/>
  <c r="R157" i="11"/>
  <c r="R156" i="11"/>
  <c r="R155" i="11"/>
  <c r="R154" i="11"/>
  <c r="R153" i="11"/>
  <c r="R152" i="11"/>
  <c r="R151" i="11"/>
  <c r="R150" i="11"/>
  <c r="R149" i="11"/>
  <c r="R148" i="11"/>
  <c r="R147" i="11"/>
  <c r="R146" i="11"/>
  <c r="R144" i="11"/>
  <c r="R143" i="11"/>
  <c r="R142" i="11"/>
  <c r="R141" i="11"/>
  <c r="R140" i="11"/>
  <c r="R139" i="11"/>
  <c r="R138" i="11"/>
  <c r="R137" i="11"/>
  <c r="R136" i="11"/>
  <c r="R135" i="11"/>
  <c r="R134" i="11"/>
  <c r="R133" i="11"/>
  <c r="R132" i="11"/>
  <c r="R131" i="11"/>
  <c r="R130" i="11"/>
  <c r="R128" i="11"/>
  <c r="R127" i="11"/>
  <c r="R126" i="11"/>
  <c r="R125" i="11"/>
  <c r="R124" i="11"/>
  <c r="R123" i="11"/>
  <c r="R122" i="11"/>
  <c r="R121" i="11"/>
  <c r="R120" i="11"/>
  <c r="R119" i="11"/>
  <c r="R118" i="11"/>
  <c r="R117" i="11"/>
  <c r="R116" i="11"/>
  <c r="R115" i="11"/>
  <c r="R114" i="11"/>
  <c r="R112" i="11"/>
  <c r="R111" i="11"/>
  <c r="R110" i="11"/>
  <c r="R109" i="11"/>
  <c r="R108" i="11"/>
  <c r="R107" i="11"/>
  <c r="R106" i="11"/>
  <c r="R105" i="11"/>
  <c r="R104" i="11"/>
  <c r="R103" i="11"/>
  <c r="R100" i="11"/>
  <c r="R99" i="11"/>
  <c r="R98" i="11"/>
  <c r="R97" i="11"/>
  <c r="R96" i="11"/>
  <c r="R95" i="11"/>
  <c r="R94" i="11"/>
  <c r="R93" i="11"/>
  <c r="R92" i="11"/>
  <c r="R91" i="11"/>
  <c r="R90" i="11"/>
  <c r="R89" i="11"/>
  <c r="R88" i="11"/>
  <c r="R87" i="11"/>
  <c r="R86"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R5" i="11"/>
  <c r="R4" i="11"/>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R261" i="9" s="1"/>
  <c r="Q260" i="9"/>
  <c r="R260" i="9" s="1"/>
  <c r="Q259" i="9"/>
  <c r="R259" i="9" s="1"/>
  <c r="Q258" i="9"/>
  <c r="R258" i="9" s="1"/>
  <c r="Q257" i="9"/>
  <c r="R257" i="9" s="1"/>
  <c r="Q256" i="9"/>
  <c r="R256" i="9" s="1"/>
  <c r="Q255" i="9"/>
  <c r="R255" i="9" s="1"/>
  <c r="Q254" i="9"/>
  <c r="R254" i="9" s="1"/>
  <c r="Q253" i="9"/>
  <c r="R253" i="9" s="1"/>
  <c r="Q252" i="9"/>
  <c r="R252" i="9" s="1"/>
  <c r="Q251" i="9"/>
  <c r="R251" i="9" s="1"/>
  <c r="Q250" i="9"/>
  <c r="R250" i="9" s="1"/>
  <c r="Q249" i="9"/>
  <c r="R249" i="9" s="1"/>
  <c r="Q248" i="9"/>
  <c r="R248" i="9" s="1"/>
  <c r="Q247" i="9"/>
  <c r="R247" i="9" s="1"/>
  <c r="Q246" i="9"/>
  <c r="R246" i="9" s="1"/>
  <c r="Q245" i="9"/>
  <c r="R245" i="9" s="1"/>
  <c r="Q244" i="9"/>
  <c r="R244" i="9" s="1"/>
  <c r="Q243" i="9"/>
  <c r="R243" i="9" s="1"/>
  <c r="Q242" i="9"/>
  <c r="R242" i="9" s="1"/>
  <c r="Q241" i="9"/>
  <c r="R241" i="9" s="1"/>
  <c r="Q240" i="9"/>
  <c r="R240" i="9" s="1"/>
  <c r="Q239" i="9"/>
  <c r="R239" i="9" s="1"/>
  <c r="Q238" i="9"/>
  <c r="R238" i="9" s="1"/>
  <c r="Q237" i="9"/>
  <c r="R237" i="9" s="1"/>
  <c r="Q236" i="9"/>
  <c r="R236" i="9" s="1"/>
  <c r="Q235" i="9"/>
  <c r="R235" i="9" s="1"/>
  <c r="Q234" i="9"/>
  <c r="R234" i="9" s="1"/>
  <c r="Q233" i="9"/>
  <c r="R233" i="9" s="1"/>
  <c r="Q232" i="9"/>
  <c r="R232" i="9" s="1"/>
  <c r="Q231" i="9"/>
  <c r="R231" i="9" s="1"/>
  <c r="Q230" i="9"/>
  <c r="R230" i="9" s="1"/>
  <c r="Q229" i="9"/>
  <c r="R229" i="9" s="1"/>
  <c r="Q228" i="9"/>
  <c r="R228" i="9" s="1"/>
  <c r="Q227" i="9"/>
  <c r="R227" i="9" s="1"/>
  <c r="Q226" i="9"/>
  <c r="R226" i="9" s="1"/>
  <c r="Q225" i="9"/>
  <c r="R225" i="9" s="1"/>
  <c r="Q224" i="9"/>
  <c r="R224" i="9" s="1"/>
  <c r="Q223" i="9"/>
  <c r="R223" i="9" s="1"/>
  <c r="Q222" i="9"/>
  <c r="R222" i="9" s="1"/>
  <c r="Q221" i="9"/>
  <c r="R221" i="9" s="1"/>
  <c r="Q220" i="9"/>
  <c r="R220" i="9" s="1"/>
  <c r="Q219" i="9"/>
  <c r="R219" i="9" s="1"/>
  <c r="Q218" i="9"/>
  <c r="R218" i="9" s="1"/>
  <c r="Q217" i="9"/>
  <c r="R217" i="9" s="1"/>
  <c r="Q216" i="9"/>
  <c r="R216" i="9" s="1"/>
  <c r="Q215" i="9"/>
  <c r="R215" i="9" s="1"/>
  <c r="Q214" i="9"/>
  <c r="R214" i="9" s="1"/>
  <c r="Q213" i="9"/>
  <c r="R213" i="9" s="1"/>
  <c r="Q212" i="9"/>
  <c r="R212" i="9" s="1"/>
  <c r="Q211" i="9"/>
  <c r="R211" i="9" s="1"/>
  <c r="Q210" i="9"/>
  <c r="R210" i="9" s="1"/>
  <c r="Q209" i="9"/>
  <c r="R209" i="9" s="1"/>
  <c r="Q208" i="9"/>
  <c r="R208" i="9" s="1"/>
  <c r="Q207" i="9"/>
  <c r="R207" i="9" s="1"/>
  <c r="Q206" i="9"/>
  <c r="R206" i="9" s="1"/>
  <c r="Q205" i="9"/>
  <c r="R205" i="9" s="1"/>
  <c r="Q204" i="9"/>
  <c r="R204" i="9" s="1"/>
  <c r="Q203" i="9"/>
  <c r="R203" i="9" s="1"/>
  <c r="Q202" i="9"/>
  <c r="R202" i="9" s="1"/>
  <c r="Q201" i="9"/>
  <c r="R201" i="9" s="1"/>
  <c r="Q200" i="9"/>
  <c r="R200" i="9" s="1"/>
  <c r="Q199" i="9"/>
  <c r="R199" i="9" s="1"/>
  <c r="Q198" i="9"/>
  <c r="R198" i="9" s="1"/>
  <c r="Q197" i="9"/>
  <c r="R197" i="9" s="1"/>
  <c r="Q196" i="9"/>
  <c r="R196" i="9" s="1"/>
  <c r="Q195" i="9"/>
  <c r="R195" i="9" s="1"/>
  <c r="Q194" i="9"/>
  <c r="R194" i="9" s="1"/>
  <c r="Q193" i="9"/>
  <c r="R193" i="9" s="1"/>
  <c r="Q192" i="9"/>
  <c r="R192" i="9" s="1"/>
  <c r="Q191" i="9"/>
  <c r="R191" i="9" s="1"/>
  <c r="Q190" i="9"/>
  <c r="R190" i="9" s="1"/>
  <c r="Q189" i="9"/>
  <c r="R189" i="9" s="1"/>
  <c r="Q188" i="9"/>
  <c r="R188" i="9" s="1"/>
  <c r="Q187" i="9"/>
  <c r="R187" i="9" s="1"/>
  <c r="Q186" i="9"/>
  <c r="R186" i="9" s="1"/>
  <c r="Q185" i="9"/>
  <c r="R185" i="9" s="1"/>
  <c r="Q184" i="9"/>
  <c r="R184" i="9" s="1"/>
  <c r="Q183" i="9"/>
  <c r="R183" i="9" s="1"/>
  <c r="Q182" i="9"/>
  <c r="R182" i="9" s="1"/>
  <c r="Q181" i="9"/>
  <c r="R181" i="9" s="1"/>
  <c r="Q180" i="9"/>
  <c r="R180" i="9" s="1"/>
  <c r="Q179" i="9"/>
  <c r="R179" i="9" s="1"/>
  <c r="Q178" i="9"/>
  <c r="R178" i="9" s="1"/>
  <c r="Q177" i="9"/>
  <c r="R177" i="9" s="1"/>
  <c r="Q176" i="9"/>
  <c r="R176" i="9" s="1"/>
  <c r="Q175" i="9"/>
  <c r="R175" i="9" s="1"/>
  <c r="Q174" i="9"/>
  <c r="R174" i="9" s="1"/>
  <c r="Q173" i="9"/>
  <c r="R173" i="9" s="1"/>
  <c r="Q172" i="9"/>
  <c r="R172" i="9" s="1"/>
  <c r="Q171" i="9"/>
  <c r="R171" i="9" s="1"/>
  <c r="Q170" i="9"/>
  <c r="R170" i="9" s="1"/>
  <c r="Q169" i="9"/>
  <c r="R169" i="9" s="1"/>
  <c r="Q168" i="9"/>
  <c r="R168" i="9" s="1"/>
  <c r="Q167" i="9"/>
  <c r="R167" i="9" s="1"/>
  <c r="Q166" i="9"/>
  <c r="R166" i="9" s="1"/>
  <c r="Q165" i="9"/>
  <c r="R165" i="9" s="1"/>
  <c r="Q164" i="9"/>
  <c r="R164" i="9" s="1"/>
  <c r="Q163" i="9"/>
  <c r="R163" i="9" s="1"/>
  <c r="Q162" i="9"/>
  <c r="R162" i="9" s="1"/>
  <c r="Q161" i="9"/>
  <c r="R161" i="9" s="1"/>
  <c r="Q160" i="9"/>
  <c r="R160" i="9" s="1"/>
  <c r="Q159" i="9"/>
  <c r="R159" i="9" s="1"/>
  <c r="Q158" i="9"/>
  <c r="R158" i="9" s="1"/>
  <c r="Q157" i="9"/>
  <c r="R157" i="9" s="1"/>
  <c r="Q156" i="9"/>
  <c r="R156" i="9" s="1"/>
  <c r="Q155" i="9"/>
  <c r="R155" i="9" s="1"/>
  <c r="Q154" i="9"/>
  <c r="R154" i="9" s="1"/>
  <c r="Q153" i="9"/>
  <c r="R153" i="9" s="1"/>
  <c r="Q152" i="9"/>
  <c r="R152" i="9" s="1"/>
  <c r="Q151" i="9"/>
  <c r="R151" i="9" s="1"/>
  <c r="Q150" i="9"/>
  <c r="R150" i="9" s="1"/>
  <c r="Q149" i="9"/>
  <c r="R149" i="9" s="1"/>
  <c r="Q148" i="9"/>
  <c r="R148" i="9" s="1"/>
  <c r="Q147" i="9"/>
  <c r="R147" i="9" s="1"/>
  <c r="Q146" i="9"/>
  <c r="R146" i="9" s="1"/>
  <c r="Q145" i="9"/>
  <c r="R145" i="9" s="1"/>
  <c r="Q144" i="9"/>
  <c r="R144" i="9" s="1"/>
  <c r="Q143" i="9"/>
  <c r="R143" i="9" s="1"/>
  <c r="Q142" i="9"/>
  <c r="R142" i="9" s="1"/>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165" i="2"/>
  <c r="Y165" i="2" s="1"/>
  <c r="X166" i="2"/>
  <c r="Y166" i="2" s="1"/>
  <c r="X167" i="2"/>
  <c r="Y167" i="2" s="1"/>
  <c r="X168" i="2"/>
  <c r="Y168" i="2" s="1"/>
  <c r="X169" i="2"/>
  <c r="Y169" i="2" s="1"/>
  <c r="X170" i="2"/>
  <c r="Y170" i="2" s="1"/>
  <c r="X171" i="2"/>
  <c r="Y171" i="2" s="1"/>
  <c r="X172" i="2"/>
  <c r="Y172" i="2" s="1"/>
  <c r="X173" i="2"/>
  <c r="Y173" i="2" s="1"/>
  <c r="X174" i="2"/>
  <c r="Y174" i="2" s="1"/>
  <c r="X175" i="2"/>
  <c r="Y175" i="2" s="1"/>
  <c r="X176" i="2"/>
  <c r="Y176" i="2" s="1"/>
  <c r="X177" i="2"/>
  <c r="Y177" i="2" s="1"/>
  <c r="X178" i="2"/>
  <c r="Y178" i="2" s="1"/>
  <c r="X179" i="2"/>
  <c r="Y179" i="2" s="1"/>
  <c r="X180" i="2"/>
  <c r="Y180" i="2" s="1"/>
  <c r="X181" i="2"/>
  <c r="Y181" i="2" s="1"/>
  <c r="X182" i="2"/>
  <c r="Y182" i="2" s="1"/>
  <c r="X183" i="2"/>
  <c r="Y183" i="2" s="1"/>
  <c r="X184" i="2"/>
  <c r="Y184" i="2" s="1"/>
  <c r="X185" i="2"/>
  <c r="Y185" i="2" s="1"/>
  <c r="X186" i="2"/>
  <c r="Y186" i="2" s="1"/>
  <c r="X187" i="2"/>
  <c r="Y187" i="2" s="1"/>
  <c r="X188" i="2"/>
  <c r="Y188" i="2" s="1"/>
  <c r="X189" i="2"/>
  <c r="Y189" i="2" s="1"/>
  <c r="X190" i="2"/>
  <c r="Y190" i="2" s="1"/>
  <c r="X191" i="2"/>
  <c r="Y191" i="2" s="1"/>
  <c r="X192" i="2"/>
  <c r="Y192" i="2" s="1"/>
  <c r="X193" i="2"/>
  <c r="Y193" i="2" s="1"/>
  <c r="X194" i="2"/>
  <c r="Y194" i="2" s="1"/>
  <c r="X195" i="2"/>
  <c r="Y195" i="2" s="1"/>
  <c r="X196" i="2"/>
  <c r="Y196" i="2" s="1"/>
  <c r="X197" i="2"/>
  <c r="Y197" i="2" s="1"/>
  <c r="X198" i="2"/>
  <c r="Y198" i="2" s="1"/>
  <c r="X199" i="2"/>
  <c r="Y199" i="2" s="1"/>
  <c r="X200" i="2"/>
  <c r="Y200" i="2" s="1"/>
  <c r="X201" i="2"/>
  <c r="Y201" i="2" s="1"/>
  <c r="X202" i="2"/>
  <c r="Y202" i="2" s="1"/>
  <c r="X203" i="2"/>
  <c r="Y203" i="2" s="1"/>
  <c r="X204" i="2"/>
  <c r="Y204" i="2" s="1"/>
  <c r="X205" i="2"/>
  <c r="Y205" i="2" s="1"/>
  <c r="X206" i="2"/>
  <c r="Y206" i="2" s="1"/>
  <c r="X207" i="2"/>
  <c r="Y207" i="2" s="1"/>
  <c r="X208" i="2"/>
  <c r="Y208" i="2" s="1"/>
  <c r="X209" i="2"/>
  <c r="Y209" i="2" s="1"/>
  <c r="X210" i="2"/>
  <c r="Y210" i="2" s="1"/>
  <c r="X211" i="2"/>
  <c r="Y211" i="2" s="1"/>
  <c r="X212" i="2"/>
  <c r="Y212" i="2" s="1"/>
  <c r="X213" i="2"/>
  <c r="Y213" i="2" s="1"/>
  <c r="X214" i="2"/>
  <c r="Y214" i="2" s="1"/>
  <c r="X215" i="2"/>
  <c r="Y215" i="2" s="1"/>
  <c r="X216" i="2"/>
  <c r="Y216" i="2" s="1"/>
  <c r="X217" i="2"/>
  <c r="Y217" i="2" s="1"/>
  <c r="X218" i="2"/>
  <c r="Y218" i="2" s="1"/>
  <c r="X219" i="2"/>
  <c r="Y219" i="2" s="1"/>
  <c r="X220" i="2"/>
  <c r="Y220" i="2" s="1"/>
  <c r="X221" i="2"/>
  <c r="Y221" i="2" s="1"/>
  <c r="X222" i="2"/>
  <c r="Y222" i="2" s="1"/>
  <c r="X223" i="2"/>
  <c r="Y223" i="2" s="1"/>
  <c r="X224" i="2"/>
  <c r="Y224" i="2" s="1"/>
  <c r="X225" i="2"/>
  <c r="Y225" i="2" s="1"/>
  <c r="X226" i="2"/>
  <c r="Y226" i="2" s="1"/>
  <c r="X227" i="2"/>
  <c r="Y227" i="2" s="1"/>
  <c r="X228" i="2"/>
  <c r="Y228" i="2" s="1"/>
  <c r="X229" i="2"/>
  <c r="Y229" i="2" s="1"/>
  <c r="X230" i="2"/>
  <c r="Y230" i="2" s="1"/>
  <c r="X231" i="2"/>
  <c r="Y231" i="2" s="1"/>
  <c r="X232" i="2"/>
  <c r="Y232" i="2" s="1"/>
  <c r="X233" i="2"/>
  <c r="Y233" i="2" s="1"/>
  <c r="X234" i="2"/>
  <c r="Y234" i="2" s="1"/>
  <c r="X235" i="2"/>
  <c r="Y235" i="2" s="1"/>
  <c r="X236" i="2"/>
  <c r="Y236" i="2" s="1"/>
  <c r="X237" i="2"/>
  <c r="Y237" i="2" s="1"/>
  <c r="X238" i="2"/>
  <c r="Y238" i="2" s="1"/>
  <c r="X239" i="2"/>
  <c r="Y239" i="2" s="1"/>
  <c r="X240" i="2"/>
  <c r="Y240" i="2" s="1"/>
  <c r="X241" i="2"/>
  <c r="Y241" i="2" s="1"/>
  <c r="X242" i="2"/>
  <c r="Y242" i="2" s="1"/>
  <c r="X243" i="2"/>
  <c r="Y243" i="2" s="1"/>
  <c r="X244" i="2"/>
  <c r="Y244" i="2" s="1"/>
  <c r="X245" i="2"/>
  <c r="Y245" i="2" s="1"/>
  <c r="X246" i="2"/>
  <c r="Y246" i="2" s="1"/>
  <c r="X247" i="2"/>
  <c r="Y247" i="2" s="1"/>
  <c r="X248" i="2"/>
  <c r="Y248" i="2" s="1"/>
  <c r="X249" i="2"/>
  <c r="Y249" i="2" s="1"/>
  <c r="X250" i="2"/>
  <c r="Y250" i="2" s="1"/>
  <c r="X251" i="2"/>
  <c r="Y251" i="2" s="1"/>
  <c r="X252" i="2"/>
  <c r="Y252" i="2" s="1"/>
  <c r="X253" i="2"/>
  <c r="Y253" i="2" s="1"/>
  <c r="X254" i="2"/>
  <c r="Y254" i="2" s="1"/>
  <c r="X255" i="2"/>
  <c r="Y255" i="2" s="1"/>
  <c r="X256" i="2"/>
  <c r="Y256" i="2" s="1"/>
  <c r="X257" i="2"/>
  <c r="Y257" i="2" s="1"/>
  <c r="X258" i="2"/>
  <c r="Y258" i="2" s="1"/>
  <c r="X259" i="2"/>
  <c r="Y259" i="2" s="1"/>
  <c r="X260" i="2"/>
  <c r="Y260" i="2" s="1"/>
  <c r="X261" i="2"/>
  <c r="Y261" i="2" s="1"/>
  <c r="X262" i="2"/>
  <c r="Y262" i="2" s="1"/>
  <c r="X263" i="2"/>
  <c r="Y263" i="2" s="1"/>
  <c r="X264" i="2"/>
  <c r="Y264" i="2" s="1"/>
  <c r="X265" i="2"/>
  <c r="Y265" i="2" s="1"/>
  <c r="X266" i="2"/>
  <c r="Y266" i="2" s="1"/>
  <c r="X267" i="2"/>
  <c r="Y267" i="2" s="1"/>
  <c r="X268" i="2"/>
  <c r="Y268"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687" i="2"/>
  <c r="Y687" i="2" s="1"/>
  <c r="X688" i="2"/>
  <c r="Y688" i="2" s="1"/>
  <c r="X689" i="2"/>
  <c r="Y689" i="2" s="1"/>
  <c r="X690" i="2"/>
  <c r="Y690" i="2" s="1"/>
  <c r="X691" i="2"/>
  <c r="X692" i="2"/>
  <c r="X693" i="2"/>
  <c r="X694" i="2"/>
  <c r="X695" i="2"/>
  <c r="X696" i="2"/>
  <c r="X697" i="2"/>
  <c r="X698" i="2"/>
  <c r="X699" i="2"/>
  <c r="X700" i="2"/>
  <c r="X701" i="2"/>
  <c r="X702" i="2"/>
  <c r="X703" i="2"/>
  <c r="Y703" i="2" s="1"/>
  <c r="X704" i="2"/>
  <c r="Y704" i="2" s="1"/>
  <c r="X705" i="2"/>
  <c r="Y705" i="2" s="1"/>
  <c r="X706" i="2"/>
  <c r="Y706" i="2" s="1"/>
  <c r="X707" i="2"/>
  <c r="Y707" i="2" s="1"/>
  <c r="X708" i="2"/>
  <c r="Y708" i="2" s="1"/>
  <c r="X709" i="2"/>
  <c r="Y709" i="2" s="1"/>
  <c r="X710" i="2"/>
  <c r="Y710" i="2" s="1"/>
  <c r="X711" i="2"/>
  <c r="Y711" i="2" s="1"/>
  <c r="X712" i="2"/>
  <c r="Y712" i="2" s="1"/>
  <c r="X713" i="2"/>
  <c r="Y713" i="2" s="1"/>
  <c r="X714" i="2"/>
  <c r="Y714" i="2" s="1"/>
  <c r="X715" i="2"/>
  <c r="Y715" i="2" s="1"/>
  <c r="X716" i="2"/>
  <c r="X717" i="2"/>
  <c r="X718" i="2"/>
  <c r="Y718" i="2" s="1"/>
  <c r="X719" i="2"/>
  <c r="Y719" i="2" s="1"/>
  <c r="X720" i="2"/>
  <c r="X721" i="2"/>
  <c r="X722" i="2"/>
  <c r="X723" i="2"/>
  <c r="X724" i="2"/>
  <c r="X725" i="2"/>
  <c r="Y725" i="2" s="1"/>
  <c r="X726" i="2"/>
  <c r="X727" i="2"/>
  <c r="X728" i="2"/>
  <c r="X729" i="2"/>
  <c r="X730" i="2"/>
  <c r="X731" i="2"/>
  <c r="X732" i="2"/>
  <c r="X733" i="2"/>
  <c r="X734" i="2"/>
  <c r="X735" i="2"/>
  <c r="X736" i="2"/>
  <c r="X737" i="2"/>
  <c r="X738" i="2"/>
  <c r="X739" i="2"/>
  <c r="X740" i="2"/>
  <c r="X741" i="2"/>
  <c r="X742" i="2"/>
  <c r="X743" i="2"/>
  <c r="X744" i="2"/>
  <c r="X745" i="2"/>
  <c r="X746" i="2"/>
  <c r="X747" i="2"/>
  <c r="X748" i="2"/>
  <c r="X749" i="2"/>
  <c r="X750" i="2"/>
  <c r="Y750" i="2" s="1"/>
  <c r="X751" i="2"/>
  <c r="Y751" i="2" s="1"/>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Y782" i="2" s="1"/>
  <c r="X783" i="2"/>
  <c r="X784" i="2"/>
  <c r="X785" i="2"/>
  <c r="X786" i="2"/>
  <c r="X787" i="2"/>
  <c r="X788" i="2"/>
  <c r="X789" i="2"/>
  <c r="X790" i="2"/>
  <c r="X791" i="2"/>
  <c r="X792" i="2"/>
  <c r="X793" i="2"/>
  <c r="X794" i="2"/>
  <c r="X795" i="2"/>
  <c r="X796" i="2"/>
  <c r="X797" i="2"/>
  <c r="X798" i="2"/>
  <c r="Y798" i="2" s="1"/>
  <c r="X799" i="2"/>
  <c r="Y799" i="2" s="1"/>
  <c r="X800" i="2"/>
  <c r="Y800" i="2" s="1"/>
  <c r="X801" i="2"/>
  <c r="Y801" i="2" s="1"/>
  <c r="X802" i="2"/>
  <c r="Y802" i="2" s="1"/>
  <c r="X803" i="2"/>
  <c r="Y803" i="2" s="1"/>
  <c r="X804" i="2"/>
  <c r="Y804" i="2" s="1"/>
  <c r="X805" i="2"/>
  <c r="Y805" i="2" s="1"/>
  <c r="X806" i="2"/>
  <c r="Y806" i="2" s="1"/>
  <c r="X807" i="2"/>
  <c r="Y807" i="2" s="1"/>
  <c r="X808" i="2"/>
  <c r="Y808" i="2" s="1"/>
  <c r="X809" i="2"/>
  <c r="Y809" i="2" s="1"/>
  <c r="X810" i="2"/>
  <c r="Y810" i="2" s="1"/>
  <c r="X811" i="2"/>
  <c r="Y811" i="2" s="1"/>
  <c r="X812" i="2"/>
  <c r="Y812" i="2" s="1"/>
  <c r="X813" i="2"/>
  <c r="Y813" i="2" s="1"/>
  <c r="X814" i="2"/>
  <c r="Y814" i="2" s="1"/>
  <c r="X815" i="2"/>
  <c r="Y815" i="2" s="1"/>
  <c r="X816" i="2"/>
  <c r="Y816" i="2" s="1"/>
  <c r="X817" i="2"/>
  <c r="Y817" i="2" s="1"/>
  <c r="X818" i="2"/>
  <c r="Y818" i="2" s="1"/>
  <c r="X819" i="2"/>
  <c r="Y819" i="2" s="1"/>
  <c r="X820" i="2"/>
  <c r="Y820" i="2" s="1"/>
  <c r="X821" i="2"/>
  <c r="Y821" i="2" s="1"/>
  <c r="X822" i="2"/>
  <c r="Y822" i="2" s="1"/>
  <c r="X823" i="2"/>
  <c r="Y823" i="2" s="1"/>
  <c r="X824" i="2"/>
  <c r="Y824" i="2" s="1"/>
  <c r="X825" i="2"/>
  <c r="Y825" i="2" s="1"/>
  <c r="X826" i="2"/>
  <c r="Y826" i="2" s="1"/>
  <c r="X827" i="2"/>
  <c r="Y827" i="2" s="1"/>
  <c r="X828" i="2"/>
  <c r="Y828" i="2" s="1"/>
  <c r="X829" i="2"/>
  <c r="Y829" i="2" s="1"/>
  <c r="X830" i="2"/>
  <c r="Y830" i="2" s="1"/>
  <c r="X831" i="2"/>
  <c r="Y831" i="2" s="1"/>
  <c r="X832" i="2"/>
  <c r="Y832" i="2" s="1"/>
  <c r="X833" i="2"/>
  <c r="Y833" i="2" s="1"/>
  <c r="X834" i="2"/>
  <c r="Y834" i="2" s="1"/>
  <c r="X835" i="2"/>
  <c r="Y835" i="2" s="1"/>
  <c r="X836" i="2"/>
  <c r="Y836" i="2" s="1"/>
  <c r="X837" i="2"/>
  <c r="Y837" i="2" s="1"/>
  <c r="X838" i="2"/>
  <c r="Y838" i="2" s="1"/>
  <c r="X839" i="2"/>
  <c r="Y839" i="2" s="1"/>
  <c r="X840" i="2"/>
  <c r="Y840" i="2" s="1"/>
  <c r="X841" i="2"/>
  <c r="Y841" i="2" s="1"/>
  <c r="X842" i="2"/>
  <c r="Y842" i="2" s="1"/>
  <c r="X843" i="2"/>
  <c r="Y843" i="2" s="1"/>
  <c r="X844" i="2"/>
  <c r="Y844" i="2" s="1"/>
  <c r="X845" i="2"/>
  <c r="Y845" i="2" s="1"/>
  <c r="X846" i="2"/>
  <c r="Y846" i="2" s="1"/>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095" i="2"/>
  <c r="Y1095" i="2" s="1"/>
  <c r="X1096" i="2"/>
  <c r="Y1096" i="2" s="1"/>
  <c r="X1097" i="2"/>
  <c r="Y1097" i="2" s="1"/>
  <c r="X1098" i="2"/>
  <c r="Y1098" i="2" s="1"/>
  <c r="X1099" i="2"/>
  <c r="Y1099" i="2" s="1"/>
  <c r="X1100" i="2"/>
  <c r="Y1100" i="2" s="1"/>
  <c r="X1101" i="2"/>
  <c r="Y1101" i="2" s="1"/>
  <c r="X1102" i="2"/>
  <c r="Y1102" i="2" s="1"/>
  <c r="X1103" i="2"/>
  <c r="Y1103" i="2" s="1"/>
  <c r="X1104" i="2"/>
  <c r="Y1104" i="2" s="1"/>
  <c r="X1105" i="2"/>
  <c r="Y1105" i="2" s="1"/>
  <c r="X1106" i="2"/>
  <c r="Y1106" i="2" s="1"/>
  <c r="X1107" i="2"/>
  <c r="Y1107" i="2" s="1"/>
  <c r="X1108" i="2"/>
  <c r="Y1108" i="2" s="1"/>
  <c r="X1109" i="2"/>
  <c r="Y1109" i="2" s="1"/>
  <c r="X1110" i="2"/>
  <c r="Y1110" i="2" s="1"/>
  <c r="X1111" i="2"/>
  <c r="Y1111" i="2" s="1"/>
  <c r="X1112" i="2"/>
  <c r="Y1112" i="2" s="1"/>
  <c r="X1113" i="2"/>
  <c r="Y1113" i="2" s="1"/>
  <c r="X1114" i="2"/>
  <c r="Y1114" i="2" s="1"/>
  <c r="X1115" i="2"/>
  <c r="Y1115" i="2" s="1"/>
  <c r="X1116" i="2"/>
  <c r="Y1116" i="2" s="1"/>
  <c r="X1117" i="2"/>
  <c r="Y1117" i="2" s="1"/>
  <c r="X1118" i="2"/>
  <c r="Y1118" i="2" s="1"/>
  <c r="X1119" i="2"/>
  <c r="Y1119" i="2" s="1"/>
  <c r="X1120" i="2"/>
  <c r="Y1120" i="2" s="1"/>
  <c r="X1121" i="2"/>
  <c r="Y1121" i="2" s="1"/>
  <c r="X1122" i="2"/>
  <c r="Y1122" i="2" s="1"/>
  <c r="X1123" i="2"/>
  <c r="Y1123" i="2" s="1"/>
  <c r="X1124" i="2"/>
  <c r="Y1124" i="2" s="1"/>
  <c r="X1125" i="2"/>
  <c r="Y1125" i="2" s="1"/>
  <c r="X1126" i="2"/>
  <c r="Y1126" i="2" s="1"/>
  <c r="X1127" i="2"/>
  <c r="Y1127" i="2" s="1"/>
  <c r="X1128" i="2"/>
  <c r="Y1128" i="2" s="1"/>
  <c r="X1129" i="2"/>
  <c r="Y1129" i="2" s="1"/>
  <c r="X1130" i="2"/>
  <c r="Y1130" i="2" s="1"/>
  <c r="X1131" i="2"/>
  <c r="Y1131" i="2" s="1"/>
  <c r="X1132" i="2"/>
  <c r="Y1132" i="2" s="1"/>
  <c r="X1133" i="2"/>
  <c r="Y1133" i="2" s="1"/>
  <c r="X1134" i="2"/>
  <c r="Y1134" i="2" s="1"/>
  <c r="X1135" i="2"/>
  <c r="Y1135" i="2" s="1"/>
  <c r="X1136" i="2"/>
  <c r="Y1136" i="2" s="1"/>
  <c r="X1137" i="2"/>
  <c r="Y1137" i="2" s="1"/>
  <c r="X1138" i="2"/>
  <c r="Y1138" i="2" s="1"/>
  <c r="X1139" i="2"/>
  <c r="Y1139" i="2" s="1"/>
  <c r="X1140" i="2"/>
  <c r="Y1140" i="2" s="1"/>
  <c r="X1141" i="2"/>
  <c r="Y1141" i="2" s="1"/>
  <c r="X1142" i="2"/>
  <c r="Y1142" i="2" s="1"/>
  <c r="X1143" i="2"/>
  <c r="Y1143" i="2" s="1"/>
  <c r="X1144" i="2"/>
  <c r="Y1144" i="2" s="1"/>
  <c r="X1145" i="2"/>
  <c r="Y1145" i="2" s="1"/>
  <c r="X1146" i="2"/>
  <c r="Y1146" i="2" s="1"/>
  <c r="X1147" i="2"/>
  <c r="Y1147" i="2" s="1"/>
  <c r="X1148" i="2"/>
  <c r="Y1148" i="2" s="1"/>
  <c r="X1149" i="2"/>
  <c r="Y1149" i="2" s="1"/>
  <c r="X1150" i="2"/>
  <c r="Y1150" i="2" s="1"/>
  <c r="X1151" i="2"/>
  <c r="Y1151" i="2" s="1"/>
  <c r="X1152" i="2"/>
  <c r="Y1152" i="2" s="1"/>
  <c r="X1153" i="2"/>
  <c r="Y1153" i="2" s="1"/>
  <c r="X1154" i="2"/>
  <c r="Y1154" i="2" s="1"/>
  <c r="X1155" i="2"/>
  <c r="Y1155" i="2" s="1"/>
  <c r="X1156" i="2"/>
  <c r="Y1156" i="2" s="1"/>
  <c r="X1157" i="2"/>
  <c r="Y1157" i="2" s="1"/>
  <c r="X1158" i="2"/>
  <c r="Y1158" i="2" s="1"/>
  <c r="X1159" i="2"/>
  <c r="Y1159" i="2" s="1"/>
  <c r="X1160" i="2"/>
  <c r="Y1160" i="2" s="1"/>
  <c r="X1161" i="2"/>
  <c r="Y1161" i="2" s="1"/>
  <c r="X1162" i="2"/>
  <c r="Y1162" i="2" s="1"/>
  <c r="X1163" i="2"/>
  <c r="Y1163" i="2" s="1"/>
  <c r="X1164" i="2"/>
  <c r="Y1164" i="2" s="1"/>
  <c r="X1165" i="2"/>
  <c r="Y1165" i="2" s="1"/>
  <c r="X1166" i="2"/>
  <c r="Y1166" i="2" s="1"/>
  <c r="X1167" i="2"/>
  <c r="Y1167" i="2" s="1"/>
  <c r="X1168" i="2"/>
  <c r="Y1168" i="2" s="1"/>
  <c r="X1169" i="2"/>
  <c r="Y1169" i="2" s="1"/>
  <c r="X1170" i="2"/>
  <c r="Y1170" i="2" s="1"/>
  <c r="X1171" i="2"/>
  <c r="Y1171" i="2" s="1"/>
  <c r="X1172" i="2"/>
  <c r="Y1172" i="2" s="1"/>
  <c r="X1173" i="2"/>
  <c r="Y1173" i="2" s="1"/>
  <c r="X1174" i="2"/>
  <c r="Y1174" i="2" s="1"/>
  <c r="X1175" i="2"/>
  <c r="Y1175" i="2" s="1"/>
  <c r="X1176" i="2"/>
  <c r="Y1176" i="2" s="1"/>
  <c r="X1177" i="2"/>
  <c r="Y1177" i="2" s="1"/>
  <c r="X1178" i="2"/>
  <c r="Y1178" i="2" s="1"/>
  <c r="X1179" i="2"/>
  <c r="Y1179" i="2" s="1"/>
  <c r="X1180" i="2"/>
  <c r="Y1180" i="2" s="1"/>
  <c r="X1181" i="2"/>
  <c r="Y1181" i="2" s="1"/>
  <c r="X1182" i="2"/>
  <c r="Y1182" i="2" s="1"/>
  <c r="X1183" i="2"/>
  <c r="Y1183" i="2" s="1"/>
  <c r="X1184" i="2"/>
  <c r="Y1184" i="2" s="1"/>
  <c r="X1185" i="2"/>
  <c r="Y1185" i="2" s="1"/>
  <c r="X1186" i="2"/>
  <c r="Y1186" i="2" s="1"/>
  <c r="X1187" i="2"/>
  <c r="Y1187" i="2" s="1"/>
  <c r="X1188" i="2"/>
  <c r="Y1188" i="2" s="1"/>
  <c r="X1189" i="2"/>
  <c r="Y1189" i="2" s="1"/>
  <c r="X1190" i="2"/>
  <c r="Y1190" i="2" s="1"/>
  <c r="X1191" i="2"/>
  <c r="Y1191" i="2" s="1"/>
  <c r="X1192" i="2"/>
  <c r="Y1192" i="2" s="1"/>
  <c r="X1193" i="2"/>
  <c r="Y1193" i="2" s="1"/>
  <c r="X1194" i="2"/>
  <c r="Y1194" i="2" s="1"/>
  <c r="X1195" i="2"/>
  <c r="Y1195" i="2" s="1"/>
  <c r="X1196" i="2"/>
  <c r="Y1196" i="2" s="1"/>
  <c r="X1197" i="2"/>
  <c r="Y1197" i="2" s="1"/>
  <c r="X1198" i="2"/>
  <c r="Y1198" i="2" s="1"/>
  <c r="X1199" i="2"/>
  <c r="Y1199" i="2" s="1"/>
  <c r="X1200" i="2"/>
  <c r="Y1200" i="2" s="1"/>
  <c r="X1201" i="2"/>
  <c r="Y1201" i="2" s="1"/>
  <c r="X1202" i="2"/>
  <c r="Y1202" i="2" s="1"/>
  <c r="X1203" i="2"/>
  <c r="Y1203" i="2" s="1"/>
  <c r="X1204" i="2"/>
  <c r="Y1204" i="2" s="1"/>
  <c r="X1205" i="2"/>
  <c r="Y1205" i="2" s="1"/>
  <c r="X1206" i="2"/>
  <c r="Y1206" i="2" s="1"/>
  <c r="X1207" i="2"/>
  <c r="Y1207" i="2" s="1"/>
  <c r="X1208" i="2"/>
  <c r="Y1208" i="2" s="1"/>
  <c r="X1209" i="2"/>
  <c r="Y1209" i="2" s="1"/>
  <c r="X1210" i="2"/>
  <c r="Y1210" i="2" s="1"/>
  <c r="X1211" i="2"/>
  <c r="Y1211" i="2" s="1"/>
  <c r="X1212" i="2"/>
  <c r="Y1212" i="2" s="1"/>
  <c r="X1213" i="2"/>
  <c r="Y1213" i="2" s="1"/>
  <c r="X1214" i="2"/>
  <c r="Y1214" i="2" s="1"/>
  <c r="X1215" i="2"/>
  <c r="Y1215" i="2" s="1"/>
  <c r="X1216" i="2"/>
  <c r="Y1216" i="2" s="1"/>
  <c r="X1217" i="2"/>
  <c r="Y1217" i="2" s="1"/>
  <c r="X1218" i="2"/>
  <c r="Y1218" i="2" s="1"/>
  <c r="X1219" i="2"/>
  <c r="Y1219" i="2" s="1"/>
  <c r="X1220" i="2"/>
  <c r="Y1220" i="2" s="1"/>
  <c r="X1221" i="2"/>
  <c r="Y1221" i="2" s="1"/>
  <c r="X1222" i="2"/>
  <c r="Y1222" i="2" s="1"/>
  <c r="X1223" i="2"/>
  <c r="Y1223" i="2" s="1"/>
  <c r="X1224" i="2"/>
  <c r="Y1224" i="2" s="1"/>
  <c r="X1225" i="2"/>
  <c r="Y1225" i="2" s="1"/>
  <c r="X1226" i="2"/>
  <c r="Y1226" i="2" s="1"/>
  <c r="X1227" i="2"/>
  <c r="Y1227" i="2" s="1"/>
  <c r="X1228" i="2"/>
  <c r="Y1228" i="2" s="1"/>
  <c r="X1229" i="2"/>
  <c r="Y1229" i="2" s="1"/>
  <c r="X1230" i="2"/>
  <c r="Y1230" i="2" s="1"/>
  <c r="X1231" i="2"/>
  <c r="Y1231" i="2" s="1"/>
  <c r="X1232" i="2"/>
  <c r="Y1232" i="2" s="1"/>
  <c r="X1233" i="2"/>
  <c r="Y1233" i="2" s="1"/>
  <c r="X1234" i="2"/>
  <c r="Y1234" i="2" s="1"/>
  <c r="X1235" i="2"/>
  <c r="Y1235" i="2" s="1"/>
  <c r="X1236" i="2"/>
  <c r="Y1236" i="2" s="1"/>
  <c r="X1237" i="2"/>
  <c r="Y1237" i="2" s="1"/>
  <c r="X1238" i="2"/>
  <c r="Y1238" i="2" s="1"/>
  <c r="X1239" i="2"/>
  <c r="Y1239" i="2" s="1"/>
  <c r="X1240" i="2"/>
  <c r="Y1240" i="2" s="1"/>
  <c r="X1241" i="2"/>
  <c r="Y1241" i="2" s="1"/>
  <c r="X1242" i="2"/>
  <c r="Y1242" i="2" s="1"/>
  <c r="X1243" i="2"/>
  <c r="Y1243" i="2" s="1"/>
  <c r="X1244" i="2"/>
  <c r="Y1244" i="2" s="1"/>
  <c r="X1245" i="2"/>
  <c r="Y1245" i="2" s="1"/>
  <c r="X1246" i="2"/>
  <c r="Y1246" i="2" s="1"/>
  <c r="X1247" i="2"/>
  <c r="Y1247" i="2" s="1"/>
  <c r="X1248" i="2"/>
  <c r="Y1248" i="2" s="1"/>
  <c r="X1249" i="2"/>
  <c r="Y1249" i="2" s="1"/>
  <c r="X1250" i="2"/>
  <c r="Y1250" i="2" s="1"/>
  <c r="X1251" i="2"/>
  <c r="Y1251" i="2" s="1"/>
  <c r="X1252" i="2"/>
  <c r="Y1252" i="2" s="1"/>
  <c r="X1253" i="2"/>
  <c r="Y1253" i="2" s="1"/>
  <c r="X1254" i="2"/>
  <c r="Y1254" i="2" s="1"/>
  <c r="X1255" i="2"/>
  <c r="Y1255" i="2" s="1"/>
  <c r="X1256" i="2"/>
  <c r="Y1256" i="2" s="1"/>
  <c r="X1257" i="2"/>
  <c r="Y1257" i="2" s="1"/>
  <c r="X1258" i="2"/>
  <c r="Y1258" i="2" s="1"/>
  <c r="X1259" i="2"/>
  <c r="Y1259" i="2" s="1"/>
  <c r="X1260" i="2"/>
  <c r="Y1260" i="2" s="1"/>
  <c r="X1261" i="2"/>
  <c r="Y1261" i="2" s="1"/>
  <c r="X1262" i="2"/>
  <c r="Y1262" i="2" s="1"/>
  <c r="X1263" i="2"/>
  <c r="Y1263" i="2" s="1"/>
  <c r="X1264" i="2"/>
  <c r="Y1264" i="2" s="1"/>
  <c r="X1265" i="2"/>
  <c r="Y1265" i="2" s="1"/>
  <c r="X1266" i="2"/>
  <c r="Y1266" i="2" s="1"/>
  <c r="X1267" i="2"/>
  <c r="Y1267" i="2" s="1"/>
  <c r="X1268" i="2"/>
  <c r="Y1268" i="2" s="1"/>
  <c r="X1269" i="2"/>
  <c r="Y1269" i="2" s="1"/>
  <c r="X1270" i="2"/>
  <c r="Y1270" i="2" s="1"/>
  <c r="X1271" i="2"/>
  <c r="Y1271" i="2" s="1"/>
  <c r="X1272" i="2"/>
  <c r="Y1272" i="2" s="1"/>
  <c r="X1273" i="2"/>
  <c r="Y1273" i="2" s="1"/>
  <c r="X1274" i="2"/>
  <c r="Y1274" i="2" s="1"/>
  <c r="X1275" i="2"/>
  <c r="Y1275" i="2" s="1"/>
  <c r="X1276" i="2"/>
  <c r="Y1276" i="2" s="1"/>
  <c r="X1277" i="2"/>
  <c r="Y1277" i="2" s="1"/>
  <c r="X1278" i="2"/>
  <c r="Y1278" i="2" s="1"/>
  <c r="X1279" i="2"/>
  <c r="Y1279" i="2" s="1"/>
  <c r="X1280" i="2"/>
  <c r="Y1280" i="2" s="1"/>
  <c r="X1281" i="2"/>
  <c r="Y1281" i="2" s="1"/>
  <c r="X1282" i="2"/>
  <c r="Y1282" i="2" s="1"/>
  <c r="X1283" i="2"/>
  <c r="Y1283" i="2" s="1"/>
  <c r="X1284" i="2"/>
  <c r="Y1284" i="2" s="1"/>
  <c r="X1285" i="2"/>
  <c r="Y1285" i="2" s="1"/>
  <c r="X1286" i="2"/>
  <c r="Y1286" i="2" s="1"/>
  <c r="X1287" i="2"/>
  <c r="Y1287" i="2" s="1"/>
  <c r="X1288" i="2"/>
  <c r="Y1288" i="2" s="1"/>
  <c r="X1289" i="2"/>
  <c r="Y1289" i="2" s="1"/>
  <c r="X1290" i="2"/>
  <c r="Y1290" i="2" s="1"/>
  <c r="X1291" i="2"/>
  <c r="Y1291" i="2" s="1"/>
  <c r="X1292" i="2"/>
  <c r="Y1292" i="2" s="1"/>
  <c r="X1293" i="2"/>
  <c r="Y1293" i="2" s="1"/>
  <c r="X1294" i="2"/>
  <c r="Y1294" i="2" s="1"/>
  <c r="X1295" i="2"/>
  <c r="Y1295" i="2" s="1"/>
  <c r="X1296" i="2"/>
  <c r="Y1296" i="2" s="1"/>
  <c r="X1297" i="2"/>
  <c r="Y1297" i="2" s="1"/>
  <c r="X1298" i="2"/>
  <c r="Y1298" i="2" s="1"/>
  <c r="X1299" i="2"/>
  <c r="Y1299" i="2" s="1"/>
  <c r="X1300" i="2"/>
  <c r="Y1300" i="2" s="1"/>
  <c r="X1301" i="2"/>
  <c r="Y1301" i="2" s="1"/>
  <c r="X1302" i="2"/>
  <c r="Y1302" i="2" s="1"/>
  <c r="X1303" i="2"/>
  <c r="Y1303" i="2" s="1"/>
  <c r="X1304" i="2"/>
  <c r="Y1304" i="2" s="1"/>
  <c r="X1305" i="2"/>
  <c r="Y1305" i="2" s="1"/>
  <c r="X1306" i="2"/>
  <c r="Y1306" i="2" s="1"/>
  <c r="X1307" i="2"/>
  <c r="Y1307" i="2" s="1"/>
  <c r="X1308" i="2"/>
  <c r="Y1308" i="2" s="1"/>
  <c r="X1309" i="2"/>
  <c r="Y1309" i="2" s="1"/>
  <c r="X1310" i="2"/>
  <c r="Y1310" i="2" s="1"/>
  <c r="X1311" i="2"/>
  <c r="Y1311" i="2" s="1"/>
  <c r="X1312" i="2"/>
  <c r="Y1312" i="2" s="1"/>
  <c r="X1313" i="2"/>
  <c r="Y1313" i="2" s="1"/>
  <c r="X1314" i="2"/>
  <c r="Y1314" i="2" s="1"/>
  <c r="X1315" i="2"/>
  <c r="Y1315" i="2" s="1"/>
  <c r="X1316" i="2"/>
  <c r="Y1316" i="2" s="1"/>
  <c r="X1317" i="2"/>
  <c r="Y1317" i="2" s="1"/>
  <c r="X1318" i="2"/>
  <c r="Y1318" i="2" s="1"/>
  <c r="X1319" i="2"/>
  <c r="Y1319" i="2" s="1"/>
  <c r="X1320" i="2"/>
  <c r="Y1320" i="2" s="1"/>
  <c r="X1321" i="2"/>
  <c r="Y1321" i="2" s="1"/>
  <c r="X1322" i="2"/>
  <c r="Y1322" i="2" s="1"/>
  <c r="X1323" i="2"/>
  <c r="Y1323" i="2" s="1"/>
  <c r="X1324" i="2"/>
  <c r="Y1324" i="2" s="1"/>
  <c r="X1325" i="2"/>
  <c r="Y1325" i="2" s="1"/>
  <c r="X1326" i="2"/>
  <c r="Y1326" i="2" s="1"/>
  <c r="X1327" i="2"/>
  <c r="Y1327" i="2" s="1"/>
  <c r="X1328" i="2"/>
  <c r="Y1328" i="2" s="1"/>
  <c r="X1329" i="2"/>
  <c r="Y1329" i="2" s="1"/>
  <c r="X1330" i="2"/>
  <c r="Y1330" i="2" s="1"/>
  <c r="X1331" i="2"/>
  <c r="Y1331" i="2" s="1"/>
  <c r="X1332" i="2"/>
  <c r="Y1332" i="2" s="1"/>
  <c r="X1333" i="2"/>
  <c r="Y1333" i="2" s="1"/>
  <c r="X1334" i="2"/>
  <c r="Y1334" i="2" s="1"/>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4" i="13"/>
  <c r="K55" i="13"/>
  <c r="K59" i="13"/>
  <c r="K60" i="13"/>
  <c r="J4" i="13"/>
  <c r="J5" i="13"/>
  <c r="J6" i="13"/>
  <c r="J7" i="13"/>
  <c r="J10" i="13"/>
  <c r="J13" i="13"/>
  <c r="J15" i="13"/>
  <c r="J17" i="13"/>
  <c r="J19" i="13"/>
  <c r="J22" i="13"/>
  <c r="J23" i="13"/>
  <c r="J26" i="13"/>
  <c r="J33" i="13"/>
  <c r="J36" i="13"/>
  <c r="J37" i="13"/>
  <c r="J39" i="13"/>
  <c r="J40" i="13"/>
  <c r="J43" i="13"/>
  <c r="J46" i="13"/>
  <c r="J51" i="13"/>
  <c r="J58" i="13"/>
  <c r="J60" i="13"/>
  <c r="K4" i="4"/>
  <c r="K17" i="4"/>
  <c r="K19" i="4"/>
  <c r="K22" i="4"/>
  <c r="K23" i="4"/>
  <c r="K25" i="4"/>
  <c r="K26" i="4"/>
  <c r="K33" i="4"/>
  <c r="K37" i="4"/>
  <c r="K43" i="4"/>
  <c r="K46" i="4"/>
  <c r="K49" i="4"/>
  <c r="K51" i="4"/>
  <c r="K53" i="4"/>
  <c r="K60" i="4"/>
  <c r="J60" i="4"/>
  <c r="J58" i="4"/>
  <c r="J51" i="4"/>
  <c r="J46" i="4"/>
  <c r="J43" i="4"/>
  <c r="J40" i="4"/>
  <c r="J39" i="4"/>
  <c r="J37" i="4"/>
  <c r="J36" i="4"/>
  <c r="J33" i="4"/>
  <c r="J26" i="4"/>
  <c r="J23" i="4"/>
  <c r="J22" i="4"/>
  <c r="J19" i="4"/>
  <c r="J17" i="4"/>
  <c r="J15" i="4"/>
  <c r="J13" i="4"/>
  <c r="J10"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1001" i="2"/>
  <c r="H1001" i="2"/>
  <c r="G1002" i="2"/>
  <c r="H1002" i="2"/>
  <c r="G1003" i="2"/>
  <c r="H1003" i="2"/>
  <c r="G1004" i="2"/>
  <c r="H1004" i="2"/>
  <c r="G1005" i="2"/>
  <c r="H1005" i="2"/>
  <c r="G1006" i="2"/>
  <c r="H1006" i="2"/>
  <c r="G1007" i="2"/>
  <c r="H1007" i="2"/>
  <c r="G1008" i="2"/>
  <c r="H1008" i="2"/>
  <c r="G1009" i="2"/>
  <c r="H1009" i="2"/>
  <c r="G1010" i="2"/>
  <c r="H1010" i="2"/>
  <c r="G1011" i="2"/>
  <c r="H1011" i="2"/>
  <c r="G1012" i="2"/>
  <c r="H1012" i="2"/>
  <c r="G1013" i="2"/>
  <c r="H1013" i="2"/>
  <c r="G1014" i="2"/>
  <c r="H1014" i="2"/>
  <c r="G1015" i="2"/>
  <c r="H1015" i="2"/>
  <c r="G1016" i="2"/>
  <c r="H1016" i="2"/>
  <c r="G1017" i="2"/>
  <c r="H1017" i="2"/>
  <c r="G1018" i="2"/>
  <c r="H1018" i="2"/>
  <c r="G1019" i="2"/>
  <c r="H1019" i="2"/>
  <c r="G1020" i="2"/>
  <c r="H1020" i="2"/>
  <c r="G1021" i="2"/>
  <c r="H1021" i="2"/>
  <c r="G1022" i="2"/>
  <c r="H1022" i="2"/>
  <c r="G1023" i="2"/>
  <c r="H1023" i="2"/>
  <c r="G1024" i="2"/>
  <c r="H1024" i="2"/>
  <c r="G1025" i="2"/>
  <c r="H1025" i="2"/>
  <c r="G1026" i="2"/>
  <c r="H1026" i="2"/>
  <c r="G1027" i="2"/>
  <c r="H1027" i="2"/>
  <c r="G1028" i="2"/>
  <c r="H1028" i="2"/>
  <c r="G1029" i="2"/>
  <c r="H1029" i="2"/>
  <c r="G1030" i="2"/>
  <c r="H1030" i="2"/>
  <c r="G1031" i="2"/>
  <c r="H1031" i="2"/>
  <c r="G1032" i="2"/>
  <c r="H1032" i="2"/>
  <c r="G1033" i="2"/>
  <c r="H1033" i="2"/>
  <c r="G1034" i="2"/>
  <c r="H1034" i="2"/>
  <c r="G1035" i="2"/>
  <c r="H1035" i="2"/>
  <c r="G1036" i="2"/>
  <c r="H1036" i="2"/>
  <c r="G1037" i="2"/>
  <c r="H1037" i="2"/>
  <c r="G1038" i="2"/>
  <c r="H1038" i="2"/>
  <c r="G1039" i="2"/>
  <c r="H1039" i="2"/>
  <c r="G1040" i="2"/>
  <c r="H1040" i="2"/>
  <c r="G1041" i="2"/>
  <c r="H1041" i="2"/>
  <c r="G1042" i="2"/>
  <c r="H1042" i="2"/>
  <c r="G1043" i="2"/>
  <c r="H1043" i="2"/>
  <c r="G1044" i="2"/>
  <c r="H1044" i="2"/>
  <c r="G1045" i="2"/>
  <c r="H1045" i="2"/>
  <c r="G1046" i="2"/>
  <c r="H1046" i="2"/>
  <c r="G1047" i="2"/>
  <c r="H1047" i="2"/>
  <c r="G1048" i="2"/>
  <c r="H1048" i="2"/>
  <c r="G1049" i="2"/>
  <c r="H1049" i="2"/>
  <c r="G1050" i="2"/>
  <c r="H1050" i="2"/>
  <c r="G1051" i="2"/>
  <c r="H1051" i="2"/>
  <c r="G1052" i="2"/>
  <c r="H1052" i="2"/>
  <c r="G1053" i="2"/>
  <c r="H1053" i="2"/>
  <c r="G1054" i="2"/>
  <c r="H1054" i="2"/>
  <c r="G1055" i="2"/>
  <c r="H1055" i="2"/>
  <c r="G1056" i="2"/>
  <c r="H1056" i="2"/>
  <c r="G1057" i="2"/>
  <c r="H1057" i="2"/>
  <c r="G1058" i="2"/>
  <c r="H1058" i="2"/>
  <c r="G1059" i="2"/>
  <c r="H1059" i="2"/>
  <c r="G1060" i="2"/>
  <c r="H1060" i="2"/>
  <c r="G1061" i="2"/>
  <c r="H1061" i="2"/>
  <c r="G1062" i="2"/>
  <c r="H1062" i="2"/>
  <c r="G1063" i="2"/>
  <c r="H1063" i="2"/>
  <c r="G1064" i="2"/>
  <c r="H1064" i="2"/>
  <c r="G1065" i="2"/>
  <c r="H1065" i="2"/>
  <c r="G1066" i="2"/>
  <c r="H1066" i="2"/>
  <c r="G1067" i="2"/>
  <c r="H1067" i="2"/>
  <c r="G1068" i="2"/>
  <c r="H1068" i="2"/>
  <c r="G1069" i="2"/>
  <c r="H1069" i="2"/>
  <c r="G1070" i="2"/>
  <c r="H1070" i="2"/>
  <c r="G1071" i="2"/>
  <c r="H1071" i="2"/>
  <c r="G1072" i="2"/>
  <c r="H1072" i="2"/>
  <c r="G1073" i="2"/>
  <c r="H1073" i="2"/>
  <c r="G1074" i="2"/>
  <c r="H1074" i="2"/>
  <c r="G1075" i="2"/>
  <c r="H1075" i="2"/>
  <c r="G1076" i="2"/>
  <c r="H1076" i="2"/>
  <c r="G1077" i="2"/>
  <c r="H1077" i="2"/>
  <c r="G1078" i="2"/>
  <c r="H1078" i="2"/>
  <c r="G1079" i="2"/>
  <c r="H1079" i="2"/>
  <c r="G1080" i="2"/>
  <c r="H1080" i="2"/>
  <c r="G1081" i="2"/>
  <c r="H1081" i="2"/>
  <c r="G1082" i="2"/>
  <c r="H1082" i="2"/>
  <c r="G1083" i="2"/>
  <c r="H1083" i="2"/>
  <c r="G1084" i="2"/>
  <c r="H1084" i="2"/>
  <c r="G1085" i="2"/>
  <c r="H1085" i="2"/>
  <c r="G1086" i="2"/>
  <c r="H1086" i="2"/>
  <c r="G1087" i="2"/>
  <c r="H1087" i="2"/>
  <c r="G1088" i="2"/>
  <c r="H1088" i="2"/>
  <c r="G1089" i="2"/>
  <c r="H1089" i="2"/>
  <c r="G1090" i="2"/>
  <c r="H1090" i="2"/>
  <c r="G1091" i="2"/>
  <c r="H1091" i="2"/>
  <c r="G1092" i="2"/>
  <c r="H1092" i="2"/>
  <c r="G1093" i="2"/>
  <c r="H1093" i="2"/>
  <c r="G1094" i="2"/>
  <c r="H1094" i="2"/>
  <c r="G1095" i="2"/>
  <c r="H1095" i="2"/>
  <c r="G1096" i="2"/>
  <c r="H1096" i="2"/>
  <c r="G1097" i="2"/>
  <c r="H1097" i="2"/>
  <c r="G1098" i="2"/>
  <c r="H1098" i="2"/>
  <c r="G1099" i="2"/>
  <c r="H1099" i="2"/>
  <c r="G1100" i="2"/>
  <c r="H1100" i="2"/>
  <c r="G1101" i="2"/>
  <c r="H1101" i="2"/>
  <c r="G1102" i="2"/>
  <c r="H1102" i="2"/>
  <c r="G1103" i="2"/>
  <c r="H1103" i="2"/>
  <c r="G1104" i="2"/>
  <c r="H1104" i="2"/>
  <c r="G1105" i="2"/>
  <c r="H1105" i="2"/>
  <c r="G1106" i="2"/>
  <c r="H1106" i="2"/>
  <c r="G1107" i="2"/>
  <c r="H1107" i="2"/>
  <c r="G1108" i="2"/>
  <c r="H1108" i="2"/>
  <c r="G1109" i="2"/>
  <c r="H1109" i="2"/>
  <c r="G1110" i="2"/>
  <c r="H1110" i="2"/>
  <c r="G1111" i="2"/>
  <c r="H1111" i="2"/>
  <c r="G1112" i="2"/>
  <c r="H1112" i="2"/>
  <c r="G1113" i="2"/>
  <c r="H1113" i="2"/>
  <c r="G1114" i="2"/>
  <c r="H1114" i="2"/>
  <c r="G1115" i="2"/>
  <c r="H1115" i="2"/>
  <c r="G1116" i="2"/>
  <c r="H1116" i="2"/>
  <c r="G1117" i="2"/>
  <c r="H1117" i="2"/>
  <c r="G1118" i="2"/>
  <c r="H1118" i="2"/>
  <c r="G1119" i="2"/>
  <c r="H1119" i="2"/>
  <c r="G1120" i="2"/>
  <c r="H1120" i="2"/>
  <c r="G1121" i="2"/>
  <c r="H1121" i="2"/>
  <c r="G1122" i="2"/>
  <c r="H1122" i="2"/>
  <c r="G1123" i="2"/>
  <c r="H1123" i="2"/>
  <c r="G1124" i="2"/>
  <c r="H1124" i="2"/>
  <c r="G1125" i="2"/>
  <c r="H1125" i="2"/>
  <c r="G1126" i="2"/>
  <c r="H1126" i="2"/>
  <c r="G1127" i="2"/>
  <c r="H1127" i="2"/>
  <c r="G1128" i="2"/>
  <c r="H1128" i="2"/>
  <c r="G1129" i="2"/>
  <c r="H1129" i="2"/>
  <c r="G1130" i="2"/>
  <c r="H1130" i="2"/>
  <c r="G1131" i="2"/>
  <c r="H1131" i="2"/>
  <c r="G1132" i="2"/>
  <c r="H1132" i="2"/>
  <c r="G1133" i="2"/>
  <c r="H1133" i="2"/>
  <c r="G1134" i="2"/>
  <c r="H1134" i="2"/>
  <c r="G1135" i="2"/>
  <c r="H1135" i="2"/>
  <c r="G1136" i="2"/>
  <c r="H1136" i="2"/>
  <c r="G1137" i="2"/>
  <c r="H1137" i="2"/>
  <c r="G1138" i="2"/>
  <c r="H1138" i="2"/>
  <c r="G1139" i="2"/>
  <c r="H1139" i="2"/>
  <c r="G1140" i="2"/>
  <c r="H1140" i="2"/>
  <c r="G1141" i="2"/>
  <c r="H1141" i="2"/>
  <c r="G1142" i="2"/>
  <c r="H1142" i="2"/>
  <c r="G1143" i="2"/>
  <c r="H1143" i="2"/>
  <c r="G1144" i="2"/>
  <c r="H1144" i="2"/>
  <c r="G1145" i="2"/>
  <c r="H1145" i="2"/>
  <c r="G1146" i="2"/>
  <c r="H1146" i="2"/>
  <c r="G1147" i="2"/>
  <c r="H1147" i="2"/>
  <c r="G1148" i="2"/>
  <c r="H1148" i="2"/>
  <c r="G1149" i="2"/>
  <c r="H1149" i="2"/>
  <c r="G1150" i="2"/>
  <c r="H1150" i="2"/>
  <c r="G1151" i="2"/>
  <c r="H1151" i="2"/>
  <c r="G1152" i="2"/>
  <c r="H1152" i="2"/>
  <c r="G1153" i="2"/>
  <c r="H1153" i="2"/>
  <c r="G1154" i="2"/>
  <c r="H1154" i="2"/>
  <c r="G1155" i="2"/>
  <c r="H1155" i="2"/>
  <c r="G1156" i="2"/>
  <c r="H1156" i="2"/>
  <c r="G1157" i="2"/>
  <c r="H1157" i="2"/>
  <c r="G1158" i="2"/>
  <c r="H1158" i="2"/>
  <c r="G1159" i="2"/>
  <c r="H1159" i="2"/>
  <c r="G1160" i="2"/>
  <c r="H1160" i="2"/>
  <c r="G1161" i="2"/>
  <c r="H1161" i="2"/>
  <c r="G1162" i="2"/>
  <c r="H1162" i="2"/>
  <c r="G1163" i="2"/>
  <c r="H1163" i="2"/>
  <c r="G1164" i="2"/>
  <c r="H1164" i="2"/>
  <c r="G1165" i="2"/>
  <c r="H1165" i="2"/>
  <c r="G1166" i="2"/>
  <c r="H1166" i="2"/>
  <c r="G1167" i="2"/>
  <c r="H1167" i="2"/>
  <c r="G1168" i="2"/>
  <c r="H1168" i="2"/>
  <c r="G1169" i="2"/>
  <c r="H1169" i="2"/>
  <c r="G1170" i="2"/>
  <c r="H1170" i="2"/>
  <c r="G1171" i="2"/>
  <c r="H1171" i="2"/>
  <c r="G1172" i="2"/>
  <c r="H1172" i="2"/>
  <c r="G1173" i="2"/>
  <c r="H1173" i="2"/>
  <c r="G1174" i="2"/>
  <c r="H1174" i="2"/>
  <c r="G1175" i="2"/>
  <c r="H1175" i="2"/>
  <c r="G1176" i="2"/>
  <c r="H1176" i="2"/>
  <c r="G1177" i="2"/>
  <c r="H1177" i="2"/>
  <c r="G1178" i="2"/>
  <c r="H1178" i="2"/>
  <c r="G1179" i="2"/>
  <c r="H1179" i="2"/>
  <c r="G1180" i="2"/>
  <c r="H1180" i="2"/>
  <c r="G1181" i="2"/>
  <c r="H1181" i="2"/>
  <c r="G1182" i="2"/>
  <c r="H1182" i="2"/>
  <c r="G1183" i="2"/>
  <c r="H1183" i="2"/>
  <c r="G1184" i="2"/>
  <c r="H1184" i="2"/>
  <c r="G1185" i="2"/>
  <c r="H1185" i="2"/>
  <c r="G1186" i="2"/>
  <c r="H1186" i="2"/>
  <c r="G1187" i="2"/>
  <c r="H1187" i="2"/>
  <c r="G1188" i="2"/>
  <c r="H1188" i="2"/>
  <c r="G1189" i="2"/>
  <c r="H1189" i="2"/>
  <c r="G1190" i="2"/>
  <c r="H1190" i="2"/>
  <c r="G1191" i="2"/>
  <c r="H1191" i="2"/>
  <c r="G1192" i="2"/>
  <c r="H1192" i="2"/>
  <c r="G1193" i="2"/>
  <c r="H1193" i="2"/>
  <c r="G1194" i="2"/>
  <c r="H1194" i="2"/>
  <c r="G1195" i="2"/>
  <c r="H1195" i="2"/>
  <c r="G1196" i="2"/>
  <c r="H1196" i="2"/>
  <c r="G1197" i="2"/>
  <c r="H1197" i="2"/>
  <c r="G1198" i="2"/>
  <c r="H1198" i="2"/>
  <c r="G1199" i="2"/>
  <c r="H1199" i="2"/>
  <c r="G1200" i="2"/>
  <c r="H1200" i="2"/>
  <c r="G1201" i="2"/>
  <c r="H1201" i="2"/>
  <c r="G1202" i="2"/>
  <c r="H1202" i="2"/>
  <c r="G1203" i="2"/>
  <c r="H1203" i="2"/>
  <c r="G1204" i="2"/>
  <c r="H1204" i="2"/>
  <c r="G1205" i="2"/>
  <c r="H1205" i="2"/>
  <c r="G1206" i="2"/>
  <c r="H1206" i="2"/>
  <c r="G1207" i="2"/>
  <c r="H1207" i="2"/>
  <c r="G1208" i="2"/>
  <c r="H1208" i="2"/>
  <c r="G1209" i="2"/>
  <c r="H1209" i="2"/>
  <c r="G1210" i="2"/>
  <c r="H1210" i="2"/>
  <c r="G1211" i="2"/>
  <c r="H1211" i="2"/>
  <c r="G1212" i="2"/>
  <c r="H1212" i="2"/>
  <c r="G1213" i="2"/>
  <c r="H1213" i="2"/>
  <c r="G1214" i="2"/>
  <c r="H1214" i="2"/>
  <c r="G1215" i="2"/>
  <c r="H1215" i="2"/>
  <c r="G1216" i="2"/>
  <c r="H1216" i="2"/>
  <c r="G1217" i="2"/>
  <c r="H1217" i="2"/>
  <c r="G1218" i="2"/>
  <c r="H1218" i="2"/>
  <c r="G1219" i="2"/>
  <c r="H1219" i="2"/>
  <c r="G1220" i="2"/>
  <c r="H1220" i="2"/>
  <c r="G1221" i="2"/>
  <c r="H1221" i="2"/>
  <c r="G1222" i="2"/>
  <c r="H1222" i="2"/>
  <c r="G1223" i="2"/>
  <c r="H1223" i="2"/>
  <c r="G1224" i="2"/>
  <c r="H1224" i="2"/>
  <c r="G1225" i="2"/>
  <c r="H1225" i="2"/>
  <c r="G1226" i="2"/>
  <c r="H1226" i="2"/>
  <c r="G1227" i="2"/>
  <c r="H1227" i="2"/>
  <c r="G1228" i="2"/>
  <c r="H1228" i="2"/>
  <c r="G1229" i="2"/>
  <c r="H1229" i="2"/>
  <c r="G1230" i="2"/>
  <c r="H1230" i="2"/>
  <c r="G1231" i="2"/>
  <c r="H1231" i="2"/>
  <c r="G1232" i="2"/>
  <c r="H1232" i="2"/>
  <c r="G1233" i="2"/>
  <c r="H1233" i="2"/>
  <c r="G1234" i="2"/>
  <c r="H1234" i="2"/>
  <c r="G1235" i="2"/>
  <c r="H1235" i="2"/>
  <c r="G1236" i="2"/>
  <c r="H1236" i="2"/>
  <c r="G1237" i="2"/>
  <c r="H1237" i="2"/>
  <c r="G1238" i="2"/>
  <c r="H1238" i="2"/>
  <c r="G1239" i="2"/>
  <c r="H1239" i="2"/>
  <c r="G1240" i="2"/>
  <c r="H1240" i="2"/>
  <c r="G1241" i="2"/>
  <c r="H1241" i="2"/>
  <c r="G1242" i="2"/>
  <c r="H1242" i="2"/>
  <c r="G1243" i="2"/>
  <c r="H1243" i="2"/>
  <c r="G1244" i="2"/>
  <c r="H1244" i="2"/>
  <c r="G1245" i="2"/>
  <c r="H1245" i="2"/>
  <c r="G1246" i="2"/>
  <c r="H1246" i="2"/>
  <c r="G1247" i="2"/>
  <c r="H1247" i="2"/>
  <c r="G1248" i="2"/>
  <c r="H1248" i="2"/>
  <c r="G1249" i="2"/>
  <c r="H1249" i="2"/>
  <c r="G1250" i="2"/>
  <c r="H1250" i="2"/>
  <c r="G1251" i="2"/>
  <c r="H1251" i="2"/>
  <c r="G1252" i="2"/>
  <c r="H1252" i="2"/>
  <c r="G1253" i="2"/>
  <c r="H1253" i="2"/>
  <c r="G1254" i="2"/>
  <c r="H1254" i="2"/>
  <c r="G1255" i="2"/>
  <c r="H1255" i="2"/>
  <c r="G1256" i="2"/>
  <c r="H1256" i="2"/>
  <c r="G1257" i="2"/>
  <c r="H1257" i="2"/>
  <c r="G1258" i="2"/>
  <c r="H1258" i="2"/>
  <c r="G1259" i="2"/>
  <c r="H1259" i="2"/>
  <c r="G1260" i="2"/>
  <c r="H1260" i="2"/>
  <c r="G1261" i="2"/>
  <c r="H1261" i="2"/>
  <c r="G1262" i="2"/>
  <c r="H1262" i="2"/>
  <c r="G1263" i="2"/>
  <c r="H1263" i="2"/>
  <c r="G1264" i="2"/>
  <c r="H1264" i="2"/>
  <c r="G1265" i="2"/>
  <c r="H1265" i="2"/>
  <c r="G1266" i="2"/>
  <c r="H1266" i="2"/>
  <c r="G1267" i="2"/>
  <c r="H1267" i="2"/>
  <c r="G1268" i="2"/>
  <c r="H1268" i="2"/>
  <c r="G1269" i="2"/>
  <c r="H1269" i="2"/>
  <c r="G1270" i="2"/>
  <c r="H1270" i="2"/>
  <c r="G1271" i="2"/>
  <c r="H1271" i="2"/>
  <c r="G1272" i="2"/>
  <c r="H1272" i="2"/>
  <c r="G1273" i="2"/>
  <c r="H1273" i="2"/>
  <c r="G1274" i="2"/>
  <c r="H1274" i="2"/>
  <c r="G1275" i="2"/>
  <c r="H1275" i="2"/>
  <c r="G1276" i="2"/>
  <c r="H1276" i="2"/>
  <c r="G1277" i="2"/>
  <c r="H1277" i="2"/>
  <c r="G1278" i="2"/>
  <c r="H1278" i="2"/>
  <c r="G1279" i="2"/>
  <c r="H1279" i="2"/>
  <c r="G1280" i="2"/>
  <c r="H1280" i="2"/>
  <c r="G1281" i="2"/>
  <c r="H1281" i="2"/>
  <c r="G1282" i="2"/>
  <c r="H1282" i="2"/>
  <c r="G1283" i="2"/>
  <c r="H1283" i="2"/>
  <c r="G1284" i="2"/>
  <c r="H1284" i="2"/>
  <c r="G1285" i="2"/>
  <c r="H1285" i="2"/>
  <c r="G1286" i="2"/>
  <c r="H1286" i="2"/>
  <c r="G1287" i="2"/>
  <c r="H1287" i="2"/>
  <c r="G1288" i="2"/>
  <c r="H1288" i="2"/>
  <c r="G1289" i="2"/>
  <c r="H1289" i="2"/>
  <c r="G1290" i="2"/>
  <c r="H1290" i="2"/>
  <c r="G1291" i="2"/>
  <c r="H1291" i="2"/>
  <c r="G1292" i="2"/>
  <c r="H1292" i="2"/>
  <c r="G1293" i="2"/>
  <c r="H1293" i="2"/>
  <c r="G1294" i="2"/>
  <c r="H1294" i="2"/>
  <c r="G1295" i="2"/>
  <c r="H1295" i="2"/>
  <c r="G1296" i="2"/>
  <c r="H1296" i="2"/>
  <c r="G1297" i="2"/>
  <c r="H1297" i="2"/>
  <c r="G1298" i="2"/>
  <c r="H1298" i="2"/>
  <c r="G1299" i="2"/>
  <c r="H1299" i="2"/>
  <c r="G1300" i="2"/>
  <c r="H1300" i="2"/>
  <c r="G1301" i="2"/>
  <c r="H1301" i="2"/>
  <c r="G1302" i="2"/>
  <c r="H1302" i="2"/>
  <c r="G1303" i="2"/>
  <c r="H1303" i="2"/>
  <c r="G1304" i="2"/>
  <c r="H1304" i="2"/>
  <c r="G1305" i="2"/>
  <c r="H1305" i="2"/>
  <c r="G1306" i="2"/>
  <c r="H1306" i="2"/>
  <c r="G1307" i="2"/>
  <c r="H1307" i="2"/>
  <c r="G1308" i="2"/>
  <c r="H1308" i="2"/>
  <c r="G1309" i="2"/>
  <c r="H1309" i="2"/>
  <c r="G1310" i="2"/>
  <c r="H1310" i="2"/>
  <c r="G1311" i="2"/>
  <c r="H1311" i="2"/>
  <c r="G1312" i="2"/>
  <c r="H1312" i="2"/>
  <c r="G1313" i="2"/>
  <c r="H1313" i="2"/>
  <c r="G1314" i="2"/>
  <c r="H1314" i="2"/>
  <c r="G1315" i="2"/>
  <c r="H1315" i="2"/>
  <c r="G1316" i="2"/>
  <c r="H1316" i="2"/>
  <c r="G1317" i="2"/>
  <c r="H1317" i="2"/>
  <c r="G1318" i="2"/>
  <c r="H1318" i="2"/>
  <c r="G1319" i="2"/>
  <c r="H1319" i="2"/>
  <c r="G1320" i="2"/>
  <c r="H1320" i="2"/>
  <c r="G1321" i="2"/>
  <c r="H1321" i="2"/>
  <c r="G1322" i="2"/>
  <c r="H1322" i="2"/>
  <c r="G1323" i="2"/>
  <c r="H1323" i="2"/>
  <c r="G1324" i="2"/>
  <c r="H1324" i="2"/>
  <c r="G1325" i="2"/>
  <c r="H1325" i="2"/>
  <c r="G1326" i="2"/>
  <c r="H1326" i="2"/>
  <c r="G1327" i="2"/>
  <c r="H1327" i="2"/>
  <c r="G1328" i="2"/>
  <c r="H1328" i="2"/>
  <c r="G1329" i="2"/>
  <c r="H1329" i="2"/>
  <c r="G1330" i="2"/>
  <c r="H1330" i="2"/>
  <c r="G1331" i="2"/>
  <c r="H1331" i="2"/>
  <c r="G1332" i="2"/>
  <c r="H1332" i="2"/>
  <c r="G1333" i="2"/>
  <c r="H1333" i="2"/>
  <c r="G1334" i="2"/>
  <c r="H1334"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K7" i="4" s="1"/>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K53" i="13" s="1"/>
  <c r="Z1282" i="2"/>
  <c r="Z1283" i="2"/>
  <c r="Z1284" i="2"/>
  <c r="Z1285" i="2"/>
  <c r="Z1286" i="2"/>
  <c r="Z1287" i="2"/>
  <c r="Z1288" i="2"/>
  <c r="Z1289" i="2"/>
  <c r="Z1290" i="2"/>
  <c r="Z1291" i="2"/>
  <c r="Z1292" i="2"/>
  <c r="Z1293" i="2"/>
  <c r="Z1294" i="2"/>
  <c r="Z1295" i="2"/>
  <c r="Z1296" i="2"/>
  <c r="Z1297" i="2"/>
  <c r="Z1298" i="2"/>
  <c r="Z1299" i="2"/>
  <c r="Z1300" i="2"/>
  <c r="Z1301" i="2"/>
  <c r="Z1302" i="2"/>
  <c r="Z1303" i="2"/>
  <c r="Z1304" i="2"/>
  <c r="Z1305" i="2"/>
  <c r="Z1306" i="2"/>
  <c r="Z1307" i="2"/>
  <c r="Z1308" i="2"/>
  <c r="Z1309" i="2"/>
  <c r="Z1310" i="2"/>
  <c r="Z1311" i="2"/>
  <c r="Z1312" i="2"/>
  <c r="Z1313" i="2"/>
  <c r="Z1314" i="2"/>
  <c r="Z1315" i="2"/>
  <c r="Z1316" i="2"/>
  <c r="Z1317" i="2"/>
  <c r="Z1318" i="2"/>
  <c r="Z1319" i="2"/>
  <c r="Z1320" i="2"/>
  <c r="Z1321" i="2"/>
  <c r="Z1322" i="2"/>
  <c r="Z1323" i="2"/>
  <c r="Z1324" i="2"/>
  <c r="Z1325" i="2"/>
  <c r="Z1326" i="2"/>
  <c r="Z1327" i="2"/>
  <c r="Z1328" i="2"/>
  <c r="Z1329" i="2"/>
  <c r="Z1330" i="2"/>
  <c r="Z1331" i="2"/>
  <c r="Z1332" i="2"/>
  <c r="Z1333" i="2"/>
  <c r="Z1334" i="2"/>
  <c r="K36" i="4" l="1"/>
  <c r="K49" i="13"/>
  <c r="K15" i="4"/>
  <c r="K10" i="4"/>
  <c r="K13" i="4"/>
  <c r="K59" i="4"/>
  <c r="K3" i="4"/>
  <c r="K8" i="4"/>
  <c r="K21" i="4"/>
  <c r="K12" i="4"/>
  <c r="J45" i="13"/>
  <c r="J45" i="4"/>
  <c r="K50" i="4"/>
  <c r="K55" i="4"/>
  <c r="K11" i="4"/>
  <c r="K54" i="4"/>
  <c r="K30" i="4"/>
  <c r="K39" i="4"/>
  <c r="K52" i="4"/>
  <c r="J59" i="13"/>
  <c r="L59" i="13" s="1"/>
  <c r="J59" i="4"/>
  <c r="J41" i="13"/>
  <c r="J41" i="4"/>
  <c r="J8" i="13"/>
  <c r="L8" i="13" s="1"/>
  <c r="J8" i="4"/>
  <c r="J55" i="4"/>
  <c r="J55" i="13"/>
  <c r="L55" i="13" s="1"/>
  <c r="I46" i="4"/>
  <c r="L46" i="4" s="1"/>
  <c r="I42" i="4"/>
  <c r="I34" i="4"/>
  <c r="I29" i="4"/>
  <c r="I20" i="4"/>
  <c r="I16" i="4"/>
  <c r="I12" i="4"/>
  <c r="I7" i="4"/>
  <c r="L7" i="4" s="1"/>
  <c r="I3" i="4"/>
  <c r="I38" i="4"/>
  <c r="I24" i="4"/>
  <c r="Z1335" i="2"/>
  <c r="I44" i="4"/>
  <c r="I40" i="4"/>
  <c r="I36" i="4"/>
  <c r="I32" i="4"/>
  <c r="I26" i="4"/>
  <c r="I22" i="4"/>
  <c r="I18" i="4"/>
  <c r="I14" i="4"/>
  <c r="I10" i="4"/>
  <c r="L10" i="4" s="1"/>
  <c r="I5" i="4"/>
  <c r="I2" i="4"/>
  <c r="I43" i="4"/>
  <c r="I39" i="4"/>
  <c r="I35" i="4"/>
  <c r="I30" i="4"/>
  <c r="I25" i="4"/>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L59" i="4" l="1"/>
  <c r="L55" i="4"/>
  <c r="K40" i="13"/>
  <c r="L40" i="13" s="1"/>
  <c r="K40" i="4"/>
  <c r="L40" i="4" s="1"/>
  <c r="K18" i="13"/>
  <c r="K18" i="4"/>
  <c r="K24" i="4"/>
  <c r="K24" i="13"/>
  <c r="K38" i="13"/>
  <c r="K38" i="4"/>
  <c r="K34" i="4"/>
  <c r="K34" i="13"/>
  <c r="K6" i="4"/>
  <c r="L6" i="4" s="1"/>
  <c r="K6" i="13"/>
  <c r="L6" i="13" s="1"/>
  <c r="K35" i="13"/>
  <c r="K35" i="4"/>
  <c r="K44" i="13"/>
  <c r="K44" i="4"/>
  <c r="K57" i="13"/>
  <c r="K57" i="4"/>
  <c r="K2" i="13"/>
  <c r="K2" i="4"/>
  <c r="K45" i="4"/>
  <c r="L45" i="4" s="1"/>
  <c r="K45" i="13"/>
  <c r="L45" i="13" s="1"/>
  <c r="K5" i="13"/>
  <c r="L5" i="13" s="1"/>
  <c r="K5" i="4"/>
  <c r="K48" i="13"/>
  <c r="K48" i="4"/>
  <c r="K58" i="4"/>
  <c r="L58" i="4" s="1"/>
  <c r="K58" i="13"/>
  <c r="L58" i="13" s="1"/>
  <c r="K47" i="13"/>
  <c r="K47" i="4"/>
  <c r="K32" i="13"/>
  <c r="K32" i="4"/>
  <c r="K41" i="4"/>
  <c r="L41" i="4" s="1"/>
  <c r="K41" i="13"/>
  <c r="L41" i="13" s="1"/>
  <c r="K20" i="13"/>
  <c r="K20" i="4"/>
  <c r="K16" i="4"/>
  <c r="K16" i="13"/>
  <c r="K14" i="13"/>
  <c r="K14" i="4"/>
  <c r="K42" i="4"/>
  <c r="K42" i="13"/>
  <c r="K29" i="13"/>
  <c r="K29" i="4"/>
  <c r="K28" i="13"/>
  <c r="K28" i="4"/>
  <c r="K56" i="13"/>
  <c r="K56" i="4"/>
  <c r="I61" i="4"/>
  <c r="L4"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R313" i="3" l="1"/>
  <c r="R213" i="3"/>
  <c r="R205" i="3"/>
  <c r="R317" i="3"/>
  <c r="R52" i="3"/>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52" i="4" l="1"/>
  <c r="L52" i="4" s="1"/>
  <c r="J52" i="13"/>
  <c r="L52" i="13" s="1"/>
  <c r="J20" i="13"/>
  <c r="L20" i="13" s="1"/>
  <c r="J20" i="4"/>
  <c r="L20" i="4" s="1"/>
  <c r="J53" i="4"/>
  <c r="L53" i="4" s="1"/>
  <c r="J53" i="13"/>
  <c r="L53" i="13" s="1"/>
  <c r="J16" i="13"/>
  <c r="L16" i="13" s="1"/>
  <c r="J16" i="4"/>
  <c r="L16" i="4" s="1"/>
  <c r="J25" i="13"/>
  <c r="L25" i="13" s="1"/>
  <c r="J25" i="4"/>
  <c r="L25"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<sst xmlns="http://schemas.openxmlformats.org/spreadsheetml/2006/main" count="43775" uniqueCount="5780">
  <si>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</si>
  <si>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</si>
  <si>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</si>
  <si>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</si>
  <si>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</si>
  <si>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</si>
  <si>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</si>
  <si>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</si>
  <si>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</si>
  <si>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</si>
  <si>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</si>
  <si>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</si>
  <si>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</si>
  <si>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</si>
  <si>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</si>
  <si>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</si>
  <si>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</si>
  <si>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</si>
  <si>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</si>
  <si>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</si>
  <si>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</si>
  <si>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</si>
  <si>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</si>
  <si>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</si>
  <si>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</si>
  <si>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</si>
  <si>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</si>
  <si>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</si>
  <si>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</si>
  <si>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</si>
  <si>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</si>
  <si>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</si>
  <si>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</si>
  <si>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</si>
  <si>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</si>
  <si>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</si>
  <si>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</si>
  <si>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</si>
  <si>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</si>
  <si>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</si>
  <si>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</si>
  <si>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</si>
  <si>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</si>
  <si>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</si>
  <si>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</si>
  <si>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</si>
  <si>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</si>
  <si>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</si>
  <si>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</si>
  <si>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</si>
  <si>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</si>
  <si>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</si>
  <si>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</si>
  <si>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</si>
  <si>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</si>
  <si>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</si>
  <si>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</si>
  <si>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</si>
  <si>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</si>
  <si>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</si>
  <si>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</si>
  <si>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</si>
  <si>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</si>
  <si>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</si>
  <si>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</si>
  <si>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</si>
  <si>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</si>
  <si>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</si>
  <si>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</si>
  <si>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</si>
  <si>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</si>
  <si>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</si>
  <si>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</si>
  <si>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</si>
  <si>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</si>
  <si>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</si>
  <si>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</si>
  <si>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</si>
  <si>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</si>
  <si>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</si>
  <si>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</si>
  <si>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</si>
  <si>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</si>
  <si>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</si>
  <si>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</si>
  <si>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</si>
  <si>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</si>
  <si>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</si>
  <si>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</si>
  <si>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</si>
  <si>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</si>
  <si>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</si>
  <si>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</si>
  <si>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</si>
  <si>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</si>
  <si>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</si>
  <si>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</si>
  <si>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</si>
  <si>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</si>
  <si>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</si>
  <si>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</si>
  <si>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</si>
  <si>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</si>
  <si>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</si>
  <si>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</si>
  <si>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</si>
  <si>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</si>
  <si>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</si>
  <si>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</si>
  <si>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</si>
  <si>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</si>
  <si>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</si>
  <si>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</si>
  <si>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</si>
  <si>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</si>
  <si>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</si>
  <si>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</si>
  <si>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</si>
  <si>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170585</t>
  </si>
  <si>
    <t>1000000000</t>
  </si>
  <si>
    <t>170573</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</si>
  <si>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</si>
  <si>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</si>
  <si>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</si>
  <si>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</si>
  <si>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</si>
  <si>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</si>
  <si>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</si>
  <si>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</si>
  <si>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</si>
  <si>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</si>
  <si>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</si>
  <si>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</si>
  <si>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</si>
  <si>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</si>
  <si>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</si>
  <si>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</si>
  <si>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</si>
  <si>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</si>
  <si>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</si>
  <si>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</si>
  <si>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</si>
  <si>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</si>
  <si>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</si>
  <si>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</si>
  <si>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</si>
  <si>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</si>
  <si>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</si>
  <si>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</si>
  <si>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</si>
  <si>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</si>
  <si>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</si>
  <si>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</si>
  <si>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</si>
  <si>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</si>
  <si>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</si>
  <si>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</si>
  <si>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</si>
  <si>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</si>
  <si>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</si>
  <si>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</si>
  <si>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</si>
  <si>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</si>
  <si>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</si>
  <si>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2</t>
  </si>
  <si>
    <t>FUNDACAO UNIVERSIDADE FEDERAL DO ABC</t>
  </si>
  <si>
    <t>20RK</t>
  </si>
  <si>
    <t>0000</t>
  </si>
  <si>
    <t>154503</t>
  </si>
  <si>
    <t>20GK</t>
  </si>
  <si>
    <t>COORDENACAO-GERAL DE TESOURARIA - CGTES</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</si>
  <si>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</si>
  <si>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</si>
  <si>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</si>
  <si>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</si>
  <si>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</si>
  <si>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</si>
  <si>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</si>
  <si>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</si>
  <si>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</si>
  <si>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</si>
  <si>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</si>
  <si>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</si>
  <si>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</si>
  <si>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</si>
  <si>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</si>
  <si>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</si>
  <si>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</si>
  <si>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</si>
  <si>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</si>
  <si>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</si>
  <si>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</si>
  <si>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</si>
  <si>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</si>
  <si>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</si>
  <si>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</si>
  <si>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</si>
  <si>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</si>
  <si>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</si>
  <si>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</si>
  <si>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</si>
  <si>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</si>
  <si>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</si>
  <si>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</si>
  <si>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</si>
  <si>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</si>
  <si>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</si>
  <si>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</si>
  <si>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</si>
  <si>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</si>
  <si>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</si>
  <si>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</si>
  <si>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</si>
  <si>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</si>
  <si>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</si>
  <si>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</si>
  <si>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</si>
  <si>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</si>
  <si>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</si>
  <si>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</si>
  <si>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</si>
  <si>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</si>
  <si>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</si>
  <si>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</si>
  <si>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</si>
  <si>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</si>
  <si>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</si>
  <si>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</si>
  <si>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6</t>
  </si>
  <si>
    <t>SEGUROS SURA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</si>
  <si>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</si>
  <si>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</si>
  <si>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</si>
  <si>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</si>
  <si>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</si>
  <si>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</si>
  <si>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</si>
  <si>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</si>
  <si>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</si>
  <si>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</si>
  <si>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</si>
  <si>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</si>
  <si>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</si>
  <si>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</si>
  <si>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</si>
  <si>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</si>
  <si>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</si>
  <si>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</si>
  <si>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</si>
  <si>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</si>
  <si>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</si>
  <si>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</si>
  <si>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DIARIAS PROEC - NACIONAL PARA SERVIDORES</t>
  </si>
  <si>
    <t>DIARIAS PROEC - NACIONAL PARA COLABORADORES</t>
  </si>
  <si>
    <t>CRÉDITO PRÉ-EMPENHADO</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</si>
  <si>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</si>
  <si>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</si>
  <si>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</si>
  <si>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</si>
  <si>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</si>
  <si>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</si>
  <si>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</si>
  <si>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</si>
  <si>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</si>
  <si>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</si>
  <si>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</si>
  <si>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</si>
  <si>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</si>
  <si>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</si>
  <si>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</si>
  <si>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</si>
  <si>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</si>
  <si>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</si>
  <si>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</si>
  <si>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</si>
  <si>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</si>
  <si>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</si>
  <si>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</si>
  <si>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</si>
  <si>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</si>
  <si>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</si>
  <si>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</si>
  <si>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</si>
  <si>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</si>
  <si>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</si>
  <si>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</si>
  <si>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</si>
  <si>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</si>
  <si>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</si>
  <si>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</si>
  <si>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</si>
  <si>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</si>
  <si>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</si>
  <si>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</si>
  <si>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</si>
  <si>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</si>
  <si>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</si>
  <si>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</si>
  <si>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</si>
  <si>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</si>
  <si>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</si>
  <si>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</si>
  <si>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</si>
  <si>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</si>
  <si>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</si>
  <si>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</si>
  <si>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</si>
  <si>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</si>
  <si>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</si>
  <si>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</si>
  <si>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</si>
  <si>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</si>
  <si>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</si>
  <si>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</si>
  <si>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</si>
  <si>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</si>
  <si>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</si>
  <si>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</si>
  <si>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</si>
  <si>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</si>
  <si>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</si>
  <si>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</si>
  <si>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</si>
  <si>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</si>
  <si>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</si>
  <si>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</si>
  <si>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</si>
  <si>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</si>
  <si>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</si>
  <si>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</si>
  <si>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</si>
  <si>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</si>
  <si>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</si>
  <si>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</si>
  <si>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</si>
  <si>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</si>
  <si>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</si>
  <si>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</si>
  <si>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</si>
  <si>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</si>
  <si>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</si>
  <si>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</si>
  <si>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</si>
  <si>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</si>
  <si>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</si>
  <si>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</si>
  <si>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</si>
  <si>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</si>
  <si>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</si>
  <si>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</si>
  <si>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</si>
  <si>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</si>
  <si>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</si>
  <si>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</si>
  <si>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</si>
  <si>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</si>
  <si>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</si>
  <si>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</si>
  <si>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</si>
  <si>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</si>
  <si>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</si>
  <si>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</si>
  <si>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</si>
  <si>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</si>
  <si>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</si>
  <si>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</si>
  <si>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</si>
  <si>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</si>
  <si>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</si>
  <si>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</si>
  <si>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</si>
  <si>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</si>
  <si>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</si>
  <si>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</si>
  <si>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</si>
  <si>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</si>
  <si>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</si>
  <si>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</si>
  <si>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</si>
  <si>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</si>
  <si>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</si>
  <si>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</si>
  <si>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</si>
  <si>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</si>
  <si>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</si>
  <si>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</si>
  <si>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</si>
  <si>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</si>
  <si>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</si>
  <si>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</si>
  <si>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</si>
  <si>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</si>
  <si>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</si>
  <si>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</si>
  <si>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</si>
  <si>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</si>
  <si>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</si>
  <si>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</si>
  <si>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</si>
  <si>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</si>
  <si>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</si>
  <si>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</si>
  <si>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</si>
  <si>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</si>
  <si>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</si>
  <si>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</si>
  <si>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</si>
  <si>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</si>
  <si>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</si>
  <si>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</si>
  <si>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</si>
  <si>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</si>
  <si>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</si>
  <si>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</si>
  <si>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</si>
  <si>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</si>
  <si>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</si>
  <si>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</si>
  <si>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</si>
  <si>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</si>
  <si>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</si>
  <si>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</si>
  <si>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</si>
  <si>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</si>
  <si>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</si>
  <si>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</si>
  <si>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</si>
  <si>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</si>
  <si>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</si>
  <si>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</si>
  <si>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</si>
  <si>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</si>
  <si>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</si>
  <si>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</si>
  <si>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</si>
  <si>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</si>
  <si>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</si>
  <si>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</si>
  <si>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</si>
  <si>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</si>
  <si>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</si>
  <si>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</si>
  <si>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</si>
  <si>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</si>
  <si>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</si>
  <si>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</si>
  <si>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</si>
  <si>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APOIO ADMINISTRATIVO, TECNICO E OPERACIONAL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</si>
  <si>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</si>
  <si>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</si>
  <si>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</si>
  <si>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</si>
  <si>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</si>
  <si>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</si>
  <si>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</si>
  <si>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</si>
  <si>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</si>
  <si>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</si>
  <si>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</si>
  <si>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SERV. DE APOIO ADMIN., TECNICO E OPERACIONAL</t>
  </si>
  <si>
    <t>PASSAGENS PARA O PAIS</t>
  </si>
  <si>
    <t>PASSAGENS PARA O EXTERIOR</t>
  </si>
  <si>
    <t>RESSARCIMENTO DE PASSAGENS E DESP.C/LOCOMOCAO</t>
  </si>
  <si>
    <t>Resultado Primário (6 = Emendas Parlamentares)</t>
  </si>
  <si>
    <t>33913937</t>
  </si>
  <si>
    <t>33901416</t>
  </si>
  <si>
    <t>33903701</t>
  </si>
  <si>
    <t>33903969</t>
  </si>
  <si>
    <t>33903308</t>
  </si>
  <si>
    <t>33903303</t>
  </si>
  <si>
    <t>33903919</t>
  </si>
  <si>
    <t>33903925</t>
  </si>
  <si>
    <t>33903305</t>
  </si>
  <si>
    <t>33901414</t>
  </si>
  <si>
    <t>33903602</t>
  </si>
  <si>
    <t>33903979</t>
  </si>
  <si>
    <t>33903301</t>
  </si>
  <si>
    <t>33903302</t>
  </si>
  <si>
    <t>33909314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</si>
  <si>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</si>
  <si>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</si>
  <si>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</si>
  <si>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</si>
  <si>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</si>
  <si>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</si>
  <si>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</si>
  <si>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</si>
  <si>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</si>
  <si>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</si>
  <si>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</si>
  <si>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</si>
  <si>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</si>
  <si>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</si>
  <si>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</si>
  <si>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</si>
  <si>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</si>
  <si>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</si>
  <si>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</si>
  <si>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</si>
  <si>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</si>
  <si>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</si>
  <si>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</si>
  <si>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</si>
  <si>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</si>
  <si>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DIARIAS PROAP - NACIONAL PARA SERVIDORES</t>
  </si>
  <si>
    <t>COLAR VALORES</t>
  </si>
  <si>
    <t>COLAR "DATA EMISSÃO" ATÉ "PTRES"</t>
  </si>
  <si>
    <t>COLAR VALORES, COPIANDO COLUNA POR COLUNA</t>
  </si>
  <si>
    <t>JUROS E MULTA DE MORA</t>
  </si>
  <si>
    <t>DIARIAS NO EXTERIOR</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</si>
  <si>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</si>
  <si>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</si>
  <si>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</si>
  <si>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</si>
  <si>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</si>
  <si>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</si>
  <si>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</si>
  <si>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</si>
  <si>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</si>
  <si>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</si>
  <si>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</si>
  <si>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</si>
  <si>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</si>
  <si>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</si>
  <si>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</si>
  <si>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</si>
  <si>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</si>
  <si>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</si>
  <si>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</si>
  <si>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</si>
  <si>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</si>
  <si>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</si>
  <si>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</si>
  <si>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DIARIAS CCNH - NACIONAL PARA COLABORADORES</t>
  </si>
  <si>
    <t>23006.0021977/2021-49</t>
  </si>
  <si>
    <t>23006.007461/2020-19</t>
  </si>
  <si>
    <t>23006.001762/2022-10</t>
  </si>
  <si>
    <t>23006.016536/2022-14</t>
  </si>
  <si>
    <t>23006.004770/2021-18</t>
  </si>
  <si>
    <t>23006.025462/2022-07</t>
  </si>
  <si>
    <t>23006.026909/2022-57</t>
  </si>
  <si>
    <t>Prof. Dr. Ricardo Suyama (Atividade externa)</t>
  </si>
  <si>
    <t>Prof. Dra. Cristina Fróes de borja Reis (Atividade externa)</t>
  </si>
  <si>
    <t>23006.003564/2023-44</t>
  </si>
  <si>
    <t>Prof. Dr. Raphael Yokoingawa de Camargo</t>
  </si>
  <si>
    <t>23006.001262/2019-55</t>
  </si>
  <si>
    <t>Profa. Dra. Itana Stiubiener (atividade Externa)</t>
  </si>
  <si>
    <t>23006.011852/2021-19</t>
  </si>
  <si>
    <t>FUNDEP TCTC Nº10/2022</t>
  </si>
  <si>
    <t>23006.006295/2022-97</t>
  </si>
  <si>
    <t>EMPRESA ANACOM EQUIPAMENTOS Nº 04/2022</t>
  </si>
  <si>
    <t>23006.005995/2022-64</t>
  </si>
  <si>
    <t>FUNDEP Nº 15/2022</t>
  </si>
  <si>
    <t>SALDO</t>
  </si>
  <si>
    <t>23006.000037/2019-00</t>
  </si>
  <si>
    <t>FUNDEP Nº 03/2019</t>
  </si>
  <si>
    <t>23006.006675/2022-21</t>
  </si>
  <si>
    <t>FUNDEP Nº 14/2022</t>
  </si>
  <si>
    <t>INOVA</t>
  </si>
  <si>
    <t>U8</t>
  </si>
  <si>
    <t>23006.016954/2021-12</t>
  </si>
  <si>
    <t>FUNDEP Nº 12/2021</t>
  </si>
  <si>
    <t>23006.008139/2022-61</t>
  </si>
  <si>
    <t>ATIVIDADE EXTERNA "ORIENTAÇÃO REMUNERADA"</t>
  </si>
  <si>
    <t>23006.007753/2022-13</t>
  </si>
  <si>
    <t>ATIVIDADE EXTERNA - PROF. DR. VITOR VIEIRA VASCONCELOS</t>
  </si>
  <si>
    <t>PROJETO INVESTIGAÇÃO DE METABOLITO SECUNDÁRIO</t>
  </si>
  <si>
    <t>23006.019401/2022-01</t>
  </si>
  <si>
    <t xml:space="preserve">ATIVIDADE EXTERNA - </t>
  </si>
  <si>
    <t>Data</t>
  </si>
  <si>
    <t>UTILIZAÇÃO</t>
  </si>
  <si>
    <t>23006.009405/2023-53</t>
  </si>
  <si>
    <t>23006.010583/2023-27</t>
  </si>
  <si>
    <t>23006.010196/2023-91</t>
  </si>
  <si>
    <t>23006.010768/2023-31</t>
  </si>
  <si>
    <t>23006.021538/2022-17</t>
  </si>
  <si>
    <t>23006.013078/2023-34</t>
  </si>
  <si>
    <t>23006.013173/2023-38</t>
  </si>
  <si>
    <t>23006.013200/2023-72</t>
  </si>
  <si>
    <t>23006.013077/2023-90</t>
  </si>
  <si>
    <t>23006.016682/2023-12</t>
  </si>
  <si>
    <t>23006.014670/2022-72</t>
  </si>
  <si>
    <t>8</t>
  </si>
  <si>
    <t>23006.020549/2023-61</t>
  </si>
  <si>
    <t>23006.008806/2022-13</t>
  </si>
  <si>
    <t>ATIVIDADE EXTERNA -  Prof.(a) Dra. Monica Yukie Kuahara</t>
  </si>
  <si>
    <t>23006.022014/2023-24</t>
  </si>
  <si>
    <t>23006.19317/2023-60</t>
  </si>
  <si>
    <t>23006.021396/2023-79</t>
  </si>
  <si>
    <t>23006.021739/2023-03</t>
  </si>
  <si>
    <t>23006.022353/2023-19</t>
  </si>
  <si>
    <t>23006.022138/2023-18</t>
  </si>
  <si>
    <t>23006.021826/2023-52</t>
  </si>
  <si>
    <t>23006.023355/2023-17</t>
  </si>
  <si>
    <t>V</t>
  </si>
  <si>
    <t>N01</t>
  </si>
  <si>
    <t>04/10/2023</t>
  </si>
  <si>
    <t>1444000000</t>
  </si>
  <si>
    <t>01/11/2023</t>
  </si>
  <si>
    <t>17/04/2023</t>
  </si>
  <si>
    <t>25/10/2023</t>
  </si>
  <si>
    <t>10/03/2023</t>
  </si>
  <si>
    <t>217884</t>
  </si>
  <si>
    <t>30/08/2023</t>
  </si>
  <si>
    <t>02/02/2023</t>
  </si>
  <si>
    <t>03/02/2023</t>
  </si>
  <si>
    <t>15/02/2023</t>
  </si>
  <si>
    <t>24/02/2023</t>
  </si>
  <si>
    <t>04/05/2023</t>
  </si>
  <si>
    <t>17/03/2023</t>
  </si>
  <si>
    <t>08/05/2023</t>
  </si>
  <si>
    <t>13/07/2023</t>
  </si>
  <si>
    <t>17/07/2023</t>
  </si>
  <si>
    <t>27/04/2023</t>
  </si>
  <si>
    <t>05/07/2023</t>
  </si>
  <si>
    <t>22/05/2023</t>
  </si>
  <si>
    <t>20/03/2023</t>
  </si>
  <si>
    <t>16/08/2023</t>
  </si>
  <si>
    <t>11/04/2023</t>
  </si>
  <si>
    <t>30/03/2023</t>
  </si>
  <si>
    <t>30/05/2023</t>
  </si>
  <si>
    <t>07/07/2023</t>
  </si>
  <si>
    <t>11/08/2023</t>
  </si>
  <si>
    <t>06/04/2023</t>
  </si>
  <si>
    <t>02/03/2023</t>
  </si>
  <si>
    <t>28/04/2023</t>
  </si>
  <si>
    <t>17/02/2023</t>
  </si>
  <si>
    <t>27/10/2023</t>
  </si>
  <si>
    <t>22/03/2023</t>
  </si>
  <si>
    <t>09/02/2023</t>
  </si>
  <si>
    <t>25/09/2023</t>
  </si>
  <si>
    <t>21/07/2023</t>
  </si>
  <si>
    <t>23006.018442/2021-91</t>
  </si>
  <si>
    <t>29/03/2023</t>
  </si>
  <si>
    <t>23006.000025/2023-53</t>
  </si>
  <si>
    <t>23006.000022/2023-10</t>
  </si>
  <si>
    <t>01/02/2023</t>
  </si>
  <si>
    <t>03/04/2023</t>
  </si>
  <si>
    <t>23006.012842/2023-54</t>
  </si>
  <si>
    <t>31/01/2023</t>
  </si>
  <si>
    <t>FOMENTO AS ACOES DE GRADUACAO, POS-GRADUACAO, ENSINO, PESQUISA E EXTENSAO - DESPESAS DIVERSAS</t>
  </si>
  <si>
    <t>217882</t>
  </si>
  <si>
    <t>28/03/2023</t>
  </si>
  <si>
    <t>23006.005733/2020-38</t>
  </si>
  <si>
    <t>23006.006889/2023-89</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</si>
  <si>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</si>
  <si>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</si>
  <si>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</si>
  <si>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</si>
  <si>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</si>
  <si>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</si>
  <si>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</si>
  <si>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</si>
  <si>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</si>
  <si>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</si>
  <si>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</si>
  <si>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</si>
  <si>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</si>
  <si>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154503263522023NE000266</t>
  </si>
  <si>
    <t>154503263522023NE000409</t>
  </si>
  <si>
    <t>CONTRATACAO DE PESSOA JURIDICA ESPECIALIZADA NA PRESTACAO DOS SERVICOS TERCEIRIZADOS DE CONDUCAO DE VEICULOS AUTOMOTORES PERTENCENTES A FROTA OFICIAL DA FUNDACAO UNIVERSIDADE FEDERAL DO ABC</t>
  </si>
  <si>
    <t>23006.006991/2022-01</t>
  </si>
  <si>
    <t>154503263522023NE000021</t>
  </si>
  <si>
    <t>154503263522023NE000074</t>
  </si>
  <si>
    <t>154503263522023NE000075</t>
  </si>
  <si>
    <t>154503263522023NE000123</t>
  </si>
  <si>
    <t>154503263522023NE000187</t>
  </si>
  <si>
    <t>154503263522023NE000188</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</si>
  <si>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</si>
  <si>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</si>
  <si>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</si>
  <si>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</si>
  <si>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</si>
  <si>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</si>
  <si>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</si>
  <si>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</si>
  <si>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</si>
  <si>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</si>
  <si>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</si>
  <si>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154503263522023NE000452</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</si>
  <si>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</si>
  <si>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</si>
  <si>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</si>
  <si>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</si>
  <si>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</si>
  <si>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</si>
  <si>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</si>
  <si>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</si>
  <si>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</si>
  <si>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</si>
  <si>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</si>
  <si>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</si>
  <si>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</si>
  <si>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</si>
  <si>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</si>
  <si>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</si>
  <si>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</si>
  <si>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</si>
  <si>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</si>
  <si>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</si>
  <si>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</si>
  <si>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</si>
  <si>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</si>
  <si>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</si>
  <si>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</si>
  <si>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</si>
  <si>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</si>
  <si>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</si>
  <si>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</si>
  <si>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</si>
  <si>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</si>
  <si>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</si>
  <si>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</si>
  <si>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</si>
  <si>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</si>
  <si>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</si>
  <si>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</si>
  <si>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</si>
  <si>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</si>
  <si>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</si>
  <si>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</si>
  <si>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</si>
  <si>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</si>
  <si>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</si>
  <si>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</si>
  <si>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</si>
  <si>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</si>
  <si>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23006.000009/2019-8</t>
  </si>
  <si>
    <t>154503263522023NE000464</t>
  </si>
  <si>
    <t>154503263522023NE600054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</si>
  <si>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</si>
  <si>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</si>
  <si>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</si>
  <si>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</si>
  <si>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</si>
  <si>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</si>
  <si>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</si>
  <si>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</si>
  <si>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</si>
  <si>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</si>
  <si>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</si>
  <si>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</si>
  <si>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</si>
  <si>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</si>
  <si>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</si>
  <si>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</si>
  <si>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</si>
  <si>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</si>
  <si>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</si>
  <si>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</si>
  <si>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</si>
  <si>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</si>
  <si>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</si>
  <si>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</si>
  <si>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</si>
  <si>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</si>
  <si>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</si>
  <si>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</si>
  <si>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</si>
  <si>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23006.014882/2022-50</t>
  </si>
  <si>
    <t>programa de ensino no contexto de educação especial: Prof. Priscila Benitez.</t>
  </si>
  <si>
    <t>23006.013586/2022-31</t>
  </si>
  <si>
    <t>ATIVIDADE EXTERNA REMUNERADA: Prof. Dr. Wallace gusmão Ferreira</t>
  </si>
  <si>
    <t>TCTC 14/2022</t>
  </si>
  <si>
    <t>23006.0007256/2020-45</t>
  </si>
  <si>
    <t>TCTC 13/2020</t>
  </si>
  <si>
    <t>2095V007A18</t>
  </si>
  <si>
    <t>M20RKG60BPN</t>
  </si>
  <si>
    <t>MCC62G22EDN</t>
  </si>
  <si>
    <t>LFP07P1901N</t>
  </si>
  <si>
    <t>M</t>
  </si>
  <si>
    <t>G22</t>
  </si>
  <si>
    <t>G19</t>
  </si>
  <si>
    <t>N21</t>
  </si>
  <si>
    <t>N95</t>
  </si>
  <si>
    <t>N41</t>
  </si>
  <si>
    <t>N19</t>
  </si>
  <si>
    <t>G01</t>
  </si>
  <si>
    <t>04/09/2023</t>
  </si>
  <si>
    <t>1118000000</t>
  </si>
  <si>
    <t>172666</t>
  </si>
  <si>
    <t>11/09/2023</t>
  </si>
  <si>
    <t>19/10/2023</t>
  </si>
  <si>
    <t>217523</t>
  </si>
  <si>
    <t>22/11/2023</t>
  </si>
  <si>
    <t>170067</t>
  </si>
  <si>
    <t>1444A0029V</t>
  </si>
  <si>
    <t>191589</t>
  </si>
  <si>
    <t>AQUISICAO DE MATERIAIS PERMANENTES PARA UTILIZACAO EM AULAS PRATICAS DOS CURSOS DE GRADUACAO DO CECS</t>
  </si>
  <si>
    <t>170587</t>
  </si>
  <si>
    <t>21/11/2023</t>
  </si>
  <si>
    <t>27/09/2023</t>
  </si>
  <si>
    <t>31/07/2023</t>
  </si>
  <si>
    <t>17/10/2023</t>
  </si>
  <si>
    <t>14/09/2023</t>
  </si>
  <si>
    <t>217881</t>
  </si>
  <si>
    <t>25/08/2023</t>
  </si>
  <si>
    <t>02/08/2023</t>
  </si>
  <si>
    <t>AQUISICAO DE ITENS DIVERSOS</t>
  </si>
  <si>
    <t>21/09/2023</t>
  </si>
  <si>
    <t>22/08/2023</t>
  </si>
  <si>
    <t>05/10/2023</t>
  </si>
  <si>
    <t>23006.013580/2020-01</t>
  </si>
  <si>
    <t>23006.013668/2022-86</t>
  </si>
  <si>
    <t>PSS PATRONAL DE DIOGO COUTINHO SORIANO</t>
  </si>
  <si>
    <t>23006.020749/2022-32</t>
  </si>
  <si>
    <t>08/03/2023</t>
  </si>
  <si>
    <t>23006.003032/2021-45</t>
  </si>
  <si>
    <t>PSS PATRONAL DE FLAVIO EDUARDO AOKI HORITA.</t>
  </si>
  <si>
    <t>18/04/2023</t>
  </si>
  <si>
    <t>23006.022107/2022-78</t>
  </si>
  <si>
    <t>RECOLHIMENTO DE PSS POR SERVIDOR AFASTADO SEM REMUNERACAO - ERNANI MEIRA VERGINIANO.</t>
  </si>
  <si>
    <t>23006.006216/2023-29</t>
  </si>
  <si>
    <t>CONTRIBUICAO PARA O PSS POR SERVIDOR AFASTADO SEM REMUNERACAO - LUCAS ALMEIDA MIRANDA BARRETO.</t>
  </si>
  <si>
    <t>23006.020708/2023-27</t>
  </si>
  <si>
    <t>CONTRIBUICAO PARA O PSS POR SERVIDOR AFASTADO SEM REMUNERACAO - MARIA TERESA CARTHERY GOULART</t>
  </si>
  <si>
    <t>23006.007431/2021-85</t>
  </si>
  <si>
    <t>COMPRAS COMPARTILHADAS - AQUISICAO DE MATERIAIS PARA UTILIZACAO NOS LABORATORIOS DIDATICOS EM AULAS PRATICAS DOS CURSOS DE GRADUACAO.</t>
  </si>
  <si>
    <t>30/06/2023</t>
  </si>
  <si>
    <t>DOCUMENTO DE FORMALIZACAO DA DEMANDA PARA AQUISICAO DE PLASTICOS E VIDRARIAS.</t>
  </si>
  <si>
    <t>10/11/2023</t>
  </si>
  <si>
    <t>AQUISICAO DE MATERIAIS PARA JARDINAGEM PARA DESENVOLVIMENTO DE ACAO DE EXTENSAO.</t>
  </si>
  <si>
    <t>10/07/2023</t>
  </si>
  <si>
    <t>20/10/2023</t>
  </si>
  <si>
    <t>AQUISICAO DE JOGOS EDUCATIVOS E MATERIAIS PEDAGOGICOS PARA DESENVOLVIMENTO DE ACOES DE EXTENSAO.</t>
  </si>
  <si>
    <t>23006.000287/2019-31</t>
  </si>
  <si>
    <t>CONTRATACAO DE EMPRESA PARA PRESTACAO DE SERVICOS DE JARDINAGEM</t>
  </si>
  <si>
    <t>23006.015830/2021-10</t>
  </si>
  <si>
    <t>CONTRATACAO DE SERVICOS CONTINUOS DE MANUTENCAO PREVENTIVA E CORRETIVA EM GMGS (GRUPOS MOTOR GERADOR) INSTALADOS NAS UNIDADES DA FUNDACAO UNIVERSIDADE FEDERAL DO ABC.</t>
  </si>
  <si>
    <t>28/07/2023</t>
  </si>
  <si>
    <t>16/11/2023</t>
  </si>
  <si>
    <t>23006.018510/2022-01</t>
  </si>
  <si>
    <t>17/11/2023</t>
  </si>
  <si>
    <t>10/10/2023</t>
  </si>
  <si>
    <t>217880</t>
  </si>
  <si>
    <t>18/09/2023</t>
  </si>
  <si>
    <t>15/09/2023</t>
  </si>
  <si>
    <t>16/10/2023</t>
  </si>
  <si>
    <t>VOBS0N41S1N</t>
  </si>
  <si>
    <t>G</t>
  </si>
  <si>
    <t>N20</t>
  </si>
  <si>
    <t>G20</t>
  </si>
  <si>
    <t>G23</t>
  </si>
  <si>
    <t>G21</t>
  </si>
  <si>
    <t>T19</t>
  </si>
  <si>
    <t>U19</t>
  </si>
  <si>
    <t>O19</t>
  </si>
  <si>
    <t>O</t>
  </si>
  <si>
    <t>U23</t>
  </si>
  <si>
    <t>N22</t>
  </si>
  <si>
    <t>N43</t>
  </si>
  <si>
    <t>17/08/2023</t>
  </si>
  <si>
    <t>23006.017072/2023-36</t>
  </si>
  <si>
    <t>154503263522023NE400050</t>
  </si>
  <si>
    <t>EDITAL 04/2023 - PROGRAMA DE INICIACAO CIENTIFICA ENSINO MEDIO - PIC EM.</t>
  </si>
  <si>
    <t>33901801</t>
  </si>
  <si>
    <t>BOLSAS DE ESTUDO NO PAIS</t>
  </si>
  <si>
    <t>20/06/2023</t>
  </si>
  <si>
    <t>23006.008151/2023-56</t>
  </si>
  <si>
    <t>154503263522023NE400036</t>
  </si>
  <si>
    <t>SELECAO BOLSISTAS PARA PET-AF.</t>
  </si>
  <si>
    <t>4002</t>
  </si>
  <si>
    <t>0003</t>
  </si>
  <si>
    <t>PNAES - DECRETO N. 7.234/2010 - AUXILIO FINANCEIRO A ESTUDANTE</t>
  </si>
  <si>
    <t>170589</t>
  </si>
  <si>
    <t>20/09/2023</t>
  </si>
  <si>
    <t>23006.020094/2023-83</t>
  </si>
  <si>
    <t>154503263522023NE400067</t>
  </si>
  <si>
    <t>PAGAMENTOS REFERENTES AO EDITAL Nº3/2023 - PROAP - (23006.012634/2023-55). PROGRAMA DE AUXILIO MONITORIA INCLUSIVA 2023</t>
  </si>
  <si>
    <t>154503263522023NE400068</t>
  </si>
  <si>
    <t>19/04/2023</t>
  </si>
  <si>
    <t>23006.017366/2022-87</t>
  </si>
  <si>
    <t>154503263522023NE400026</t>
  </si>
  <si>
    <t>EDITAL 12/2022 - CONCESSAO DE BOLSAS DE INICIACAO CIENTIFICA DO PROGRAMA PESQUISANDO DESDE O PRIMEIRO DIA ACOES AFIRMATIVAS - PDPD AF.</t>
  </si>
  <si>
    <t>23006.018388/2023-45</t>
  </si>
  <si>
    <t>154503263522023NE400063</t>
  </si>
  <si>
    <t>ED. 08/2023 - PESQUISANDO DESDE O PRIMEIRO DIA ACOES AFIRMATIVAS - PDPD AF</t>
  </si>
  <si>
    <t>06/03/2023</t>
  </si>
  <si>
    <t>23006.001629/2023-17</t>
  </si>
  <si>
    <t>154503263522023NE400004</t>
  </si>
  <si>
    <t>PAGAMENTOS REFERENTES AO PROCESSO 23006.012322/2021-80 - EDITAL PROAP Nº 19/2021 - AUXILIO ALIMENTACAO EXCEPCIONAL.</t>
  </si>
  <si>
    <t>ASSISTENCIA AO ESTUDANTE DE ENSINO SUPERIOR - DESPESAS DIVERSAS</t>
  </si>
  <si>
    <t>170586</t>
  </si>
  <si>
    <t>23006.025973/2022-11</t>
  </si>
  <si>
    <t>154503263522023NE000101</t>
  </si>
  <si>
    <t>PROGRAMAS DE AUXILIOS SOCIOECONOMICOS 2022 - AUXILIO ALIMENTACAO</t>
  </si>
  <si>
    <t>REAL FOOD ALIMENTACAO LTDA</t>
  </si>
  <si>
    <t>33903941</t>
  </si>
  <si>
    <t>FORNECIMENTO DE ALIMENTACAO</t>
  </si>
  <si>
    <t>154503263522023NE000102</t>
  </si>
  <si>
    <t>154503263522023NE000103</t>
  </si>
  <si>
    <t>154503263522023NE000104</t>
  </si>
  <si>
    <t>154503263522023NE000105</t>
  </si>
  <si>
    <t>154503263522023NE000106</t>
  </si>
  <si>
    <t>23006.001591/2023-82</t>
  </si>
  <si>
    <t>154503263522023NE400027</t>
  </si>
  <si>
    <t>PAGAMENTOS REFERENTE AO PROCESSO 23006.011027/2022-97 - PROGRAMAS DE AUXILIOS SOCIOECONOMICOS 2022 - AUXILIO PERMANENCIA.</t>
  </si>
  <si>
    <t>23006.001627/2023-28</t>
  </si>
  <si>
    <t>154503263522023NE400025</t>
  </si>
  <si>
    <t>PAGAMENTOS REFERENTES AO PROCESSO 23006.011028/2022-31 - PROGRAMAS DE AUXILIOS SOCIOECONOMICOS 2022 - AUXILIO CRECHE.</t>
  </si>
  <si>
    <t>24/04/2023</t>
  </si>
  <si>
    <t>23006.001625/2023-39</t>
  </si>
  <si>
    <t>154503263522023NE400028</t>
  </si>
  <si>
    <t>PAGAMENTOS REFERENTES AO PROCESSO 23006.011030/2022-19 - PROGRAMAS DE AUXILIOS SOCIOECONOMICOS 2022 - AUXILIO MORADIA</t>
  </si>
  <si>
    <t>23006.001632/2023-31</t>
  </si>
  <si>
    <t>154503263522023NE400031</t>
  </si>
  <si>
    <t>PAGAMENTOS REFERENTES AO PROCESSO 23006.010057/2021-03 - EDITAL PROAP Nº 08/2021 - AUXILIO MONITORIA INCLUSIVA.</t>
  </si>
  <si>
    <t>154503263522023NE400037</t>
  </si>
  <si>
    <t>25/07/2023</t>
  </si>
  <si>
    <t>23006.013987/2023-72</t>
  </si>
  <si>
    <t>154503263522023NE400039</t>
  </si>
  <si>
    <t>PAGAMENTOS REFERENTES AO EDITAL Nº1/2023 - PROAP - (23006.004284/2023-53). PROGRAMAS DE AUXILIOS SOCIOECONOMICOS 2023 - MODALIDADE AUXILIO PERMANENCIA.</t>
  </si>
  <si>
    <t>23006.014064/2023-38</t>
  </si>
  <si>
    <t>154503263522023NE400038</t>
  </si>
  <si>
    <t>PAGAMENTOS REFERENTES AO EDITAL Nº1/2023 - PROAP - (23006.004284/2023-53). PROGRAMAS DE AUXILIOS SOCIOECONOMICOS 2023 - MODALIDADE AUXILIO CRECHE.</t>
  </si>
  <si>
    <t>27/07/2023</t>
  </si>
  <si>
    <t>23006.014059/2023-25</t>
  </si>
  <si>
    <t>154503263522023NE400044</t>
  </si>
  <si>
    <t>PAGAMENTOS REFERENTES AO EDITAL Nº1/2023 - PROAP - (23006.004284/2023-53). PROGRAMAS DE AUXILIOS SOCIOECONOMICOS 2023 - MODALIDADE AUXILIO MORADIA.</t>
  </si>
  <si>
    <t>26/01/2023</t>
  </si>
  <si>
    <t>23006.000805/2023-01</t>
  </si>
  <si>
    <t>154503263522023NE400002</t>
  </si>
  <si>
    <t>GESTAO DE BOLSAS DA MODALIDADE TATP I E II, PROVENIENTES DO TCTC 04/22.</t>
  </si>
  <si>
    <t>1050000107</t>
  </si>
  <si>
    <t>23006.005270/2023-57</t>
  </si>
  <si>
    <t>154503263522023NE400011</t>
  </si>
  <si>
    <t>PAGAMENTO DE BOLSISTAS PARA ATUACAO NA MODALIDADE DE BOLSA DE TREINAMENTO E APOIO TECNICO EM PESQUISA (TATP), DESTINADO AO PREENCHIMENTO DE VAGAS PARA ATENDIMENTO AOS BIOTERIOS DA PROPES/UFABC.</t>
  </si>
  <si>
    <t>0001</t>
  </si>
  <si>
    <t>CONCESSAO DE BOLSAS DE PESQUISA, EXTENSAO E MONITORIA AOS ESTUDANTES</t>
  </si>
  <si>
    <t>170588</t>
  </si>
  <si>
    <t>23006.005687/2023-10</t>
  </si>
  <si>
    <t>154503263522023NE400010</t>
  </si>
  <si>
    <t>GESTAO DE BOLSA DE TREINAMENTO E APOIO TECNICO A PESQUISA PARA A DIVISAO DE ADMINISTRACAO DOS PROGRAMAS DE INICIACAO CIENTIFICA - DAPIC - ED. 01/2023 - TATP IC.</t>
  </si>
  <si>
    <t>31/03/2023</t>
  </si>
  <si>
    <t>23006.028386/2022-83</t>
  </si>
  <si>
    <t>154503263522023NE400019</t>
  </si>
  <si>
    <t>PROGRAMA DE BOLSAS DE INICIACAO CIENTIFICA.</t>
  </si>
  <si>
    <t>23006.028388/2022-72</t>
  </si>
  <si>
    <t>154503263522023NE400018</t>
  </si>
  <si>
    <t>PROGRAMA DE BOLSAS DE IC PESQUISANDO DESDE O PRIMEIRO DIA - PDPD - EDITAL 11/2022.</t>
  </si>
  <si>
    <t>154503263522023NE400042</t>
  </si>
  <si>
    <t>PROGRAMA DE BOLSAS DE INICIACAO CIENTIFICA</t>
  </si>
  <si>
    <t>154503263522023NE400043</t>
  </si>
  <si>
    <t>154503263522023NE400041</t>
  </si>
  <si>
    <t>PROGRAMA DE BOLSAS DE IC PESQUISANDO DESDE O PRIMEIRO DIA - PDPD - EDITAL 11/2022</t>
  </si>
  <si>
    <t>23006.017071/2023-91</t>
  </si>
  <si>
    <t>154503263522023NE400049</t>
  </si>
  <si>
    <t>EDITAL 07/2023 - PROGRAMA PESQUISANDO DESDE O PRIMEIRO DIA - PDPD.</t>
  </si>
  <si>
    <t>23/08/2023</t>
  </si>
  <si>
    <t>23006.017064/2023-90</t>
  </si>
  <si>
    <t>154503263522023NE400051</t>
  </si>
  <si>
    <t>EDITAL 03/2023 - PROGRAMA DE INICIACAO CIENTIFICA - PIC.</t>
  </si>
  <si>
    <t>22/09/2023</t>
  </si>
  <si>
    <t>23006.018393/2023-58</t>
  </si>
  <si>
    <t>154503263522023NE400071</t>
  </si>
  <si>
    <t>ED. 09/2023 - PESQUISANDO DESDE O PRIMEIRO DIA INICIACAO TECNOLOGICA E INOVACAO - PDPD ITI</t>
  </si>
  <si>
    <t>19/01/2023</t>
  </si>
  <si>
    <t>23006.028447/2022-11</t>
  </si>
  <si>
    <t>154503263522023NE400001</t>
  </si>
  <si>
    <t>CONCESSAO DE BOLSAS DA ESCOLA PREPARATORIA 2023 - EDITAL Nº 89/2022 - PROEC.</t>
  </si>
  <si>
    <t>23006.005044/2023-76</t>
  </si>
  <si>
    <t>154503263522023NE400007</t>
  </si>
  <si>
    <t>CONCESSAO DE BOLSAS PARA A ACAO ESCOLA PREPARATORIA DA UFABC - INSTRUTORES- EDITAL Nº 3/2023 - PROEC.</t>
  </si>
  <si>
    <t>23006.005047/2023-18</t>
  </si>
  <si>
    <t>154503263522023NE400006</t>
  </si>
  <si>
    <t>CONCESSAO DE BOLSAS PARA AS ACOES DO PAAE E PAAC 2023 - EDITAL Nº 4/2023 - PROEC.</t>
  </si>
  <si>
    <t>154503263522023NE400023</t>
  </si>
  <si>
    <t>23006.007119/2023-53</t>
  </si>
  <si>
    <t>154503263522023NE400022</t>
  </si>
  <si>
    <t>CONCESSAO DE BOLSAS PARA A ACAO CORO DA UFABC - EDITAL Nº 17/2023 - PROEC.</t>
  </si>
  <si>
    <t>23006.007125/2023-19</t>
  </si>
  <si>
    <t>154503263522023NE400021</t>
  </si>
  <si>
    <t>CONCESSAO DE BOLSAS PARA AS ACOES ESTRATEGICAS - EDITAL Nº 18/2023 - PROEC.</t>
  </si>
  <si>
    <t>23006.007127/2023-08</t>
  </si>
  <si>
    <t>154503263522023NE400020</t>
  </si>
  <si>
    <t>CONCESSAO DE BOLSAS PARA AS ACOES PROPRIAS - EDITAL Nº 20/2023.</t>
  </si>
  <si>
    <t>11/05/2023</t>
  </si>
  <si>
    <t>23006.009468/2023-18</t>
  </si>
  <si>
    <t>154503263522023NE400030</t>
  </si>
  <si>
    <t>CONCESSAO DE BOLSAS PARA A ACAO CONEXAO - EDITAL Nº 43/2023 - PROEC.</t>
  </si>
  <si>
    <t>18/05/2023</t>
  </si>
  <si>
    <t>23006.009589/2023-51</t>
  </si>
  <si>
    <t>154503263522023NE500018</t>
  </si>
  <si>
    <t>SOLICITACAO DE AUXILIO EVENTUAL PARA DISCENTE PARTICIPAR DO 6 CONGRESSO SUL-AMERICANO DE RESIDUOS SOLIDOS E SUSTENTABILIDADE.</t>
  </si>
  <si>
    <t>MARCO AURELIO CINAQUI AMARAL</t>
  </si>
  <si>
    <t>33901804</t>
  </si>
  <si>
    <t>AUXILIOS PARA DESENV. DE ESTUDOS E PESQUISAS</t>
  </si>
  <si>
    <t>12/06/2023</t>
  </si>
  <si>
    <t>154503263522023NE400032</t>
  </si>
  <si>
    <t>CONCESSAO DE BOLSAS PARA A ACAO ESCOLA PREPARATORIA DA UFABC - INSTRUTORES- EDITAL Nº 3/2023 - PROEC. - REFORCO</t>
  </si>
  <si>
    <t>23006.009948/2023-71</t>
  </si>
  <si>
    <t>154503263522023NE500021</t>
  </si>
  <si>
    <t>SOLICITACAO DE AUXILIO PARA DISCENTE PARTICIPAR DO EVENTO 15 ENCONTRO REGIONAL SUDESTE DE HISTORIA ORAL</t>
  </si>
  <si>
    <t>23006.011264/2023-39</t>
  </si>
  <si>
    <t>154503263522023NE400033</t>
  </si>
  <si>
    <t>CONCESSAO DE BOLSAS PARA AS ACOES DE EXTENSAO E CULTURA - EDITAL Nº 54/2023 - PROEC.</t>
  </si>
  <si>
    <t>19/06/2023</t>
  </si>
  <si>
    <t>154503263522023NE400034</t>
  </si>
  <si>
    <t>CONCESSAO DE BOLSAS DA ESCOLA PREPARATORIA 2023 - EDITAL N 89/2022 PROEC</t>
  </si>
  <si>
    <t>22/06/2023</t>
  </si>
  <si>
    <t>23006.011604/2023-21</t>
  </si>
  <si>
    <t>154503263522023NE500025</t>
  </si>
  <si>
    <t>SOLICITACAO DE AUXILIO EVENTUAL PARA DISCENTE PARTICIPAR DO VI CONGRESSO DE EXTENSAO AUGM</t>
  </si>
  <si>
    <t>14/08/2023</t>
  </si>
  <si>
    <t>154503263522023NE400047</t>
  </si>
  <si>
    <t>CONCESSAO DE BOLSAS PARA AS ACOES DE EXTENSAO E CULTURA - EDITAL Nº 64/2023 - PROEC.</t>
  </si>
  <si>
    <t>23006.005147/2023-36</t>
  </si>
  <si>
    <t>154503263522023NE500005</t>
  </si>
  <si>
    <t>TRABALHO DE CAMPO NA REGIAO DO VALE DO RIBEIRA RELACIONADO A DISCIPLINA DE ESTUDOS DO MEIO FISICO.</t>
  </si>
  <si>
    <t>LISANGELA KATI DO NASCIMENTO</t>
  </si>
  <si>
    <t>23006.006237/2023-44</t>
  </si>
  <si>
    <t>154503263522023NE500006</t>
  </si>
  <si>
    <t>ATIVIDADE EXTRASSALA - VIAGEM DE CAMPO - MARICA RJ - PROFS. VANESSA LUCENA EMPINOTTI E ARILSON DA SILVA FAVARETO.</t>
  </si>
  <si>
    <t>VANESSA LUCENA EMPINOTTI</t>
  </si>
  <si>
    <t>23006.005178/2023-97</t>
  </si>
  <si>
    <t>154503263522023NE500009</t>
  </si>
  <si>
    <t>SOLICITACAO DE AUXILIO A ATIVIDADE EXTRASSALA -TRABALHO DE CAMPO - ESPACOS PUBLICOS E EQUIPAMENTOS PUBLICOS NAS CIDADE DE DIADEMA, SANTO ANDRE, SAO BERNARDO, SAO CAETANO</t>
  </si>
  <si>
    <t>MARIA LIVIA DE TOMMASI</t>
  </si>
  <si>
    <t>23006.005591/2023-51</t>
  </si>
  <si>
    <t>154503263522023NE500007</t>
  </si>
  <si>
    <t>ATIVIDADE EXTRASSALA - VISITA GUIADA A ESCOLA NACIONAL FLORESTAN FERNANDES - ATIVIDADES DO ESTAGIO SUPERVISIONADO OBRIGATORIO II - LCH - CCNH.</t>
  </si>
  <si>
    <t>SILENE FERREIRA CLARO</t>
  </si>
  <si>
    <t>23006.005941/2023-80</t>
  </si>
  <si>
    <t>154503263522023NE500008</t>
  </si>
  <si>
    <t>ATIVIDADE EXTRASSALA - VISITA GUIADA A PONTOS DE RELEVANCIA CULTURAL, HISTORICA, SOCIAL E AMBIENTAL EM SANTOS E SAO VICENTE COMO PARTE DAS ATIVIDADE DE ESTAGIO SUPERVISIONADO OBRIGATORIO.</t>
  </si>
  <si>
    <t>154503263522023NE400024</t>
  </si>
  <si>
    <t>25/04/2023</t>
  </si>
  <si>
    <t>23006.006486/2023-30</t>
  </si>
  <si>
    <t>154503263522023NE400029</t>
  </si>
  <si>
    <t>PROJETO REVISAO DE MATEMATICA E FISICA - PRMF.</t>
  </si>
  <si>
    <t>23006.006410/2023-12</t>
  </si>
  <si>
    <t>154503263522023NE500013</t>
  </si>
  <si>
    <t>AUXILIO EVENTOS ESTUDANTIS DE CARATER CIENTIFICO, ACADEMICO OU TECNOLOGICO.</t>
  </si>
  <si>
    <t>VICTOR PEREIRA NARAZAKI</t>
  </si>
  <si>
    <t>23006.007727/2023-68</t>
  </si>
  <si>
    <t>154503263522023NE500012</t>
  </si>
  <si>
    <t>VISITA MONITORADA - DISCIPLINA GRADUACAO - OBSERVATORIO DE POLITICAS PUBLICAS</t>
  </si>
  <si>
    <t>WILSON MESQUITA DE ALMEIDA</t>
  </si>
  <si>
    <t>01/06/2023</t>
  </si>
  <si>
    <t>23006.010197/2023-35</t>
  </si>
  <si>
    <t>154503263522023NE500019</t>
  </si>
  <si>
    <t>SOLICITACAO DE AUXILIO A ATIVIDADE EXTRASSALA - I ENCONTRO ESCOLA E COMUNIDADES TRADICIONAIS: PRATICAS PEDAGOGICAS INOVADORAS NO VALE DO RIBEIRA - PROFA. ADRIANA SOARES RALEJO.</t>
  </si>
  <si>
    <t>ADRIANA SOARES RALEJO</t>
  </si>
  <si>
    <t>23006.011503/2023-51</t>
  </si>
  <si>
    <t>154503263522023NE400035</t>
  </si>
  <si>
    <t>PROCESSO DE GESTAO DAS BOLSAS DO PEAT.</t>
  </si>
  <si>
    <t>23006.012074/2023-39</t>
  </si>
  <si>
    <t>154503263522023NE500028</t>
  </si>
  <si>
    <t>AUXILIO EXTRASSALA PARA VISITA AO NUCLEO ARPOADOR DO PARQUE ESTADUAL ITINGUCU DURANTE A EXPEDICAO ECOLOGIA DO LITORAL.</t>
  </si>
  <si>
    <t>ANDRE ETEROVIC</t>
  </si>
  <si>
    <t>21/06/2023</t>
  </si>
  <si>
    <t>154503263522023NE500023</t>
  </si>
  <si>
    <t>AUXILIO EVENTOS ESTUDANTIS DE CARATER CIENTIFICO, ACADEMICO OU TECNOLOGICO</t>
  </si>
  <si>
    <t>CLARISSA BONVENT</t>
  </si>
  <si>
    <t>154503263522023NE500024</t>
  </si>
  <si>
    <t>DANIELA AMARAL DE PAULA</t>
  </si>
  <si>
    <t>03/03/2023</t>
  </si>
  <si>
    <t>23006.000307/2023-51</t>
  </si>
  <si>
    <t>154503263522023NE500002</t>
  </si>
  <si>
    <t>NICOLAS BERNARDO MATOS</t>
  </si>
  <si>
    <t>23006.001514/2023-22</t>
  </si>
  <si>
    <t>154503263522023NE500001</t>
  </si>
  <si>
    <t>ISAC ANTONIO AZEVEDO CASTRO</t>
  </si>
  <si>
    <t>15/03/2023</t>
  </si>
  <si>
    <t>23006.004167/2023-90</t>
  </si>
  <si>
    <t>154503263522023NE500003</t>
  </si>
  <si>
    <t>AUXILIO A EVENTOS ESTUDANTIS DE CARATER CIENTIFICO, ACADEMICO OU TECNOLOGICO - ¿ENCONTROS NACIONAIS DA ASSOCIACAO NACIONAL DE POS-GRADUACAO E PESQUISA EM PLANEJAMENTO URBANO E REGIONAL¿ ¿ ENANPUR 40 ANOS: NOVOS TEMPOS, NOVOS DESAFIOS EM UM BRASIL DIVERSO.¿</t>
  </si>
  <si>
    <t>GABRIEL MACHADO ARAUJO</t>
  </si>
  <si>
    <t>16/03/2023</t>
  </si>
  <si>
    <t>23006.003760/2023-19</t>
  </si>
  <si>
    <t>154503263522023NE500004</t>
  </si>
  <si>
    <t>BRUNO BUENO FURQUIM</t>
  </si>
  <si>
    <t>23006.005548/2023-96</t>
  </si>
  <si>
    <t>154503263522023NE500014</t>
  </si>
  <si>
    <t>LUCAS DOS SANTOS ROCHA</t>
  </si>
  <si>
    <t>23006.005615/2023-72</t>
  </si>
  <si>
    <t>154503263522023NE500015</t>
  </si>
  <si>
    <t>LUIZ FELIPE DOS ANJOS</t>
  </si>
  <si>
    <t>23006.006276/2023-41</t>
  </si>
  <si>
    <t>154503263522023NE500011</t>
  </si>
  <si>
    <t>MARIANA OHARA MORITA ABREU</t>
  </si>
  <si>
    <t>23006.006592/2023-13</t>
  </si>
  <si>
    <t>154503263522023NE500016</t>
  </si>
  <si>
    <t>PAULA VILLELA DE JESUS</t>
  </si>
  <si>
    <t>09/11/2023</t>
  </si>
  <si>
    <t>23006.022974/2023-94</t>
  </si>
  <si>
    <t>154503263522023NE500298</t>
  </si>
  <si>
    <t>SOLICITACAO DE AUXILIO A ATIVIDADE EXTRASSALA (DISCIPLINA BIOMAS BRASILEIROS - DIURNO)</t>
  </si>
  <si>
    <t>MERCIA REGINA DOMINGUES MORETTO</t>
  </si>
  <si>
    <t>23006.021336/2023-56</t>
  </si>
  <si>
    <t>154503263522023NE500301</t>
  </si>
  <si>
    <t>AUXILIO PARA ALIMENTACAO DE ESTUDANTES MATRICULADOS EM ESTAGIO OBRIGATORIO SUPERVISIONADO - LCH (CAFE DA MANHA E ALMOCO), A SER CONSUMIDA EM 25/11/2023, NAS ATIVIDADES DE REGENCIA E OBSERVACAO DE AULA, EM IGUAPE-SP. PARA O TRANSPORTE JA FOI SOLICITADO ONIBUS</t>
  </si>
  <si>
    <t>RICARDO HIDEO TANIWAKI</t>
  </si>
  <si>
    <t>154503263522023NE500027</t>
  </si>
  <si>
    <t>LUIS HENRYQUE SANTOS BEZERRA</t>
  </si>
  <si>
    <t>23006.004662/2023-07</t>
  </si>
  <si>
    <t>154503263522023NE400009</t>
  </si>
  <si>
    <t>BOLSA PROJETO DE MELHORIA DO ENSINO NA GRADUACAO - PMEG/2023.</t>
  </si>
  <si>
    <t>21/03/2023</t>
  </si>
  <si>
    <t>23006.027292/2022-97</t>
  </si>
  <si>
    <t>154503263522023NE400014</t>
  </si>
  <si>
    <t>CONCESSAO DE BOLSAS PARA DISCENTES DA POS-GRADUACAO DA UFABC (PROPG)</t>
  </si>
  <si>
    <t>154503263522023NE400015</t>
  </si>
  <si>
    <t>24/10/2023</t>
  </si>
  <si>
    <t>154503263522023NE400075</t>
  </si>
  <si>
    <t>CONCESSAO DE BOLSAS PARA DISCENTES DA POS-GRADUACAO DA UFABC (PROPG) - MESTRADO</t>
  </si>
  <si>
    <t>154503263522023NE400076</t>
  </si>
  <si>
    <t>CONCESSAO DE BOLSAS PARA DISCENTES DA POS-GRADUACAO DA UFABC (PROPG) - DOUTORADO</t>
  </si>
  <si>
    <t>23006.016512/2022-57</t>
  </si>
  <si>
    <t>154503263522023NE000186</t>
  </si>
  <si>
    <t>CONCESSAO DE SUBSIDIO PARA PAGAMENTO DE REFEICOES NO RESTAURANTE UNIVERSITARIO PARA ALUNOS DA GRADUACAO DA UFABC. DECORRENTE DO PROCESSO 23006.003721/2022-31, QUE TRATA DA CONTRATACAO DE EMPRESA PARA PREPARO E FORNECIMENTO DE REFEICAO.</t>
  </si>
  <si>
    <t>24/08/2023</t>
  </si>
  <si>
    <t>154503263522023NE000329</t>
  </si>
  <si>
    <t>154503263522023NE000330</t>
  </si>
  <si>
    <t>19/07/2023</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</si>
  <si>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</si>
  <si>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</si>
  <si>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154503263522023NE000276</t>
  </si>
  <si>
    <t>23006.011597/2023-68</t>
  </si>
  <si>
    <t>154503263522023NE500042</t>
  </si>
  <si>
    <t>23006.012471/2023-19</t>
  </si>
  <si>
    <t>154503263522023NE500043</t>
  </si>
  <si>
    <t>FABIO DOS SANTOS DE SOUZA</t>
  </si>
  <si>
    <t>01/08/2023</t>
  </si>
  <si>
    <t>23006.013318/2023-09</t>
  </si>
  <si>
    <t>154503263522023NE500096</t>
  </si>
  <si>
    <t>JULIANA CAMINO CASTRO</t>
  </si>
  <si>
    <t>23006.012701/2023-31</t>
  </si>
  <si>
    <t>154503263522023NE500104</t>
  </si>
  <si>
    <t>MARINA DINIZ BARBEZANI</t>
  </si>
  <si>
    <t>23006.012815/2023-81</t>
  </si>
  <si>
    <t>154503263522023NE500103</t>
  </si>
  <si>
    <t>BEATRIZ RISSATHO CIPRIANO</t>
  </si>
  <si>
    <t>154503263522023NE500099</t>
  </si>
  <si>
    <t>GLENDA SINARA TEODORO DE LIMA</t>
  </si>
  <si>
    <t>23006.013866/2023-21</t>
  </si>
  <si>
    <t>154503263522023NE500138</t>
  </si>
  <si>
    <t>AUXILIO EVENTOS ESTUDANTIS DE CARATER CIENTIFICO, ACADEMICO OU TECNOLOGICO68° CONGRESSO BRASILEIRO DE GENETICA JULIANA FAURE DA SILVA COSTA</t>
  </si>
  <si>
    <t>JULIANA FAURE DA SILVA COSTA</t>
  </si>
  <si>
    <t>29/08/2023</t>
  </si>
  <si>
    <t>23006.016060/2023-94</t>
  </si>
  <si>
    <t>154503263522023NE500167</t>
  </si>
  <si>
    <t>AUXILIO EVENTOS ESTUDANTIS DE CARATER CIENTIFICO, ACADEMICO OU TECNOLOGICO RENAN GABRIEL DE ASSIS -  XXI BRAZILIAN MATERIALS RESEARCH SOCIETY MEETING (XXI B- MRS)</t>
  </si>
  <si>
    <t>RENAN GABRIEL DE ASSIS</t>
  </si>
  <si>
    <t>23006.016495/2023-39</t>
  </si>
  <si>
    <t>154503263522023NE500168</t>
  </si>
  <si>
    <t>AUXILIO EVENTOS ESTUDANTIS - LUCAS SEVIERI CHAGAS - XXI B-MRS MEETING</t>
  </si>
  <si>
    <t>LUCAS SEVIERI CHAGAS</t>
  </si>
  <si>
    <t>23006.016568/2023-92</t>
  </si>
  <si>
    <t>154503263522023NE500166</t>
  </si>
  <si>
    <t>AUXILIO EVENTOS ESTUDANTIS - BRUNO SILVA SIMAO XXI B-MRS MEETING DA SBPMAT</t>
  </si>
  <si>
    <t>BRUNO SILVA SIMAO</t>
  </si>
  <si>
    <t>23006.013629/2023-60</t>
  </si>
  <si>
    <t>154503263522023NE500169</t>
  </si>
  <si>
    <t>AUXILIO EVENTOS ESTUDANTIS DE CARATER CIENTIFICO, ACADEMICO OU TECNOLOGICO CAROLINA KAFKA NEVES XXI B-MRS MEETING</t>
  </si>
  <si>
    <t>CAROLINA KAFKA NEVES</t>
  </si>
  <si>
    <t>23006.015340/2023-85</t>
  </si>
  <si>
    <t>154503263522023NE500173</t>
  </si>
  <si>
    <t>AUXILIO EVENTOS ESTUDANTIS - FERNANDA ROSSI BARBOZA XV SIMPOSIO DE ENGENHARIA BIOMEDICA</t>
  </si>
  <si>
    <t>FERNANDA ROSSI BARBOZA</t>
  </si>
  <si>
    <t>23006.015343/2023-19</t>
  </si>
  <si>
    <t>154503263522023NE500172</t>
  </si>
  <si>
    <t>AUXILIO EVENTOS ESTUDANTIS - JHONNATHAN HENRY RODRIGUES PEREIRA SEB 2023: XV SIMPOSIO DE ENGENHARIA BIOMEDICA</t>
  </si>
  <si>
    <t>JHONNATHAN HENRY RODRIGUES PEREIRA</t>
  </si>
  <si>
    <t>31/08/2023</t>
  </si>
  <si>
    <t>23006.013869/2023-64</t>
  </si>
  <si>
    <t>154503263522023NE500177</t>
  </si>
  <si>
    <t>AUXILIO EVENTOS ESTUDANTIS - CAMILA FERREIRA DE SOUZA  XII EPPEQ (ENCONTRO PAULISTA EM ENSINO DE QUIMICA)</t>
  </si>
  <si>
    <t>CAMILA FERREIRA DE SOUZA</t>
  </si>
  <si>
    <t>23006.014596/2023-75</t>
  </si>
  <si>
    <t>154503263522023NE500176</t>
  </si>
  <si>
    <t>AUXILIO EVENTOS ESTUDANTIS DE CARATER CIENTIFICO, ACADEMICO OU TECNOLOGICO - VINICIUS DOS PASSOS DE SOUZA XXI ENCONTRO DA SOCIEDADE BRASILEIRA DE PESQUISA EM MATERIAIS (SBPMAT)</t>
  </si>
  <si>
    <t>VINICIUS DOS PASSOS DE SOUZA</t>
  </si>
  <si>
    <t>23006.014946/2023-01</t>
  </si>
  <si>
    <t>154503263522023NE500175</t>
  </si>
  <si>
    <t>AUXILIO EVENTOS ESTUDANTIS DE CARATER CIENTIFICO, ACADEMICO OU TECNOLOGICO - RODRIGO MORATO DE SOUZA PERFI XXI B-MRS MEETING 2023</t>
  </si>
  <si>
    <t>RODRIGO MORATO DE SOUZA PERFI</t>
  </si>
  <si>
    <t>23006.015380/2023-27</t>
  </si>
  <si>
    <t>154503263522023NE500178</t>
  </si>
  <si>
    <t>AUXILIO EVENTOS ESTUDANTIS DE CARATER CIENTIFICO, ACADEMICO OU TECNOLOGICO  SEB 2023: XV SIMPOSIO DE ENGENHARIA BIOMEDICA FELIPE BRAGA FONSECA</t>
  </si>
  <si>
    <t>FELIPE BRAGA FONSECA</t>
  </si>
  <si>
    <t>01/09/2023</t>
  </si>
  <si>
    <t>23006.016703/2023-08</t>
  </si>
  <si>
    <t>154503263522023NE500179</t>
  </si>
  <si>
    <t>AUXILIO EVENTOS ESTUDANTIS DE CARATER CIENTIFICO, ACADEMICO OU TECNOLOGICOXXI B-MRS MEETING JULIANA SOARES DA SILVA DE OLIVEIRA</t>
  </si>
  <si>
    <t>JULIANA SOARES DA SILVA DE OLIVEIRA</t>
  </si>
  <si>
    <t>23006.016701/2023-19</t>
  </si>
  <si>
    <t>154503263522023NE500195</t>
  </si>
  <si>
    <t>AUXILIO PARA O EVENTO STATE OF THE MAP BRASIL 2023</t>
  </si>
  <si>
    <t>LUCCA LEON FRANCO</t>
  </si>
  <si>
    <t>02/10/2023</t>
  </si>
  <si>
    <t>23006.019270/2023-34</t>
  </si>
  <si>
    <t>154503263522023NE500249</t>
  </si>
  <si>
    <t>AUXILIO EVENTOS ESTUDANTIS DE CARATER CIENTIFICO, ACADEMICO OU TECNOLOGICO - CBIE 2023</t>
  </si>
  <si>
    <t>FELIPE SIQUEIRA MINHOLI</t>
  </si>
  <si>
    <t>23006.019526/2023-11</t>
  </si>
  <si>
    <t>154503263522023NE500254</t>
  </si>
  <si>
    <t>AUXILIO EVENTOS ESTUDANTIS DE CARATER CIENTIFICO, ACADEMICO OU TECNOLOGICO - SVR 2023 E SIBGRAPI 2023</t>
  </si>
  <si>
    <t>MURILO DE SOUZA PRETO</t>
  </si>
  <si>
    <t>23006.020675/2023-15</t>
  </si>
  <si>
    <t>154503263522023NE500251</t>
  </si>
  <si>
    <t>AUXILIO EVENTOS ESTUDANTIS DE CARATER CIENTIFICO, ACADEMICO E/OU TECNOLOGICO - DISCENTE: GABRIEL THIAGO COSTA PEREIRA</t>
  </si>
  <si>
    <t>GABRIEL THIAGO COSTA PEREIRA</t>
  </si>
  <si>
    <t>06/10/2023</t>
  </si>
  <si>
    <t>23006.019598/2023-51</t>
  </si>
  <si>
    <t>154503263522023NE500255</t>
  </si>
  <si>
    <t>AUXILIO EVENTOS ESTUDANTIS DE CARATER CIENTIFICO, ACADEMICO OU TECNOLOGICO - EVENTO ROBOCHALLENGE ROMENIA</t>
  </si>
  <si>
    <t>23006.019748/2023-26</t>
  </si>
  <si>
    <t>154503263522023NE500256</t>
  </si>
  <si>
    <t>AUXILIO EVENTOS ESTUDANTIS DE CARATER CIENTIFICO, ACADEMICO OU TECNOLOGICO - EVENTO: VI SEMINARIO INTERNACIONAL DESFAZENDO GENERO</t>
  </si>
  <si>
    <t>DEBORA MIKI IRYO SILVA</t>
  </si>
  <si>
    <t>23006.019560/2023-88</t>
  </si>
  <si>
    <t>154503263522023NE500262</t>
  </si>
  <si>
    <t>AUXILIO EVENTOS ESTUDANTIS DE CARATER CIENTIFICO, ACADEMICO OU TECNOLOGICO. EVENTO 25ª COMPETICAO SAE BRASIL DE AERODESIGN</t>
  </si>
  <si>
    <t>23006.019317/2023-60</t>
  </si>
  <si>
    <t>154503263522023NE500280</t>
  </si>
  <si>
    <t>GLEICA RODRIGUES DE SOUZA</t>
  </si>
  <si>
    <t>154503263522023NE500281</t>
  </si>
  <si>
    <t>RENATO ZIMIANI DE PAULA</t>
  </si>
  <si>
    <t>154503263522023NE500282</t>
  </si>
  <si>
    <t>AUXILIO EVENTOS ESTUDANTIS DE CARATER CIENTIFICO, ACADEMICO OU TECNOLOGICO - DISCENTE ANDRE LUIZ MARTINS COTTING PARA PARTICIPACAO NO(A) XII CONGRESSO BRASILEIRO DE AGROECOLOGIA</t>
  </si>
  <si>
    <t>ANDRE LUIZ MARTINS COTTING</t>
  </si>
  <si>
    <t>23006.021426/2023-47</t>
  </si>
  <si>
    <t>154503263522023NE500288</t>
  </si>
  <si>
    <t>AUXILIO EVENTOS ESTUDANTIS DE CARATER CIENTIFICO, ACADEMICO OU TECNOLOGICO - CILAMCE 2023 - THE XLIV IBERO-LATIN AMERICAN CONGRESS ON COMPUTATIONAL METHODS IN ENGINEERING</t>
  </si>
  <si>
    <t>GUILHERME SANCHES DA SILVA</t>
  </si>
  <si>
    <t>154503263522023NE500287</t>
  </si>
  <si>
    <t>AUXILIO EVENTOS ESTUDANTIS DE CARATER CIENTIFICO, ACADEMICO OU TECNOLOGICO - IX ENCONTRO NACIONAL DAS LICENCIATURAS E VIII SEMINARIO NACIONAL DO PIBID E III SEMINARIO NACIONAL DO PROGRAMA RESIDENCIA PEDAGOGICA</t>
  </si>
  <si>
    <t>LORENA SEGANTIM JACOMASSI</t>
  </si>
  <si>
    <t>154503263522023NE500286</t>
  </si>
  <si>
    <t>AUXILIO EVENTOS ESTUDANTIS DE CARATER CIENTIFICO, ACADEMICO OU TECNOLOGICO - X CONGRESSO BRASILEIRO DE EDUCACAO ESPECIAL - X CBEE 2023</t>
  </si>
  <si>
    <t>VICTORIA MARIA BRITO DE OLIVEIRA</t>
  </si>
  <si>
    <t>154503263522023NE500291</t>
  </si>
  <si>
    <t>AUXILIO EVENTOS ESTUDANTIS DE CARATER CIENTIFICO, ACADEMICO OU TECNOLOGICO - VII SYMTERMES SIMPOSIO DE TERMITOLOGIA</t>
  </si>
  <si>
    <t>ISABELA DA COSTA BARRETO</t>
  </si>
  <si>
    <t>08/11/2023</t>
  </si>
  <si>
    <t>23006.021907/2023-52</t>
  </si>
  <si>
    <t>154503263522023NE500296</t>
  </si>
  <si>
    <t>AUXILIO EVENTOS ESTUDANTIS DE CARATER CIENTIFICO, ACADEMICO OU TECNOLOGICO - ENCONTRO NACIONAL DAS LICENCIATURAS - ENALIC</t>
  </si>
  <si>
    <t>GABRIELLE RODRIGUES MAMMANA</t>
  </si>
  <si>
    <t>23006.022253/2023-84</t>
  </si>
  <si>
    <t>154503263522023NE500300</t>
  </si>
  <si>
    <t>AUXILIO EVENTOS ESTUDANTIS DE CARATER CIENTIFICO, ACADEMICO OU TECNOLOGICO - IX ENCONTRO NACIONAL DAS LICENCIATURAS</t>
  </si>
  <si>
    <t>BRENNO FERNANDES DORTE</t>
  </si>
  <si>
    <t>154503263522023NE500098</t>
  </si>
  <si>
    <t>MARIANA ESTEVES FELIX PENHA</t>
  </si>
  <si>
    <t>154503263522023NE500102</t>
  </si>
  <si>
    <t>GABRIEL ALVES</t>
  </si>
  <si>
    <t>154503263522023NE500100</t>
  </si>
  <si>
    <t>23006.011969/2023-56</t>
  </si>
  <si>
    <t>154503263522023NE500081</t>
  </si>
  <si>
    <t>23006.013267/2023-15</t>
  </si>
  <si>
    <t>154503263522023NE500097</t>
  </si>
  <si>
    <t>BEATRIZ FAVERO BEDIN</t>
  </si>
  <si>
    <t>23006.012846/2023-32</t>
  </si>
  <si>
    <t>154503263522023NE500101</t>
  </si>
  <si>
    <t>THAINA SOARES FRANCHIN</t>
  </si>
  <si>
    <t>04/08/2023</t>
  </si>
  <si>
    <t>23006.013377/2023-79</t>
  </si>
  <si>
    <t>154503263522023NE500118</t>
  </si>
  <si>
    <t>LORENA VIDO LOPES</t>
  </si>
  <si>
    <t>23006.014141/2023-50</t>
  </si>
  <si>
    <t>154503263522023NE500119</t>
  </si>
  <si>
    <t>TOMAS GUIMARAES PELLEGRINO</t>
  </si>
  <si>
    <t>08/08/2023</t>
  </si>
  <si>
    <t>23006.013444/2023-55</t>
  </si>
  <si>
    <t>154503263522023NE500132</t>
  </si>
  <si>
    <t>AUXILIO EVENTOS ESTUDANTIS DE CARATER CIENTIFICO, ACADEMICO OU TECNOLOGICOX CONGRESSO BRASILEIRO DE HERPETOLOGIA MARCELLA MARQUES ROSA</t>
  </si>
  <si>
    <t>MARCELLA MARQUES ROSA</t>
  </si>
  <si>
    <t>23006.013438/2023-06</t>
  </si>
  <si>
    <t>154503263522023NE500137</t>
  </si>
  <si>
    <t>AUXILIO EVENTOS ESTUDANTIS DE CARATER CIENTIFICO, ACADEMICO OU TECNOLOGICOGENDER(ED) LABOR - SAGS 2023 CONFERENCE GABRIELA PAULA SILVA ALVES</t>
  </si>
  <si>
    <t>GABRIELA PAULA SILVA ALVES</t>
  </si>
  <si>
    <t>23006.012950/2023-27</t>
  </si>
  <si>
    <t>154503263522023NE500056</t>
  </si>
  <si>
    <t>PAGAMENTO DE AUXILIO PARA PARTICIPACAO DE DISCENTES NA ATIVIDADE DE CAMPO - SEGUNDA OFICINA DE GEOPROCESSAMENTO RELACIONADA A ACAO DE EXTENSAO AUTOCARTOGRAFIA DO TERRITORIO DA COMUNIDADE QUILOMBOLA DE IVAPORUNDUVA</t>
  </si>
  <si>
    <t>23006.013063/2023-76</t>
  </si>
  <si>
    <t>154503263522023NE500062</t>
  </si>
  <si>
    <t>SOLICITACAO DE AUXILIO PARA DISCENTE PARTICIPAR DO EVENTO 51º CONGRESSO BRASILEIRO DE EDUCACAO EM ENGENHARIA (COBENGE 2023)</t>
  </si>
  <si>
    <t>PEDRO HENRIQUE LIMA BEZERRA DOS SANTOS</t>
  </si>
  <si>
    <t>23006.013590/2023-81</t>
  </si>
  <si>
    <t>154503263522023NE500055</t>
  </si>
  <si>
    <t>SOLICITACAO DE AUXILIO PARA DISCENTE PARTICIPAR DO EVENTO CONGRESSO DA SOCIEDADE BRASILEIRA DE COMPUTACAO (CSBC)</t>
  </si>
  <si>
    <t>JULIA OLIVEIRA PESSOA</t>
  </si>
  <si>
    <t>23006.013002/2023-17</t>
  </si>
  <si>
    <t>154503263522023NE500142</t>
  </si>
  <si>
    <t>SOLICITACAO DE AUXILIO EVENTUAL PARA DISCENTES PARTICIPAREM DO EVENTO SAO PAULO OCEAN WEEK 2023.</t>
  </si>
  <si>
    <t>154503263522023NE500141</t>
  </si>
  <si>
    <t>SOLICITACAO DE AUXILIO PARA DISCENTE PARTICIPAR DO EVENTO IV COBICET - CONGRESSO BRASILEIRO INTERDISCIPLINAR EM CIENCIA E TECNOLOGIA.</t>
  </si>
  <si>
    <t>23006.024373/2023-16</t>
  </si>
  <si>
    <t>154503263522023NE500303</t>
  </si>
  <si>
    <t>SOLICITACAO DE AUXILIO PARA DISCENTES PARTICIPAREM DO EVENTO/ATIVIDADE DE CAMPO FEIRA DE CIENCIAS DO GRUPO PET -UNESP</t>
  </si>
  <si>
    <t>09/10/2023</t>
  </si>
  <si>
    <t>23006.021315/2023-31</t>
  </si>
  <si>
    <t>154503263522023NE500260</t>
  </si>
  <si>
    <t>AUXILIO A ATIVIDADE EXTRASSALA - SAIDA DE CAMPO</t>
  </si>
  <si>
    <t>ALBERTO JOSE ARAB OLAVARRIETA</t>
  </si>
  <si>
    <t>14/11/2023</t>
  </si>
  <si>
    <t>23006.022450/2022-12</t>
  </si>
  <si>
    <t>154503263522023NE000512</t>
  </si>
  <si>
    <t>SOLICITACAO DE AUXILIO A ATIVIDADE EXTRASSALA - SAIDA DE CAMPO DA DISCIPLINA BIOMAS BRASILEIROS - TURMA NOTURNO</t>
  </si>
  <si>
    <t>33909218</t>
  </si>
  <si>
    <t>AUXILIO FINANCEIRO A ESTUDANTES</t>
  </si>
  <si>
    <t>23/10/2023</t>
  </si>
  <si>
    <t>23006.018018/2023-16</t>
  </si>
  <si>
    <t>154503263522023NE000438</t>
  </si>
  <si>
    <t>AQUISICAO POR IMPORTACAO DE CAMARA PARA ESTUDO DO POTENCIAL HIDRICO DAS PLANTAS COM CAPACIDADE DE 100 BAR, PARA UTILIZACAO NO PROJETO DE PESQUISA INTITULADO APOIANDO A PESQUISA, O ENSINO E A EXTENSAO COM FOCO EM PLANTAS, SOB A COORDENACAO DO PROF. ANSELMO NOGUEIRA.</t>
  </si>
  <si>
    <t>PMS INSTRUMENT COMPANY</t>
  </si>
  <si>
    <t>8282</t>
  </si>
  <si>
    <t>REESTRUTURACAO E MODERNIZACAO DAS INSTITUICOES FEDERAIS DE ENSINO SUPERIOR</t>
  </si>
  <si>
    <t>44905208</t>
  </si>
  <si>
    <t>APAR.EQUIP.UTENS.MED.,ODONT,LABOR.HOSPIT.</t>
  </si>
  <si>
    <t>23/03/2023</t>
  </si>
  <si>
    <t>23006.026351/2022-18</t>
  </si>
  <si>
    <t>154503263522023NE400016</t>
  </si>
  <si>
    <t>PAGAMENTO DE BOLSAS PARA DISCENTES PARTICIPANTES DO PROGRAMA DE BOLSISTAS NOS CURSOS DE LINGUAS DA DIVISAO DE IDIOMAS DA UFABC.</t>
  </si>
  <si>
    <t>23006.014324/2023-75</t>
  </si>
  <si>
    <t>154503263522023NE500091</t>
  </si>
  <si>
    <t>PAGAMENTO DE AUXILIO FINANCEIRO PARA MOBILIDADE ACADEMICA INTERNACIONAL DE ESTUDANTES DE GRADUACAO NO AMBITO DO PROGRAMA ESCALA DA ASSOCIACAO DE UNIVERSIDADES GRUPO MONTEVIDEO (AUGM) - SEGUNDO SEMESTRE/2023</t>
  </si>
  <si>
    <t>23006.014326/2023-64</t>
  </si>
  <si>
    <t>154503263522023NE500092</t>
  </si>
  <si>
    <t>PAGAMENTO DE AUXILIO FINANCEIRO PARA MOBILIDADE ACADEMICA INTERNACIONAL DE ESTUDANTES DE POS-GRADUACAO NO AMBITO DO PROGRAMA ESCALA DA ASSOCIACAO DE UNIVERSIDADES GRUPO MONTEVIDEO (AUGM) - SEGUNDO SEMESTRE/2023</t>
  </si>
  <si>
    <t>GUILHERME GINJO</t>
  </si>
  <si>
    <t>23006.017112/2023-40</t>
  </si>
  <si>
    <t>154503263522023NE400064</t>
  </si>
  <si>
    <t>PAGAMENTO DE BOLSA NA MODALIDADE BOLSA MOBILIDADE INTERNACIONAL DE GRADUACAO INCOMING, NO AMBITO DO PROGRAMA ESCALA PARA ESTUDANTES DE GRADUACAO, DA ASSOCIACAO DE UNIVERSIDADES DO GRUPO MONTEVIDEU.</t>
  </si>
  <si>
    <t>23006.005196/2023-79</t>
  </si>
  <si>
    <t>154503263522023NE400017</t>
  </si>
  <si>
    <t>BOLSAS DE TUTORIA PARA OS CURSOS DE CAPACITACAO DO NETEL</t>
  </si>
  <si>
    <t>23/11/2023</t>
  </si>
  <si>
    <t>23006.024081/2023-83</t>
  </si>
  <si>
    <t>BOLSAS E AUXILIOS PARA MOBILIDADE ACADEMICA INTERNACIONAL - AUXILIO MOBILIDADE INTERNACIONAL DE GRADUACAO OUTGOING, EXCETO AMERICA LATINA E CARIBE - 2024/1</t>
  </si>
  <si>
    <t>154503263522023NE400081</t>
  </si>
  <si>
    <t>23006.019315/2023-71</t>
  </si>
  <si>
    <t>154503263522023NE000455</t>
  </si>
  <si>
    <t>AQUISICAO POR IMPORTACAO DE CILINDRO CAPTURADOR DE VAPOR DE OLEO DE CARVAO MINERAL .</t>
  </si>
  <si>
    <t>QUANTUM DESIGN</t>
  </si>
  <si>
    <t>33903618</t>
  </si>
  <si>
    <t>MANUTENCAO E CONSERV. DE EQUIPAMENTOS</t>
  </si>
  <si>
    <t>23006.024849/2022-38</t>
  </si>
  <si>
    <t>154503263522023NE400003</t>
  </si>
  <si>
    <t>GESTAO DE BOLSA DE POS-DOUTORADO PARA PESQUISADOR DOUTOR COLABORADOR, VINCULADO AO TCTC 11/2022, PROCESSO 23006.006160/2022-11 - TNC.</t>
  </si>
  <si>
    <t>154503263522023NE400046</t>
  </si>
  <si>
    <t>23006.004397/2023-59</t>
  </si>
  <si>
    <t>154503263522023NE000095</t>
  </si>
  <si>
    <t>PAGAMENTO DE ANUIDADE PARA O FORUM NACIONAL DE PRO-REITORES DE PESQUISA E POS-GRADUACAO DAS INSTITUICOES DE ENSINO SUPERIOR BRASILEIRAS  FOPROP.</t>
  </si>
  <si>
    <t>FORUM NACIONAL DE PRO-REITORES DE PESQUISA E POS-GRADUA</t>
  </si>
  <si>
    <t>00PW</t>
  </si>
  <si>
    <t>0007</t>
  </si>
  <si>
    <t>CONTRIBUICAO AO FORUM NACIONAL DE PRO-REITORES DE PESQUISA E POS-GRADUACAO (FOPROP)</t>
  </si>
  <si>
    <t>148908</t>
  </si>
  <si>
    <t>33503908</t>
  </si>
  <si>
    <t>ENTIDADES REPRESENTATIVAS DE CLASSE</t>
  </si>
  <si>
    <t>12/05/2023</t>
  </si>
  <si>
    <t>23006.008442/2023-44</t>
  </si>
  <si>
    <t>154503263522023NE000138</t>
  </si>
  <si>
    <t>PAGAMENTO DE ANUIDADE DA ASSOCIACAO NACIONAL DOS DIRIGENTES DAS INSTITUICOES FEDERAIS DE ENSINO SUPERIOR (ANDIFES) - EXERCICIO 2023</t>
  </si>
  <si>
    <t>ASSOC NAC DIRIGENTES DAS INST FED DE ENSINO SUPERIOR</t>
  </si>
  <si>
    <t>000A</t>
  </si>
  <si>
    <t>CONTRIBUICAO A ASSOCIACAO NACIONAL DOS DIRIGENTES DAS INSTITUICOES FEDERAIS DE ENSINO SUPERIOR (ANDIFES)</t>
  </si>
  <si>
    <t>138514</t>
  </si>
  <si>
    <t>23006.007384/2023-31</t>
  </si>
  <si>
    <t>154503263522023NE000234</t>
  </si>
  <si>
    <t>ANUIDADE DA AGENCIA DE DESENVOLVIMENTO DO GRANDE ABC.</t>
  </si>
  <si>
    <t>AGENCIA DE DESENVOLVIMENTO ECONOMICO DO GRANDE ABC</t>
  </si>
  <si>
    <t>0061</t>
  </si>
  <si>
    <t>CONTRIBUICAO A AGENCIA DE DESENVOLVIMENTO DO GRANDE ABC (ADABC)</t>
  </si>
  <si>
    <t>148889</t>
  </si>
  <si>
    <t>23006.007556/2023-77</t>
  </si>
  <si>
    <t>154503263522023NE000213</t>
  </si>
  <si>
    <t>CONTRATACAO DE EMPRESA ESPECIALIZADA PARA A PRESTACAO DE SERVICOS DE SUBSCRICAO DE ACESSO WEB A BANCO DE IMAGENS ELETRONICAS E VETORES</t>
  </si>
  <si>
    <t>R.M. AUAR VIDEO TECH</t>
  </si>
  <si>
    <t>33903901</t>
  </si>
  <si>
    <t>ASSINATURAS DE PERIODICOS E ANUIDADES</t>
  </si>
  <si>
    <t>23006.008502/2023-29</t>
  </si>
  <si>
    <t>154503263522023NE000237</t>
  </si>
  <si>
    <t>CONTRATACAO DE ASSOCIACAO BIANUAL A SOCIEDADE BRASILEIRA DE MATEMATICA APLICADA E COMPUTACIONAL.</t>
  </si>
  <si>
    <t>SOCIEDADE BRASILEIRA DE MATEMATICA A E COMPUTACIONAL</t>
  </si>
  <si>
    <t>0060</t>
  </si>
  <si>
    <t>CONTRIBUICAO A SOCIEDADE BRASILEIRA DE MATEMATICA APLICADA E COMPUTACIONAL (SBMAC)</t>
  </si>
  <si>
    <t>148811</t>
  </si>
  <si>
    <t>23006.009104/2023-20</t>
  </si>
  <si>
    <t>154503263522023NE000233</t>
  </si>
  <si>
    <t>ANUIDADE DE ASSOCIACAO A SOCIEDADE BRASILEIRA DE COMPUTACAO.</t>
  </si>
  <si>
    <t>SOCIEDADE BRASILEIRA DE COMPUTACAO</t>
  </si>
  <si>
    <t>0033</t>
  </si>
  <si>
    <t>CONTRIBUICAO A SOCIEDADE BRASILEIRA DE COMPUTACAO (SBC)</t>
  </si>
  <si>
    <t>148809</t>
  </si>
  <si>
    <t>14/02/2023</t>
  </si>
  <si>
    <t>23006.002202/2023-36</t>
  </si>
  <si>
    <t>CONCESSAO DE SUPRIMENTO DE FUNDOS.</t>
  </si>
  <si>
    <t>WANDERLEI SOARES DOS SANTOS</t>
  </si>
  <si>
    <t>23006.002203/2023-81</t>
  </si>
  <si>
    <t>154503263522023NE000028</t>
  </si>
  <si>
    <t>FERNANDA PEREIRA DE JESUS</t>
  </si>
  <si>
    <t>33903096</t>
  </si>
  <si>
    <t>MATERIAL DE CONSUMO - PAGTO ANTECIPADO</t>
  </si>
  <si>
    <t>154503263522023NE000033</t>
  </si>
  <si>
    <t>05/05/2023</t>
  </si>
  <si>
    <t>154503263522023NE000126</t>
  </si>
  <si>
    <t>28/06/2023</t>
  </si>
  <si>
    <t>154503263522023NE000227</t>
  </si>
  <si>
    <t>23006.012105/2023-51</t>
  </si>
  <si>
    <t>154503263522023NE000228</t>
  </si>
  <si>
    <t>ANDREIA SILVA</t>
  </si>
  <si>
    <t>23006.0018033/2023-5</t>
  </si>
  <si>
    <t>154503263522023NE000404</t>
  </si>
  <si>
    <t>11/10/2023</t>
  </si>
  <si>
    <t>154503263522023NE000419</t>
  </si>
  <si>
    <t>23006.000271/2023-13</t>
  </si>
  <si>
    <t>154503263522023NE000249</t>
  </si>
  <si>
    <t>PAGAMENTO DE ANUIDADE DA ASSOCIACAO BRASILEIRA DAS EDITORAS UNIVERSITARIAS (ABEU) 2023</t>
  </si>
  <si>
    <t>ASSOCIACAO BRASILEIRA DAS EDITORAS UNIVERSITARIAS</t>
  </si>
  <si>
    <t>0026</t>
  </si>
  <si>
    <t>CONTRIBUICAO A ASSOCIACAO BRASILEIRA DAS EDITORAS UNIVERSITARIAS (ABEU)</t>
  </si>
  <si>
    <t>148807</t>
  </si>
  <si>
    <t>23006.012703/2020-88</t>
  </si>
  <si>
    <t>154503263522023NE000048</t>
  </si>
  <si>
    <t>CONTRATACAO DE EMPRESA PARA AGENCIAMENTO DE TRANSPORTE INTERNACIONAL PARA AS CARGAS IMPORTADAS PELA UFABC.</t>
  </si>
  <si>
    <t>DHUAN COMISSARIA DE DESPACHOS ADUANEIROS LTDA</t>
  </si>
  <si>
    <t>33903974</t>
  </si>
  <si>
    <t>FRETES E TRANSPORTES DE ENCOMENDAS</t>
  </si>
  <si>
    <t>23006.001270/2019-00</t>
  </si>
  <si>
    <t>CONTRATACAO DE SERVICO DE SEGURO PARA AS CARGAS IMPORTADAS PELA UFABC.</t>
  </si>
  <si>
    <t>SOMPO SEGUROS S.A.</t>
  </si>
  <si>
    <t>12/04/2023</t>
  </si>
  <si>
    <t>23006.000870/2019-42</t>
  </si>
  <si>
    <t>154503263522023NE000096</t>
  </si>
  <si>
    <t>CONTRATACAO DE SERVICO DE DESEMBARACO ADUANEIRO PARA AS CARGAS IMPORTADAS PELA UFABC.</t>
  </si>
  <si>
    <t>ARGUS DESPACHOS ADUANEIROS E LOGISTICA LTDA</t>
  </si>
  <si>
    <t>33903903</t>
  </si>
  <si>
    <t>COMISSOES E CORRETAGENS</t>
  </si>
  <si>
    <t>23006.004565/2020-63</t>
  </si>
  <si>
    <t>CONTRATACAO DE EMPRESA ESPECIALIZADA PARA PROMOVER A PUBLICACAO DE MATERIAS LEGAIS EM JORNAIS DE CIRCULACAO NACIONAL PARA A FUNDACAO UNIVERSIDADE FEDERAL DO ABC - UFABC.</t>
  </si>
  <si>
    <t>EMPRESA BRASIL DE COMUNICACAO S.A</t>
  </si>
  <si>
    <t>33913990</t>
  </si>
  <si>
    <t>SERVICOS DE PUBLICIDADE LEGAL</t>
  </si>
  <si>
    <t>04/07/2023</t>
  </si>
  <si>
    <t>154503263522023NE000232</t>
  </si>
  <si>
    <t>23006.005439/2023-79</t>
  </si>
  <si>
    <t>154503263522023NE000246</t>
  </si>
  <si>
    <t>SOLICITACAO DE CONTRATACAO DE SERVICO DE TRANSPORTE RODOVIARIO PARA AS CARGAS IMPORTADAS PELA UFABC.</t>
  </si>
  <si>
    <t>CDR TRANSPORTES E LOGISTICA INTEGRADA LTDA</t>
  </si>
  <si>
    <t>07/08/2023</t>
  </si>
  <si>
    <t>154503263522023NE000308</t>
  </si>
  <si>
    <t>23006.013440/2023-77</t>
  </si>
  <si>
    <t>154503263522023NE000306</t>
  </si>
  <si>
    <t>CONTRATACAO DO SERVICO DE ACESSO ONLINE A TABELA DE FRETES INTERNACIONAIS TACT IATA PARA O ANO DE 2024.</t>
  </si>
  <si>
    <t>IATA NETHERLANDS DATA PUBLICATIONS</t>
  </si>
  <si>
    <t>31/10/2023</t>
  </si>
  <si>
    <t>23006.001294/2018-70</t>
  </si>
  <si>
    <t>154503263522023NE000468</t>
  </si>
  <si>
    <t>ARP PARA AQUISICAO DE CERTIFICADOS DIGITAIS E FORNECIMENTO DE TOKENS</t>
  </si>
  <si>
    <t>DIGISEC CERTIFICACAO DIGITAL LTDA</t>
  </si>
  <si>
    <t>33909240</t>
  </si>
  <si>
    <t>SERVICOS DE TECNOLOGIA DA INFORMACAO E COMUNICACAO - PJ</t>
  </si>
  <si>
    <t>29/11/2023</t>
  </si>
  <si>
    <t>ASSOCIACAO DE ASSESSORIAS DE INSTITUCOES DE ENSINO SUPE</t>
  </si>
  <si>
    <t>0002</t>
  </si>
  <si>
    <t>CONTRIBUICAO A ASSOCIACAO BRASILEIRA DE EDUCACAO INTERNACIONAL (FAUBAI)</t>
  </si>
  <si>
    <t>148803</t>
  </si>
  <si>
    <t>23006.008723/2023-05</t>
  </si>
  <si>
    <t>154503263522023NE000345</t>
  </si>
  <si>
    <t>PAGAMENTO DA ANUIDADE 2023 A ASSOCIACAO NACIONAL DE POS-GRADUACAO EM FILOSOFIA - ANPOF</t>
  </si>
  <si>
    <t>ASSOCIACAO NACIONAL DE POS-GRADUACAO EM FILOSOFIA</t>
  </si>
  <si>
    <t>0035</t>
  </si>
  <si>
    <t>CONTRIBUICAO A ASSOCIACAO NACIONAL DE POS-GRADUACAO EM FILOSOFIA (ANPOF)</t>
  </si>
  <si>
    <t>148810</t>
  </si>
  <si>
    <t>23006.008724/2023-41</t>
  </si>
  <si>
    <t>154503263522023NE000415</t>
  </si>
  <si>
    <t>PAGAMENTO DA ANUIDADE 2023 A ASSOCIACAO NACIONAL DE POS-GRADUACAO E PESQUISA EM PLANEJAMENTO URBANO E REGIONAL - ANPUR</t>
  </si>
  <si>
    <t>ASSOCIACAO NAC DE POS-GRADE PESQ EM PLAN URB E REGIONAL</t>
  </si>
  <si>
    <t>0015</t>
  </si>
  <si>
    <t>CONTRIBUICAO A ASSOCIACAO NACIONAL DE POS-GRADUACAO E PESQUISA EM PLANEJAMENTO URBANO E REGIONAL (ANPUR)</t>
  </si>
  <si>
    <t>148805</t>
  </si>
  <si>
    <t>13/03/2023</t>
  </si>
  <si>
    <t>23006.001283/2023-57</t>
  </si>
  <si>
    <t>154503263522023NE000056</t>
  </si>
  <si>
    <t>CONTRATACAO DE AFILIACAO DO SISTEMA DE BIBLIOTECAS DA UFABC (SISBI-UFABC) A ASSOCIACAO BRASILEIRA DE EDITORES CIENTIFICOS, CONFORME CONDICOES, QUANTIDADES E EXIGENCIAS ESTABELECIDAS NESTE PROCESSO.</t>
  </si>
  <si>
    <t>ASSOCIACAO BRASILEIRA DE EDITORES CIENTIFICOS</t>
  </si>
  <si>
    <t>0028</t>
  </si>
  <si>
    <t>CONTRIBUICAO A ASSOCIACAO BRASILEIRA DE EDITORES CIENTIFICOS (ABEC)</t>
  </si>
  <si>
    <t>213194</t>
  </si>
  <si>
    <t>33503901</t>
  </si>
  <si>
    <t>INST.DE CARATER ASSIST.CULT.E EDUCACIONAL</t>
  </si>
  <si>
    <t>06/06/2023</t>
  </si>
  <si>
    <t>23006.001106/2023-71</t>
  </si>
  <si>
    <t>154503263522023NE000199</t>
  </si>
  <si>
    <t>PAGAMENTO DE TAXAS AO INPI.</t>
  </si>
  <si>
    <t>INSTITUTO NACIONAL DA PROPRIEDADE INDUSTRIAL</t>
  </si>
  <si>
    <t>33913905</t>
  </si>
  <si>
    <t>SERVICOS TECNICOS PROFISSIONAIS</t>
  </si>
  <si>
    <t>23006.002332/2020-26</t>
  </si>
  <si>
    <t>154503263522023NE000200</t>
  </si>
  <si>
    <t>CONTRATACAO DE CONSULTORIA ESPECIALIZADA EM PROPRIEDADE INTELECTUAL</t>
  </si>
  <si>
    <t>KASZNAR LEONARDOS BARBOSA COLONNA ROSMAN VIANNA AGENTES</t>
  </si>
  <si>
    <t>33903905</t>
  </si>
  <si>
    <t>23006.000689/2023-12</t>
  </si>
  <si>
    <t>154503263522023NE000226</t>
  </si>
  <si>
    <t>PAGAMENTO DE ANUIDADE A ASSOCIACAO NACIONAL DE ENTIDADES PROMOTORAS DE EMPREENDIMENTOS INOVADORES (ANPROTEC) - 2023</t>
  </si>
  <si>
    <t>ASSOCIACAO NACIONAL DE ENTIDADES PROMOTORAS DE EMPREEN</t>
  </si>
  <si>
    <t>0021</t>
  </si>
  <si>
    <t>CONTRIBUICAO A ASSOCIACAO NACIONAL DE ENTIDADES PROMOTORAS DE EMPREENDIMENTOS INOVADORES (ANPROTEC)</t>
  </si>
  <si>
    <t>148806</t>
  </si>
  <si>
    <t>23006.000691/2023-91</t>
  </si>
  <si>
    <t>154503263522023NE000248</t>
  </si>
  <si>
    <t>PAGAMENTO DE ANUIDADE AO FORUM NACIONAL DE GESTORES DE INOVACAO E TRANSFERENCIA DE TECNOLOGIA (FORTEC)</t>
  </si>
  <si>
    <t>FORUM NACIONAL DE GESTORES DE INOVACAO E TRANSFERENCIA</t>
  </si>
  <si>
    <t>0022</t>
  </si>
  <si>
    <t>CONTRIBUICAO AO FORUM NACIONAL DE GESTORES DE INOVACAO E TRANSFERENCIA DE TECNOLOGIA (FORTEC)</t>
  </si>
  <si>
    <t>148888</t>
  </si>
  <si>
    <t>23006.023514/2022-01</t>
  </si>
  <si>
    <t>154503263522023NE000047</t>
  </si>
  <si>
    <t>CONTRATACAO DE EMPRESA ESPECIALIZADA PARA A PRESTACAO DE SERVICOS NAO CONTINUADOS DE PLANEJAMENTO, ORGANIZACAO E EXECUCAO DE CONCURSO PUBLICO PARA OS CARGOS TECNICO-ADMINISTRATIVOS DA UFABC.</t>
  </si>
  <si>
    <t>FUNDACAO PARA O VESTIBULAR DA UNIVERSIDADE ESTADUAL PAU</t>
  </si>
  <si>
    <t>33903948</t>
  </si>
  <si>
    <t>SERVICO DE SELECAO E TREINAMENTO</t>
  </si>
  <si>
    <t>26/07/2023</t>
  </si>
  <si>
    <t>23006.003233/2023-12</t>
  </si>
  <si>
    <t>154503263522023NE000285</t>
  </si>
  <si>
    <t>ACORDO DE PARCERIA ENTRE SESC E UFABC NA MODALIDADE MIS (MATRICULA DE INTERESSE SOCIAL)</t>
  </si>
  <si>
    <t>SERVICO SOCIAL DO COMERCIO - SESC - ADMINISTRACAO REGIO</t>
  </si>
  <si>
    <t>23/01/2023</t>
  </si>
  <si>
    <t>154503263522023NE000004</t>
  </si>
  <si>
    <t>MULTA - CONTRIBUICAO PARA O PSS POR SERVIDOR AFASTADO SEM REMUNERACAO - LAIS REGINA RIBEIRO VAROTTO</t>
  </si>
  <si>
    <t>23006.001848/2019-10</t>
  </si>
  <si>
    <t>154503263522023NE000015</t>
  </si>
  <si>
    <t>FORNECIMENTO DE AGUA, COLETA DE ESGOTO, TAXA DE DRENAGEM E DE RESIDUOS SOLIDOS (LIXO) PARA O CAMPUS E UNIDADES DA UFABC EM SANTO ANDRE</t>
  </si>
  <si>
    <t>CIA DE SANEAMENTO BASICO DO ESTADO DE SAO PAULO SABESP</t>
  </si>
  <si>
    <t>33903944</t>
  </si>
  <si>
    <t>SERVICOS DE AGUA E ESGOTO</t>
  </si>
  <si>
    <t>23006.002034/2013-15</t>
  </si>
  <si>
    <t>154503263522023NE000039</t>
  </si>
  <si>
    <t>CONTRATACAO DE PESSOA JURIDICA PARA FORNECIMENTO DE ENERGIA ELETRICA PARA AS UNIDADES DE SAO BERNARDO DO CAMPO DA UFABC</t>
  </si>
  <si>
    <t>ELETROPAULO METROPOLITANA ELETRICIDADE DE SAO PAULO S.</t>
  </si>
  <si>
    <t>33903943</t>
  </si>
  <si>
    <t>SERVICOS DE ENERGIA ELETRICA</t>
  </si>
  <si>
    <t>154503263522023NE000040</t>
  </si>
  <si>
    <t>33904722</t>
  </si>
  <si>
    <t>CONTRIBUICAO P/ CUSTEIO DE ILUMINACAO PUBLICA</t>
  </si>
  <si>
    <t>23006.002035/2013-51</t>
  </si>
  <si>
    <t>154503263522023NE000041</t>
  </si>
  <si>
    <t>CONTRATACAO DE PESSOA JURIDICA PARA FORNECIMENTO DE ENERGIA ELETRICA PARA AS UNIDADES DE SANTO ANDRE DA UFABC</t>
  </si>
  <si>
    <t>03/05/2023</t>
  </si>
  <si>
    <t>23006.006679/2023-91</t>
  </si>
  <si>
    <t>154503263522023NE000122</t>
  </si>
  <si>
    <t>CONTRATACAO DA CONCESSIONARIA DE DISTRIBUICAO DE ENERGIA ELETRICA ENEL DISTRIBUICAO SAO PAULO PARA O FORNECIMENTO DE ENERGIA ELETRICA, ASSIM COMO, PARA O USO DO SISTEMA DE DISTRIBUICAO, EM ATENDIMENTO AS DEMANDAS DA UNIDADE TAMANDUATEHY DA UFABC.</t>
  </si>
  <si>
    <t>23006.001876/2013-41</t>
  </si>
  <si>
    <t>154503263522023NE000256</t>
  </si>
  <si>
    <t>CONTRATACAO DE PESSOA JURIDICA PARA FORNECIMENTO DE AGUA E SERVICO DE COLETA DE ESGOTO PARA AS UNIDADES DE SAO BERNARDO DO CAMPO</t>
  </si>
  <si>
    <t>154503263522023NE000255</t>
  </si>
  <si>
    <t>11/07/2023</t>
  </si>
  <si>
    <t>154503263522023NE000257</t>
  </si>
  <si>
    <t>154503263522023NE000260</t>
  </si>
  <si>
    <t>154503263522023NE000309</t>
  </si>
  <si>
    <t>154503263522023NE000410</t>
  </si>
  <si>
    <t>154503263522023NE000437</t>
  </si>
  <si>
    <t>23006.015618/2023-14</t>
  </si>
  <si>
    <t>154503263522023NE400045</t>
  </si>
  <si>
    <t>PROCESSO SELETIVO DE BOLSISTA PARA ATUACAO NA MODALIDADE DE TREINAMENTO E APOIO TECNICO EM PESQUISA (TATP) JUNTO A CENTRAL MULTIUSUARIO DE BIODIVERSIDADE E CONSERVACAO (CMBC) - EDITAL 14/2023</t>
  </si>
  <si>
    <t>23006.015671/2023-15</t>
  </si>
  <si>
    <t>154503263522023NE400048</t>
  </si>
  <si>
    <t>PAGAMENTO DE BOLSISTA PARA ATUACAO NA MODALIDADE DE BOLSA DE TREINAMENTO E APOIO TECNICO EM PESQUISA (TATP), CENTRAL EXPERIMENTAL MULTIUSUARIO DE SANTO ANDRE (CEM-SA). EDITAL 15/2023.</t>
  </si>
  <si>
    <t>23006.018869/2023-51</t>
  </si>
  <si>
    <t>154503263522023NE400052</t>
  </si>
  <si>
    <t>EDITAL 16/2023 - TATP NEAB E NEG</t>
  </si>
  <si>
    <t>154503263522023NE400072</t>
  </si>
  <si>
    <t>EDITAL 16/2023 - TATP NEAB E NEG - BOLSA TATP-II</t>
  </si>
  <si>
    <t>154503263522023NE400073</t>
  </si>
  <si>
    <t>EDITAL 16/2023 - TATP NEAB E NEG - BOLSA TATP-III</t>
  </si>
  <si>
    <t>154503263522023NE400074</t>
  </si>
  <si>
    <t>EDITAL 16/2023 - TATP NEAB E NEG - BOLSA TATP-IV</t>
  </si>
  <si>
    <t xml:space="preserve"> 23006.028380/2022-1</t>
  </si>
  <si>
    <t>154503263522023NE400008</t>
  </si>
  <si>
    <t>PAGAMENTO DE BOLSISTAS PARA ATUACAO NA MODALIDADE DE BOLSA DE TREINAMENTO E APOIO TECNICO EM PESQUISA (TATP) PARA ATENDIMENTO AOS NUCLEOS ESTRATEGICOS DE PESQUISA DA UFABC.</t>
  </si>
  <si>
    <t>23006.005262/2023-19</t>
  </si>
  <si>
    <t>154503263522023NE400012</t>
  </si>
  <si>
    <t>PAGAMENTO DE BOLSISTAS PARA ATUACAO NA MODALIDADE DE BOLSA DE TREINAMENTO E APOIO TECNICO EM PESQUISA (TATP), DESTINADO AO PREENCHIMENTO DE VAGAS PARA ATENDIMENTO AOS NUCLEOS ESTRATEGICOS DE PESQUISA DA UFABC - ED. 01/2023.</t>
  </si>
  <si>
    <t>154503263522023NE400013</t>
  </si>
  <si>
    <t>23006.008987/2023-51</t>
  </si>
  <si>
    <t>154503263522023NE500017</t>
  </si>
  <si>
    <t>SOLICITACAO DE AUXILIO - RED POP</t>
  </si>
  <si>
    <t>VANESSA APARECIDA DO CARMO MERGULHAO</t>
  </si>
  <si>
    <t>33902001</t>
  </si>
  <si>
    <t>AUXILIO A PESQUISADORES</t>
  </si>
  <si>
    <t>23006.005043/2023-21</t>
  </si>
  <si>
    <t>154503263522023NE400005</t>
  </si>
  <si>
    <t>CONCESSAO DE BOLSAS PARA A ACAO REVISTA CONECTADAS - EDITAL Nº 7/2023 - PROEC.</t>
  </si>
  <si>
    <t>23006.006551/2023-27</t>
  </si>
  <si>
    <t>154503263522023NE500010</t>
  </si>
  <si>
    <t>SOLICITACAO DE AUXILIO PARA PAGAMENTO DE TAXA DE INSCRICAO NO 5º SEMINARIO BRASILEIRO DE EDICAO UNIVERSITARIA E ACADEMICA E 35ª REUNIAO ANUAL DA ABEU.</t>
  </si>
  <si>
    <t>PAULO SERGIO DA COSTA NEVES</t>
  </si>
  <si>
    <t>27/06/2023</t>
  </si>
  <si>
    <t>23006.012082/2023-85</t>
  </si>
  <si>
    <t>154503263522023NE500026</t>
  </si>
  <si>
    <t>PAGAMENTO DE AUXILIO FINANCEIRO PARA ALESSANDRO JACQUES RIBEIRO</t>
  </si>
  <si>
    <t>ALESSANDRO JACQUES RIBEIRO</t>
  </si>
  <si>
    <t>23006.012630/2023-77</t>
  </si>
  <si>
    <t>154503263522023NE500063</t>
  </si>
  <si>
    <t>PAGAMENTO DE AUXILIO FINANCEIRO PARA NAZAR ARAKELIAN</t>
  </si>
  <si>
    <t>NAZAR ARAKELIAN</t>
  </si>
  <si>
    <t>23006.019275/2023-67</t>
  </si>
  <si>
    <t>154503263522023NE400065</t>
  </si>
  <si>
    <t>GESTAO DE BOLSAS DE TUTORIA DO NETEL - CURSOS DA UAB, VAGAS DA UFABC.</t>
  </si>
  <si>
    <t>23006.018148/2023-41</t>
  </si>
  <si>
    <t>154503263522023NE500187</t>
  </si>
  <si>
    <t>AUXILIO PARA PARTICIPACAO EM EVENTOS (DISCENTES) -  LATIN AMERICAN ROBOTICS COMPETITION</t>
  </si>
  <si>
    <t>154503263522023NE500225</t>
  </si>
  <si>
    <t>SOLICITACAO DE AUXILIO PARA DISCENTE PARTICIPAR DO EVENTO JORNADAS DO LEGH</t>
  </si>
  <si>
    <t>ANDRESSA ALMEIDA BELO DA SILVA</t>
  </si>
  <si>
    <t>154503263522023NE500294</t>
  </si>
  <si>
    <t>SOLICITACAO DE AUXILIO EVENTUAL PARA DISCENTES PARTICIPAREM DO EVENTO XII CONGRESSO BRASILEIRO DE AGROECOLOGIA</t>
  </si>
  <si>
    <t>154503263522023NE500297</t>
  </si>
  <si>
    <t>SOLICITACAO DE AUXILIO EVENTUAL PARA DISCENTE PARTICIPAR DO EVENTO VI CONGRESSO NACIONAL DE FORMACAO DE PROFESSORES E XVI CONGRESSO ESTADUAL PAULISTA SOBRE FORMACAO DE EDUCADORES</t>
  </si>
  <si>
    <t>JOAO PEDRO NUNES DE SOUZA</t>
  </si>
  <si>
    <t>23006.019231/2023-37</t>
  </si>
  <si>
    <t>154503263522023NE500190</t>
  </si>
  <si>
    <t>SOLICITACAO DE AUXILIO PARA INSCRICAO DE DOCENTE NO EVENTO XLII CONGRESSO NACIONAL DE MATEMATICA APLICADA E COMPUTACIONAL (CNMAC).</t>
  </si>
  <si>
    <t>ERIKA ALEJANDRA RADA MORA</t>
  </si>
  <si>
    <t>23006.021469/2023-22</t>
  </si>
  <si>
    <t>154503263522023NE500263</t>
  </si>
  <si>
    <t>PAGAMENTO DE AUXILIO FINANCEIRO PARA O PROFESSOR MARCELO SALVADOR CAETANO.</t>
  </si>
  <si>
    <t>MARCELO SALVADOR CAETANO</t>
  </si>
  <si>
    <t>23006.022523/2023-57</t>
  </si>
  <si>
    <t>154503263522023NE500284</t>
  </si>
  <si>
    <t>PAGAMENTO DE AUXILIO FINANCEIRO - XXV SIMPOSIO INTERNACIONAL DE INFORMATICA EDUCATIVA (SIIE 2023)DOCENTE CARLA LOPES RODRIGUEZ - CPF 171.526.148-81</t>
  </si>
  <si>
    <t>CARLA LOPES RODRIGUEZ</t>
  </si>
  <si>
    <t>23006.020840/2023-39</t>
  </si>
  <si>
    <t>154503263522023NE000420</t>
  </si>
  <si>
    <t>PAGAMENTO DE INSCRICAO PARA A PARTICIPACAO DE SERVIDOR DA ASSESSORIA DE RELACOES INTERNACIONAIS NO EVENTO INTERNACIONAL CONFERENCE OF THE AMERICAS ON INTERNATIONAL EDUCATION (CAIE) 2023.</t>
  </si>
  <si>
    <t>INTER-AMERICAN ORGANIZATION FOR HIGHER EDUCATION</t>
  </si>
  <si>
    <t>33903965</t>
  </si>
  <si>
    <t>SERVICOS DE APOIO AO ENSINO</t>
  </si>
  <si>
    <t>27/02/2023</t>
  </si>
  <si>
    <t>23006.023081/2021-02</t>
  </si>
  <si>
    <t>154503263522023NE000043</t>
  </si>
  <si>
    <t>TRATA-SE DE CONTRATACAO DE EMPRESA ESPECIALIZADA PARA PRESTAR SERVICO DE ENCADERNACAO E REENCADERNACAO DE LIVROS, PARA REVITALIZACAO DO ACERVO DO SISTEMA DE BIBLIOTECAS DA FUNDACAO UNIVERSIDADE FEDERAL DO ABC  UFABC.</t>
  </si>
  <si>
    <t>JOSUE CRISTIAN VIEIRA VAZ</t>
  </si>
  <si>
    <t>33903963</t>
  </si>
  <si>
    <t>SERVICOS GRAFICOS E EDITORIAIS</t>
  </si>
  <si>
    <t>23006.026616/2022-70</t>
  </si>
  <si>
    <t>154503263522023NE000066</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</si>
  <si>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</si>
  <si>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</si>
  <si>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154503263522023NE000107</t>
  </si>
  <si>
    <t>TRATA-SE DE CONTRATACAO DE EMPRESA ESPECIALIZADA PARA PRESTAR SERVICO DE ENCADERNACAO E REENCADERNACAO DE LIVROS, PARA REVITALIZACAO DO ACERVO DO SISTEMA DE BIBLIOTECAS DA FUNDACAO UNIVERSIDADE FEDERAL DO ABC - UFABC.</t>
  </si>
  <si>
    <t>20/04/2023</t>
  </si>
  <si>
    <t>23006.001280/2023-13</t>
  </si>
  <si>
    <t>154503263522023NE000108</t>
  </si>
  <si>
    <t>CONTRATACAO DE SERVICO DE ASSINATURA ONLINE A PLATAFORMA PRESSREADER, PARA ACESSO SIMULTANEO ILIMITADO VIA IP, DE SEU ACERVO DE JORNAIS, REVISTAS E PERIODICOS NACIONAIS E INTERNACIONAIS, PARA TODA A COMUNIDADE ACADEMICA DA UNIVERSIDADE FEDERAL DO ABC ¿ UFABC.</t>
  </si>
  <si>
    <t>PRESSREADER INC.</t>
  </si>
  <si>
    <t>02/06/2023</t>
  </si>
  <si>
    <t>23006.001220/2023-09</t>
  </si>
  <si>
    <t>154503263522023NE000192</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</si>
  <si>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</si>
  <si>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PRIMASOFT INFORMATICA LTDA.</t>
  </si>
  <si>
    <t>33904007</t>
  </si>
  <si>
    <t>MANUTENCAO CORRETIVA/ADAPTATIVA E SUSTENTACAO SOFTWARES</t>
  </si>
  <si>
    <t>16/06/2023</t>
  </si>
  <si>
    <t>23006.001264/2023-21</t>
  </si>
  <si>
    <t>154503263522023NE000205</t>
  </si>
  <si>
    <t>CONTRATACAO DE SERVICO PARA OBTENCAO DO DIGITAL OBJECT IDENTIFIER (DOI) EM ARTIGOS CIENTIFICOS DE PERIODICOS DA UFABC</t>
  </si>
  <si>
    <t>23006.001282/2023-11</t>
  </si>
  <si>
    <t>154503263522023NE000210</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</si>
  <si>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</si>
  <si>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DOT LIB INFORMATION LLC.</t>
  </si>
  <si>
    <t>23006.001297/2023-71</t>
  </si>
  <si>
    <t>154503263522023NE000275</t>
  </si>
  <si>
    <t>CONTRATACAO DA CONTINUIDADE DE ACESSO ONLINE DO SISTEMA CDD (CLASSIFICACAO DECIMAL DE DEWEY), DENOMINADO WEBDEWEY, PARA USO DE ATE 09 (NOVE) BIBLIOTECARIOS SIMULTANEAMENTE NAS BIBLIOTECAS DA UNIVERSIDADE FEDERAL DO ABC  UFABC</t>
  </si>
  <si>
    <t>OCLC ONLINE COMPUTER LIBRARY CENTER, INC.</t>
  </si>
  <si>
    <t>23006.001267/2023-64</t>
  </si>
  <si>
    <t>154503263522023NE000380</t>
  </si>
  <si>
    <t>CONSTITUI OBJETO DO PRESENTE INSTRUMENTO A AQUISICAO DE FITAS PARA CONSERVACAO E REPARODE MATERIAIS BIBLIOGRAFICOS, SENDO ELAS: FILMOLUX 610 50M X 6 CM (PARA PROTECAO DE ETIQUETAS)E FILMOPLAST SH 25M X 3CM (PARA PROTECAO DA PARTE INTERNA DA LOMBADA).</t>
  </si>
  <si>
    <t>MC RESTAURACAO, COMERCIO, IMPORTACAO E EXPORTACAO EIRE</t>
  </si>
  <si>
    <t>33903016</t>
  </si>
  <si>
    <t>MATERIAL DE EXPEDIENTE</t>
  </si>
  <si>
    <t>23006.001258/2023-73</t>
  </si>
  <si>
    <t>154503263522023NE000435</t>
  </si>
  <si>
    <t>CONTRATACAO DE EMPRESA(S) PARA FORNECIMENTO DE MATERIAIS BIBLIOGRAFICOS NACIONAIS (LIVROS, PUBLICACOES TECNICAS, FOLHETOS, DENTRE OUTROS) PARA COMPOSICAO DOS ACERVOS BIBLIOGRAFICOS DAS BIBLIOTECAS DA FUNDACAO UNIVERSIDADE FEDERAL DO ABC</t>
  </si>
  <si>
    <t>SK DISTRIBUIDORA E COMERCIO DE LIVROS LTDA</t>
  </si>
  <si>
    <t>44905218</t>
  </si>
  <si>
    <t>COLECOES E MATERIAIS BIBLIOGRAFICOS</t>
  </si>
  <si>
    <t>23006.001260/2023-42</t>
  </si>
  <si>
    <t>154503263522023NE000456</t>
  </si>
  <si>
    <t>AQUISICAO DE ETIQUETAS RFID.</t>
  </si>
  <si>
    <t>EGSA TECNOLOGIA E INOVACAO LTDA</t>
  </si>
  <si>
    <t>154503263522023NE000457</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</si>
  <si>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</si>
  <si>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TARGET ENGENHARIA E CONSULTORIA LTDA.</t>
  </si>
  <si>
    <t>23006.006125/2023-93</t>
  </si>
  <si>
    <t>154503263522023NE000125</t>
  </si>
  <si>
    <t>CONTRATACAO DE EMPRESA PARA MINISTRAR O CURSO DE CAPACITACAO SOBRE A LEI 14.133/2021 PARA SERVIDORES DA UFABC.</t>
  </si>
  <si>
    <t>ZENITE INFORMACAO E CONSULTORIA S/A</t>
  </si>
  <si>
    <t>4572</t>
  </si>
  <si>
    <t>CAPACITACAO DE SERVIDORES PUBLICOS FEDERAIS EM PROCESSO DE QUALIFICACAO E REQUALIFICACAO</t>
  </si>
  <si>
    <t>170583</t>
  </si>
  <si>
    <t>23006.008157/2023-23</t>
  </si>
  <si>
    <t>154503263522023NE000137</t>
  </si>
  <si>
    <t>CONTRATACAO REFERENTE AO SERVICO DE CAPACITACAO EXTERNA PARA PARTICIPACAO NO CON BRASIL - CONGRESSO NACIONAL DE LICITACOES E CONTRATOS.</t>
  </si>
  <si>
    <t>JEANE LEITE DA SILVA CANELAS - CON TREINAMENTOS</t>
  </si>
  <si>
    <t>05/06/2023</t>
  </si>
  <si>
    <t>23006.009340/2023-46</t>
  </si>
  <si>
    <t>154503263522023NE000193</t>
  </si>
  <si>
    <t>CONTRATACAO REFERENTE AO SERVICO DE CAPACITACAO EXTERNA PARA PARTICIPACAO NO CURSO FISCALIZACAO DE CONTRATOS - CALCULOS E ANALISE DE DOCUMENTOS TRABALHISTAS E PREVIDENCIARIOS PARA PREVENIR A RESPONSABILIDADE SUBSIDIARIA DA ADMINISTRACAO.</t>
  </si>
  <si>
    <t>PRIORI TREINAMENTO E APERFEICOAMENTO LTDA</t>
  </si>
  <si>
    <t>23006.010592/2023-18</t>
  </si>
  <si>
    <t>154503263522023NE000220</t>
  </si>
  <si>
    <t>PAGAMENTO DE INSCRICAO EM CONGRESSO DE AUDITORIA E CONTROLE INTERNO - COBACI 2023</t>
  </si>
  <si>
    <t>UNIAO NACIONAL DOS AUDITORES DO MINISTERIO DA EDUCACAO</t>
  </si>
  <si>
    <t>23006.012003/2023-36</t>
  </si>
  <si>
    <t>154503263522023NE000250</t>
  </si>
  <si>
    <t>CONTRATACAO REFERENTE A SERVICO DE CAPACITACAO EXTERNA PARA PARTICIPACAO NO 18º ENCONTRO DE SECRETARIADO E GESTAO DE PESSOAS - ESAFI ESCOLA</t>
  </si>
  <si>
    <t>ESAFI - ESCOLA DE ADMINISTRACAO E TREINAMENTO LTDA</t>
  </si>
  <si>
    <t>23006.011401/2023-35</t>
  </si>
  <si>
    <t>154503263522023NE000287</t>
  </si>
  <si>
    <t>CONTRATACAO PARA A PARTICIPACAO EM EVENTO CIENTIFICO BIBLIOTECONOMICO DENOMINADO ¿XXII SEMINARIO NACIONAL DE BIBLIOTECAS UNIVERSITARIAS¿ A SER REALIZADO ENTRE OS DIAS 28/11/2023 A 01/12/2023 NA CIDADE DE FLORIANOPOLIS/SC.</t>
  </si>
  <si>
    <t>FEDERACAO BRASILEIRA DE ASSOCIACOES DE BIBLIOTECARIOS,</t>
  </si>
  <si>
    <t>23006.013188/2023-04</t>
  </si>
  <si>
    <t>154503263522023NE000286</t>
  </si>
  <si>
    <t>CONTRATACAO REFERENTE A SERVICO DE CAPACITACAO EXTERNA PARA PARTICIPACAO DE SERVIDORES NO X ENCONTRO NACIONAL DE OBRAS PUBLICAS - ENOP</t>
  </si>
  <si>
    <t>23006.013026/2023-68</t>
  </si>
  <si>
    <t>154503263522023NE000311</t>
  </si>
  <si>
    <t>CONTRATACAO DE CURSO COMPLETO DA PLANILHA DE CUSTOS, FORMACAO DE PRECOS E TERCEIRIZACAO PARA OS SERVIDORES DA PREFEITURA UNIVERSITARIA.</t>
  </si>
  <si>
    <t>CONSULTRE CONSULTORIA E TREINAMENTO LTDA</t>
  </si>
  <si>
    <t>18/08/2023</t>
  </si>
  <si>
    <t>23006.013820/2023-10</t>
  </si>
  <si>
    <t>154503263522023NE000321</t>
  </si>
  <si>
    <t>PARTICIPACAO DE SERVIDORES DA AGENCIA DE INOVACAO NO EVENTO DE CAPACITACAO 43º CONGRESSO INTERNACIONAL DA ASSOCIACAO BRASILEIRA DA PROPRIEDADE INTELECTUAL  ABPI</t>
  </si>
  <si>
    <t>ABPI ASSOCIACAO BRASILEIRA DA PROPRIEDADE INTELECTUAL</t>
  </si>
  <si>
    <t>13/09/2023</t>
  </si>
  <si>
    <t>23006.017782/2023-66</t>
  </si>
  <si>
    <t>154503263522023NE000376</t>
  </si>
  <si>
    <t>CONTRATACAO PARA A PARTICIPACAO EM EVENTO CIENTIFICO BIBLIOTECONOMICO, DENOMINADO SCIELO 25 CIENCIA ABERTA COM IDEIA.</t>
  </si>
  <si>
    <t>FUNDACAO DE APOIO A UNIVERSIDADE FEDERAL DE SAO PAULO</t>
  </si>
  <si>
    <t>23006.001552/2023-85</t>
  </si>
  <si>
    <t>154503263522023NE000019</t>
  </si>
  <si>
    <t>PAGAMENTO A TERCEIROS INSS PATRONAL</t>
  </si>
  <si>
    <t>COORD.GERAL DE ORCAMENTO, FINANCAS E CONTAB.</t>
  </si>
  <si>
    <t>33914718</t>
  </si>
  <si>
    <t>CONTRIB.PREVIDENCIARIAS-SERVICOS DE TERCEIROS</t>
  </si>
  <si>
    <t>27/01/2023</t>
  </si>
  <si>
    <t>23006.028456/2022-01</t>
  </si>
  <si>
    <t>154503263522023NE000010</t>
  </si>
  <si>
    <t>PAGAMENTO DE ENCARGO DE CURSO E CONCURSO DOCENTE NAO FEDERAL 2023</t>
  </si>
  <si>
    <t>33903628</t>
  </si>
  <si>
    <t>GRATIFICACAO POR ENCARGO DE CURSO E CONCURSO - GECC</t>
  </si>
  <si>
    <t>23112.006171/2023-85</t>
  </si>
  <si>
    <t>FUNDACAO UNIVERSIDADE FEDERAL DE SAO CARLOS</t>
  </si>
  <si>
    <t>154049</t>
  </si>
  <si>
    <t>154049152662023NE000557</t>
  </si>
  <si>
    <t>PAGAMENTO DE GRATIFICACAO POR ENCARGO DE CURSO E CONCURSO (GECC) - 2023NC000006 (SEI 1172080) - GUSTAVO HOEPFNER,  SIAPE-1315039,  CPF-024.990.289-39.</t>
  </si>
  <si>
    <t>23079.200461/2023-77</t>
  </si>
  <si>
    <t>153115152362023NE000922</t>
  </si>
  <si>
    <t>CCINT - IMPORTANCIA EMPENHADA PARA ATENDER DESPESAS COM PGTO. DAS ATIVIDADES REALIZADAS COM CURSO E CONCURSO EM NOME WALCY SANTOS ,  SIAPE: 361504 - CPF. 605.794.717-72, CONFORME NOTA DE CREDITO  2023NC000005 DA FUNDACAO UNIVERSIDADE FEDERAL DO ABC. AUTORIZADO PELA PR-3. UB: DIVERSAS.</t>
  </si>
  <si>
    <t>UNIVERSIDADE FEDERAL DO RIO DE JANEIRO</t>
  </si>
  <si>
    <t>153115</t>
  </si>
  <si>
    <t>26/09/2023</t>
  </si>
  <si>
    <t>23072.200831/2023-36</t>
  </si>
  <si>
    <t>153062152292023NE000207</t>
  </si>
  <si>
    <t>PAGAMENTO DE GRATIFICACAO POR ENCARGO DE CURSO E CONCURSO JOHN WILLIAM MACQUAR  RIE SIAPE-2104054 CPF-703.938.221-09</t>
  </si>
  <si>
    <t>UNIVERSIDADE FEDERAL DE MINAS GERAIS</t>
  </si>
  <si>
    <t>153062</t>
  </si>
  <si>
    <t>30/10/2023</t>
  </si>
  <si>
    <t>23074.106709/2023-12</t>
  </si>
  <si>
    <t>153065152312023NE004447</t>
  </si>
  <si>
    <t>ESTIMATIVA PARA FAZER FACE A DESPESA COM FOLHA GERAL - SERVICO DE SELECAO E TREINAMENTO DE SERVIDOR - GRAT. CURSO/CONCURSO, - UFPB/2023.  - FUNDACAO UNIVERSIDADE FEDERAL DO ABC).</t>
  </si>
  <si>
    <t>UNIVERSIDADE FEDERAL DA PARAIBA</t>
  </si>
  <si>
    <t>153065</t>
  </si>
  <si>
    <t>A BALLESTA</t>
  </si>
  <si>
    <t>33903059</t>
  </si>
  <si>
    <t>MATERIAL PARA DIVULGACAO</t>
  </si>
  <si>
    <t>23006.012840/2022-84</t>
  </si>
  <si>
    <t>154503263522023NE000029</t>
  </si>
  <si>
    <t>AQUISICAO DE INSUMOS PARA COLETA DE RESIDUOS</t>
  </si>
  <si>
    <t>MRV PLASTICOS E COMERCIO DE PRODUTOS EM GERAL LTDA</t>
  </si>
  <si>
    <t>44905248</t>
  </si>
  <si>
    <t>VEICULOS DIVERSOS</t>
  </si>
  <si>
    <t>23006.001525/2022-21</t>
  </si>
  <si>
    <t>154503263522023NE000020</t>
  </si>
  <si>
    <t>JOSEANE RIBEIRO SANTOS BATISTA LTDA</t>
  </si>
  <si>
    <t>44905234</t>
  </si>
  <si>
    <t>MAQUINAS, UTENSILIOS E EQUIPAMENTOS  DIVERSOS</t>
  </si>
  <si>
    <t>23006.012952/2022-35</t>
  </si>
  <si>
    <t>154503263522023NE000190</t>
  </si>
  <si>
    <t>AQUISICAO DE MOBILIARIO GERAL.</t>
  </si>
  <si>
    <t>MILANFLEX INDUSTRIA E COMERCIO DE MOVEIS E EQUIPAMENTOS</t>
  </si>
  <si>
    <t>44905242</t>
  </si>
  <si>
    <t>MOBILIARIO EM GERAL</t>
  </si>
  <si>
    <t>154503263522023NE000191</t>
  </si>
  <si>
    <t>BALI COMERCIAL LTDA</t>
  </si>
  <si>
    <t>23006.003699/2022-29</t>
  </si>
  <si>
    <t>154503263522023NE000196</t>
  </si>
  <si>
    <t>AQUISICAO DE ARMARIOS CORTA FOGO.</t>
  </si>
  <si>
    <t>JEDAL REDENTOR INDUSTRIA E COMERCIO LTDA</t>
  </si>
  <si>
    <t>154503263522023NE000219</t>
  </si>
  <si>
    <t>AQUISICAO DE MOBILIARIO GERAL</t>
  </si>
  <si>
    <t>23006.014925/2022-05</t>
  </si>
  <si>
    <t>154503263522023NE000222</t>
  </si>
  <si>
    <t>AQUISICAO DE CORTINAS.</t>
  </si>
  <si>
    <t>PERSIANAS NOVA AMERICA LTDA</t>
  </si>
  <si>
    <t>44905251</t>
  </si>
  <si>
    <t>PECAS NAO INCORPORAVEIS A IMOVEIS</t>
  </si>
  <si>
    <t>29/06/2023</t>
  </si>
  <si>
    <t>154503263522023NE000229</t>
  </si>
  <si>
    <t>23006.011707/2023-91</t>
  </si>
  <si>
    <t>154503263522023NE000439</t>
  </si>
  <si>
    <t>AQUISICAO DE MATERIAIS PERMANENTES PARA UTILIZACAO EM AULAS PRATICAS DOS CURSOS DE GRADUACAO DO CECS.</t>
  </si>
  <si>
    <t>FORTEL INDUSTRIA E COMERCIO LTDA</t>
  </si>
  <si>
    <t>06/11/2023</t>
  </si>
  <si>
    <t>23006.014880/2023-41</t>
  </si>
  <si>
    <t>154503263522023NE000475</t>
  </si>
  <si>
    <t>MATERIAIS PERMANENTES PARA ATENDER O CURSO DE BACHARELADO EM FILOSOFIA</t>
  </si>
  <si>
    <t>GASKAM COMERCIO E CONSTRUCAO CIVIL EIRELI</t>
  </si>
  <si>
    <t>44905233</t>
  </si>
  <si>
    <t>EQUIPAMENTOS PARA AUDIO, VIDEO E FOTO</t>
  </si>
  <si>
    <t>M &amp; B COMERCIO E DISTRIBUICAO LTDA</t>
  </si>
  <si>
    <t>24/03/2023</t>
  </si>
  <si>
    <t>23006.000322/2023-07</t>
  </si>
  <si>
    <t>154503263522023NE000068</t>
  </si>
  <si>
    <t>IMPORTACAO DE CROMATOGRAFO DE IONS PARA UTILIZACAO NO PROJETO DE PESQUISA INTITULADO CRIACAO DA REDE MCTI DE MONITORAMENTO DE COVID-19 EM AGUAS RESIDUAIS, DEVIDAMENTE APROVADO PELO CNPQ, RECURSO EXTERNO COM REEMBOLSO.</t>
  </si>
  <si>
    <t>EQUILAB FL CORPORATION</t>
  </si>
  <si>
    <t>23006.006818/2023-86</t>
  </si>
  <si>
    <t>154503263522023NE000288</t>
  </si>
  <si>
    <t>IMPORTACAO DE ACESSORIOS, LASERS E PORTA AMOSTRAS NECESSARIOS PARA O PROJETO DE PESQUISA INTITULADO SINTESE E PROPRIEDADES FISICAS DE PEROVSKITAS HIBRIDAS ORGANICO-INORGANICO DE BAIXA DIMENSIONALIDADE, DEVIDAMENTE APROVADO PELO CNPQ, PROF. GUSTAVO DALPIAN.</t>
  </si>
  <si>
    <t>PICOQUANT GMBH</t>
  </si>
  <si>
    <t>23006.013435/2023-64</t>
  </si>
  <si>
    <t>154503263522023NE000294</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</si>
  <si>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t>
  </si>
  <si>
    <t>E. A. FISCHIONE INSTRUMENTS, INC.</t>
  </si>
  <si>
    <t>23006.025219/2022-81</t>
  </si>
  <si>
    <t>154503263522023NE000243</t>
  </si>
  <si>
    <t>AQUISICAO DE MATERIAL PERMANENTE PARA O CECS.</t>
  </si>
  <si>
    <t>WIDETECH AUTOMACAO LTDA</t>
  </si>
  <si>
    <t>154503263522023NE000244</t>
  </si>
  <si>
    <t>SUNRISE CSE COMERCIO, SERVICOS E ENGENHARIA LTDA</t>
  </si>
  <si>
    <t>23006.009435/2023-60</t>
  </si>
  <si>
    <t>154503263522023NE000340</t>
  </si>
  <si>
    <t>VIVO LICITACOES LTDA</t>
  </si>
  <si>
    <t>154503263522023NE000341</t>
  </si>
  <si>
    <t>CLAVES E NOTAS COMERCIO DE INSTRUMENTOS MUSICAIS LTDA</t>
  </si>
  <si>
    <t>44905212</t>
  </si>
  <si>
    <t>APARELHOS E UTENSILIOS DOMESTICOS</t>
  </si>
  <si>
    <t>44905238</t>
  </si>
  <si>
    <t>MAQ., FERRAMENTAS  E  UTENSILIOS  DE  OFICINA</t>
  </si>
  <si>
    <t>154503263522023NE000342</t>
  </si>
  <si>
    <t>VOLTCOM DO BRASIL LTDA</t>
  </si>
  <si>
    <t>44905204</t>
  </si>
  <si>
    <t>APARELHOS DE MEDICAO E ORIENTACAO</t>
  </si>
  <si>
    <t>154503263522023NE000343</t>
  </si>
  <si>
    <t>INFANTARIA COMERCIAL EIRELI</t>
  </si>
  <si>
    <t>154503263522023NE000344</t>
  </si>
  <si>
    <t>REDNOV FERRAMENTAS LTDA.</t>
  </si>
  <si>
    <t>SOLAB CIENTIFICA EQUIPAMENTOS PARA LABORATORIOS LTDA</t>
  </si>
  <si>
    <t>23006.011096/2023-81</t>
  </si>
  <si>
    <t>154503263522023NE000426</t>
  </si>
  <si>
    <t>WEBLABOR SAO PAULO MATERIAIS DIDATICOS LTDA</t>
  </si>
  <si>
    <t>23006.013569/2023-85</t>
  </si>
  <si>
    <t>154503263522023NE000346</t>
  </si>
  <si>
    <t>DOCUMENTO DE FORMALIZACAO DA DEMANDA PARA AQUISICAO DE ULTRAFREEZER - 80°C VERTICAL.</t>
  </si>
  <si>
    <t>WEST LAB COMERCIO DE PRODUTOS PARA LABORATORIO LTDA</t>
  </si>
  <si>
    <t>44905228</t>
  </si>
  <si>
    <t>MAQUINAS E EQUIPAMENTOS DE NATUREZA INDUSTRIAL</t>
  </si>
  <si>
    <t>23006.022715/2022-82</t>
  </si>
  <si>
    <t>154503263522023NE000238</t>
  </si>
  <si>
    <t>AQUISICAO DE EQUIPAMENTOS INCUBADORA E MICRODESTILADOR, PARA OS CURSOS DE BACHARELADO EM BIOTECNOLOGIA E BACHARELADO EM CIENCIAS BIOLOGICAS DA FUNDACAO UNIVERSIDADE FEDERAL DO ABC  UFABC</t>
  </si>
  <si>
    <t>BETAQUIMICA EQUIPAMENTOS PARA LABORATORIO LTDA</t>
  </si>
  <si>
    <t>23006.010034/2023-52</t>
  </si>
  <si>
    <t>154503263522023NE000290</t>
  </si>
  <si>
    <t>AQUISICAO DE MATERIAL PERMANENTE: ITENS DIVERSOS - PARA OS CURSOS DE BACHARELADO EM CIENCIAS BIOLOGICAS E BACHARELADO EM BIOTECNOLOGIA DA FUNDACAO UNIVERSIDADE FEDERAL DO ABC  UFABC</t>
  </si>
  <si>
    <t>DOUGLAS CORDEIRO LTDA</t>
  </si>
  <si>
    <t>23006.011899/2023-36</t>
  </si>
  <si>
    <t>154503263522023NE000324</t>
  </si>
  <si>
    <t>AQUISICAO DE EQUIPAMENTOS PARA O CURSO DE BACHARELADO FISICA DA FUNDACAO UNIVERSIDADE FEDERAL DO ABC  UFABC</t>
  </si>
  <si>
    <t>IDM SOLUCOES PUBLICAS LTDA</t>
  </si>
  <si>
    <t>23006.012953/2023-61</t>
  </si>
  <si>
    <t>154503263522023NE000384</t>
  </si>
  <si>
    <t>MATERIAIS PERMANENTES PARA LICENCIATURA EM FILOSOFIA E LICENCIATURA EM QUIMICA</t>
  </si>
  <si>
    <t>JR2 COMERCIO DE VARIEDADES LTDA</t>
  </si>
  <si>
    <t>154503263522023NE000385</t>
  </si>
  <si>
    <t>23006.025554/2022-89</t>
  </si>
  <si>
    <t>154503263522023NE000117</t>
  </si>
  <si>
    <t>AQUISICAO DE EQUIPAMENTOS PARA OS LABORATORIOS DIDATICOS UMIDOS.</t>
  </si>
  <si>
    <t>ALFA MARE EQUIPAMENTOS E SERVICOS PARA LABORATORIOS LTD</t>
  </si>
  <si>
    <t>154503263522023NE000118</t>
  </si>
  <si>
    <t>AMBARLAB PRODUTOS LABORATORIAIS LTDA</t>
  </si>
  <si>
    <t>23006.007614/2023-62</t>
  </si>
  <si>
    <t>154503263522023NE000388</t>
  </si>
  <si>
    <t>QUARTZ INDUSTRIA E COMERCIO DE EQUIPAMENTOS PARA LABORA</t>
  </si>
  <si>
    <t>154503263522023NE000389</t>
  </si>
  <si>
    <t>LOCCUS DO BRASIL LTDA</t>
  </si>
  <si>
    <t>154503263522023NE000390</t>
  </si>
  <si>
    <t>FAMIL LAB DISTRIBUIDORA E COMERCIO ATACADISTA LTDA</t>
  </si>
  <si>
    <t>154503263522023NE000391</t>
  </si>
  <si>
    <t>POLUX COMERCIAL EIRELI</t>
  </si>
  <si>
    <t>154503263522023NE000393</t>
  </si>
  <si>
    <t>LIFE TECHNOLOGIES BRASIL COMERCIO E INDUSTRIA DE PRODUT</t>
  </si>
  <si>
    <t>26/10/2023</t>
  </si>
  <si>
    <t>23006.015478/2023-84</t>
  </si>
  <si>
    <t>154503263522023NE000458</t>
  </si>
  <si>
    <t>AQUISICAO POR IMPORTACAO DE INDENTADOR DE DIAMANTE BERKOVICH PARA UNHT3/NHT3</t>
  </si>
  <si>
    <t>ANTON PAAR TRITEC AS</t>
  </si>
  <si>
    <t>44909252</t>
  </si>
  <si>
    <t>EQUIPAMENTOS E MATERIAL PERMANENTE</t>
  </si>
  <si>
    <t>23006.014784/2021-31</t>
  </si>
  <si>
    <t>154503263522023NE000396</t>
  </si>
  <si>
    <t>CONTRATACAO DE SERVICOS DE TRADUCAO DE TEXTOS E INTERPRETACAO SIMULTANEA</t>
  </si>
  <si>
    <t>NETLINGUAE - IDIOMAS E PESQUISA LTDA</t>
  </si>
  <si>
    <t>154503263522023NE000462</t>
  </si>
  <si>
    <t>23006.015138/2023-53</t>
  </si>
  <si>
    <t>154503263522023NE000349</t>
  </si>
  <si>
    <t>PARTICIPACAO DA EDITORA DA UFABC NO EVENTO 1ª FEIRA DO LIVRO DA UNB</t>
  </si>
  <si>
    <t>33903922</t>
  </si>
  <si>
    <t>EXPOSICOES, CONGRESSOS E CONFERENCIAS</t>
  </si>
  <si>
    <t>23006.005228/2023-36</t>
  </si>
  <si>
    <t>154503263522023NE000280</t>
  </si>
  <si>
    <t>CONTRATACAO EVENTUAL DE SERVICOS DE ESTRUTURA, LOCACAO DE EQUIPAMENTOS E MOBILIARIOSPARA A REALIZACAO DE EVENTOS, A FIM DE ATENDER AS NECESSIDADES DA UNIVERSIDADE FEDERAL DOABC, CONFORME CONDICOES, QUANTIDADES E EXIGENCIAS ESTABELECIDAS NO TERMO DE REFERENCIA</t>
  </si>
  <si>
    <t>HRBRASIL CORRETORA DE SEGUROS E EVENTOS LTDA</t>
  </si>
  <si>
    <t>33903912</t>
  </si>
  <si>
    <t>LOCACAO DE MAQUINAS E EQUIPAMENTOS</t>
  </si>
  <si>
    <t>154503263522023NE000281</t>
  </si>
  <si>
    <t>ART'ESTRUTURAL ENGENHARIA E EVENTOS - EIRELI</t>
  </si>
  <si>
    <t>154503263522023NE000282</t>
  </si>
  <si>
    <t>START SOLUCOES INTEGRADAS LTDA</t>
  </si>
  <si>
    <t>154503263522023NE000283</t>
  </si>
  <si>
    <t>EVENTUAL LIVE MARKETING LTDA</t>
  </si>
  <si>
    <t>12/09/2023</t>
  </si>
  <si>
    <t>154503263522023NE000358</t>
  </si>
  <si>
    <t>CONTRATACAO EVENTUAL DE SERVICOS DE ESTRUTURA, LOCACAO DE EQUIPAMENTOS E MOBILIARIOS PARA A REALIZACAO DE EVENTOS, A FIM DE ATENDER AS NECESSIDADES DA UNIVERSIDADE FEDERAL DO ABC, CONFORME CONDICOES, QUANTIDADES E EXIGENCIAS ESTABELECIDAS NO TERMO DE REFERENCIA</t>
  </si>
  <si>
    <t>154503263522023NE000359</t>
  </si>
  <si>
    <t>154503263522023NE000360</t>
  </si>
  <si>
    <t>154503263522023NE000361</t>
  </si>
  <si>
    <t>154503263522023NE000362</t>
  </si>
  <si>
    <t>154503263522023NE000363</t>
  </si>
  <si>
    <t>154503263522023NE000364</t>
  </si>
  <si>
    <t>154503263522023NE000365</t>
  </si>
  <si>
    <t>154503263522023NE000366</t>
  </si>
  <si>
    <t>154503263522023NE000367</t>
  </si>
  <si>
    <t>154503263522023NE000368</t>
  </si>
  <si>
    <t>154503263522023NE000370</t>
  </si>
  <si>
    <t>154503263522023NE000371</t>
  </si>
  <si>
    <t>154503263522023NE000372</t>
  </si>
  <si>
    <t>154503263522023NE000373</t>
  </si>
  <si>
    <t>CAMPMAIS DISTRIBUICAO LTDA</t>
  </si>
  <si>
    <t>154503263522023NE000374</t>
  </si>
  <si>
    <t>154503263522023NE000375</t>
  </si>
  <si>
    <t>154503263522023NE000418</t>
  </si>
  <si>
    <t>154503263522023NE000469</t>
  </si>
  <si>
    <t>33903923</t>
  </si>
  <si>
    <t>FESTIVIDADES E HOMENAGENS</t>
  </si>
  <si>
    <t>154503263522023NE000470</t>
  </si>
  <si>
    <t>154503263522023NE000471</t>
  </si>
  <si>
    <t>154503263522023NE000472</t>
  </si>
  <si>
    <t>154503263522023NE000474</t>
  </si>
  <si>
    <t>154503263522023NE000552</t>
  </si>
  <si>
    <t>CONTRATACAO EVENTUAL DE SERVICOS DE ESTRUTURA, LOCACAO DE EQUIPAMENTOS E MOBILIARIOS PARA A REALIZACAO DE EVENTOS, A FIM DE ATENDER AS NECESSIDADES DA UNIVERSIDADE FEDERAL DO ABC, CONFORME CONDICOES, QUANTIDADES E EXIGENCIAS ESTABELECIDAS NO TERMO DE REFERENCIA.</t>
  </si>
  <si>
    <t>18/01/2023</t>
  </si>
  <si>
    <t>23006.022563/2022-18</t>
  </si>
  <si>
    <t>154503263522023NE700257</t>
  </si>
  <si>
    <t>FOLHA DE PAGAMENTO DE DEZEMBRO 2022</t>
  </si>
  <si>
    <t>ATIVOS CIVIS DA UNIAO</t>
  </si>
  <si>
    <t>1</t>
  </si>
  <si>
    <t>31911302</t>
  </si>
  <si>
    <t>CONTRIBUICOES PREVIDENCIARIAS - INSS</t>
  </si>
  <si>
    <t>31911309</t>
  </si>
  <si>
    <t>SEGUROS DE ACIDENTES DO TRABALHO</t>
  </si>
  <si>
    <t>23006.000602/2023-15</t>
  </si>
  <si>
    <t>154503263522023NE000003</t>
  </si>
  <si>
    <t>REPASSE MENSAL DE VALORES PER CAPITA A GEAP - DEZEMBRO/2022</t>
  </si>
  <si>
    <t>GEAP AUTOGESTAO EM SAUDE</t>
  </si>
  <si>
    <t>ASSISTENCIA MEDICA E ODONTOLOGICA DE CIVIS - COMPLEMENTACAO DA UNIAO</t>
  </si>
  <si>
    <t>33909308</t>
  </si>
  <si>
    <t>RESSARCIMENTO ASSISTENCIA MEDICA/ODONTOLOGICA</t>
  </si>
  <si>
    <t>154503263522023NE000005</t>
  </si>
  <si>
    <t>CONTRIBUICAO PARA O PSS POR SERVIDOR AFASTADO SEM REMUNERACAO - LAIS REGINA RIBEIRO VAROTTO</t>
  </si>
  <si>
    <t>CONTRIBUICAO DA UNIAO, DE SUAS AUTARQUIAS E FUNDACOES PARA O CUSTEIO DO REGIME DE PREVIDENCIA DOS SERVIDORES PUBLICOS FEDERAIS</t>
  </si>
  <si>
    <t>0</t>
  </si>
  <si>
    <t>31911303</t>
  </si>
  <si>
    <t>CONTRIBUICAO PATRONAL PARA O RPPS</t>
  </si>
  <si>
    <t>25/01/2023</t>
  </si>
  <si>
    <t>23006.000903/2023-31</t>
  </si>
  <si>
    <t>154503263522023NE700001</t>
  </si>
  <si>
    <t>FOLHA DE PAGAMENTO - JANEIRO DE 2023</t>
  </si>
  <si>
    <t>APOSENTADORIAS E PENSOES CIVIS DA UNIAO</t>
  </si>
  <si>
    <t>1001000000</t>
  </si>
  <si>
    <t>31900101</t>
  </si>
  <si>
    <t>PROVENTOS - PESSOAL CIVIL</t>
  </si>
  <si>
    <t>31900109</t>
  </si>
  <si>
    <t>ADICIONAL POR TEMPO DE SERVICO PESSOAL CIVIL</t>
  </si>
  <si>
    <t>31900187</t>
  </si>
  <si>
    <t>COMPLEMENTACAO DE APOSENTADORIAS - PES CIVIL</t>
  </si>
  <si>
    <t>154503263522023NE700002</t>
  </si>
  <si>
    <t>31900301</t>
  </si>
  <si>
    <t>PENSOES CIVIS</t>
  </si>
  <si>
    <t>154503263522023NE700003</t>
  </si>
  <si>
    <t>31900401</t>
  </si>
  <si>
    <t>SALARIO CONTRATO TEMPORARIO</t>
  </si>
  <si>
    <t>31900412</t>
  </si>
  <si>
    <t>FERIAS VENCIDAS/PROPORCIONAIS - CONTRATO TEMPORARIO</t>
  </si>
  <si>
    <t>31900414</t>
  </si>
  <si>
    <t>FERIAS - ABONO CONSTITUCIONAL - CONTRATO TEMPORARIO</t>
  </si>
  <si>
    <t>154503263522023NE700004</t>
  </si>
  <si>
    <t>31901101</t>
  </si>
  <si>
    <t>VENCIMENTOS E SALARIOS</t>
  </si>
  <si>
    <t>31901104</t>
  </si>
  <si>
    <t>ADICIONAL NOTURNO</t>
  </si>
  <si>
    <t>31901105</t>
  </si>
  <si>
    <t>INCORPORACOES</t>
  </si>
  <si>
    <t>31901106</t>
  </si>
  <si>
    <t>VANTAGENS PERM.SENT.JUD.TRANS.JULGADO - CIVIL</t>
  </si>
  <si>
    <t>31901107</t>
  </si>
  <si>
    <t>ABONO DE PERMANENCIA</t>
  </si>
  <si>
    <t>31901110</t>
  </si>
  <si>
    <t>ADICIONAL DE INSALUBRIDADE</t>
  </si>
  <si>
    <t>31901131</t>
  </si>
  <si>
    <t>GRATIFICACAO POR EXERCICIO DE CARGO EFETIVO</t>
  </si>
  <si>
    <t>31901133</t>
  </si>
  <si>
    <t>GRAT POR EXERCICIO DE FUNCOES COMISSIONADAS</t>
  </si>
  <si>
    <t>31901136</t>
  </si>
  <si>
    <t>GRATIFICACAO P/EXERCICIO DE CARGO EM COMISSAO</t>
  </si>
  <si>
    <t>31901137</t>
  </si>
  <si>
    <t>GRATIFICACAO DE TEMPO DE SERVICO</t>
  </si>
  <si>
    <t>31901142</t>
  </si>
  <si>
    <t>FERIAS VENCIDAS E PROPORCIONAIS</t>
  </si>
  <si>
    <t>31901143</t>
  </si>
  <si>
    <t>13º SALARIO</t>
  </si>
  <si>
    <t>31901145</t>
  </si>
  <si>
    <t>FERIAS - 1/3 CONSTITUCIONAL</t>
  </si>
  <si>
    <t>31901146</t>
  </si>
  <si>
    <t>FERIAS - PAGAMENTO ANTECIPADO</t>
  </si>
  <si>
    <t>154503263522023NE700005</t>
  </si>
  <si>
    <t>31901632</t>
  </si>
  <si>
    <t>SUBSTITUICOES</t>
  </si>
  <si>
    <t>154503263522023NE700006</t>
  </si>
  <si>
    <t>31909114</t>
  </si>
  <si>
    <t>SENT.JUD.NAO TRANS JULG CARAT CONT AT CIVIL</t>
  </si>
  <si>
    <t>154503263522023NE700007</t>
  </si>
  <si>
    <t>31909211</t>
  </si>
  <si>
    <t>VENCIMENTOS E VANTAGENS FIXAS - PESSOAL CIVIL</t>
  </si>
  <si>
    <t>154503263522023NE700016</t>
  </si>
  <si>
    <t>FUNDACAO DE PREVIDENCIA COMPLEMENTAR DO SERVIDOR PUBLI</t>
  </si>
  <si>
    <t>31900706</t>
  </si>
  <si>
    <t>CONTRIBUICAO PATRONAL - FUNPRESP LEI 12618/12</t>
  </si>
  <si>
    <t>154503263522023NE700017</t>
  </si>
  <si>
    <t>SECRET. ESPECIAL DA RECEITA FEDERAL DO BRASIL</t>
  </si>
  <si>
    <t>154503263522023NE700018</t>
  </si>
  <si>
    <t>SECRETARIA DO TESOURO NACIONAL/CGTES/STN</t>
  </si>
  <si>
    <t>33914712</t>
  </si>
  <si>
    <t>CONTRIBUICAO P/ O PIS/PASEP</t>
  </si>
  <si>
    <t>154503263522023NE000006</t>
  </si>
  <si>
    <t>154503263522023NE000007</t>
  </si>
  <si>
    <t>PSS PATRONAL DE RAFAEL CELEGHINI SANTIAGO.</t>
  </si>
  <si>
    <t>154503263522023NE000008</t>
  </si>
  <si>
    <t>154503263522023NE000009</t>
  </si>
  <si>
    <t>PSS PATRONAL DE DANIEL MORGATO MARTIN</t>
  </si>
  <si>
    <t>154503263522023NE700021</t>
  </si>
  <si>
    <t>FOLHA DE PAGAMENTO DE JANEIRO DE 2023</t>
  </si>
  <si>
    <t>154503263522023NE000042</t>
  </si>
  <si>
    <t>CONTRIBUICAO PARA O PSS POR SERVIDOR AFASTADO SEM REMUNERACAO - FLAVIO EDUARDO AOKI HORITA - JUROS / MULTA</t>
  </si>
  <si>
    <t>23006.003495/2023-79</t>
  </si>
  <si>
    <t>154503263522023NE700022</t>
  </si>
  <si>
    <t>FOLHA DE PAGAMENTO DE FEVEREIRO DE 2023</t>
  </si>
  <si>
    <t>154503263522023NE700023</t>
  </si>
  <si>
    <t>154503263522023NE700024</t>
  </si>
  <si>
    <t>31900413</t>
  </si>
  <si>
    <t>13¤ SALARIO - CONTRATO TEMPORARIO</t>
  </si>
  <si>
    <t>154503263522023NE700025</t>
  </si>
  <si>
    <t>154503263522023NE700026</t>
  </si>
  <si>
    <t>154503263522023NE700027</t>
  </si>
  <si>
    <t>154503263522023NE700029</t>
  </si>
  <si>
    <t>154503263522023NE700039</t>
  </si>
  <si>
    <t>154503263522023NE700040</t>
  </si>
  <si>
    <t>154503263522023NE700041</t>
  </si>
  <si>
    <t>154503263522023NE700043</t>
  </si>
  <si>
    <t>FOLHA DE PAGAMENTO DE FEVEREIRO/2023</t>
  </si>
  <si>
    <t>31909203</t>
  </si>
  <si>
    <t>PENSOES DO RPPS E DO MILITAR</t>
  </si>
  <si>
    <t>154503263522023NE700044</t>
  </si>
  <si>
    <t>23006.005375/2023-14</t>
  </si>
  <si>
    <t>154503263522023NE700045</t>
  </si>
  <si>
    <t>FOLHA DE PAGAMENTO DE MARCO/2023</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</si>
  <si>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</si>
  <si>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</si>
  <si>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</si>
  <si>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</si>
  <si>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</si>
  <si>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</si>
  <si>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</si>
  <si>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</si>
  <si>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</si>
  <si>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</si>
  <si>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154503263522023NE700066</t>
  </si>
  <si>
    <t>23006.007685/2023-65</t>
  </si>
  <si>
    <t>154503263522023NE700067</t>
  </si>
  <si>
    <t>FOLHA DE PAGAMENTO DE ABRIL DE 2023</t>
  </si>
  <si>
    <t>154503263522023NE700068</t>
  </si>
  <si>
    <t>154503263522023NE700069</t>
  </si>
  <si>
    <t>31900416</t>
  </si>
  <si>
    <t>FERIAS PAGAMENTO ANTECIPADO - CONTRATOS TEMPORARIOS</t>
  </si>
  <si>
    <t>154503263522023NE700070</t>
  </si>
  <si>
    <t>154503263522023NE700071</t>
  </si>
  <si>
    <t>154503263522023NE700072</t>
  </si>
  <si>
    <t>154503263522023NE700073</t>
  </si>
  <si>
    <t>154503263522023NE700083</t>
  </si>
  <si>
    <t>154503263522023NE700084</t>
  </si>
  <si>
    <t>154503263522023NE700085</t>
  </si>
  <si>
    <t>154503263522023NE000128</t>
  </si>
  <si>
    <t>154503263522023NE700086</t>
  </si>
  <si>
    <t>FOLHA DE PAGAMENTO DE ABRIL/2023</t>
  </si>
  <si>
    <t>25/05/2023</t>
  </si>
  <si>
    <t>23006.009944/2023-92</t>
  </si>
  <si>
    <t>154503263522023NE700087</t>
  </si>
  <si>
    <t>FOLHA DE PAGAMENTO DE MAIO/2023</t>
  </si>
  <si>
    <t>154503263522023NE700088</t>
  </si>
  <si>
    <t>154503263522023NE700089</t>
  </si>
  <si>
    <t>154503263522023NE700090</t>
  </si>
  <si>
    <t>154503263522023NE700091</t>
  </si>
  <si>
    <t>154503263522023NE700092</t>
  </si>
  <si>
    <t>154503263522023NE700093</t>
  </si>
  <si>
    <t>154503263522023NE700104</t>
  </si>
  <si>
    <t>154503263522023NE700105</t>
  </si>
  <si>
    <t>154503263522023NE700106</t>
  </si>
  <si>
    <t>154503263522023NE700107</t>
  </si>
  <si>
    <t>23006.012231/2023-14</t>
  </si>
  <si>
    <t>154503263522023NE700108</t>
  </si>
  <si>
    <t>PROCESSO DA FOLHA DE PAGAMENTO DE JUNHO/2023</t>
  </si>
  <si>
    <t>31900106</t>
  </si>
  <si>
    <t>13 SALARIO - PESSOAL CIVIL</t>
  </si>
  <si>
    <t>154503263522023NE700109</t>
  </si>
  <si>
    <t>31900303</t>
  </si>
  <si>
    <t>13 SALARIO - PENSOES CIVIS</t>
  </si>
  <si>
    <t>154503263522023NE700110</t>
  </si>
  <si>
    <t>154503263522023NE700111</t>
  </si>
  <si>
    <t>154503263522023NE700112</t>
  </si>
  <si>
    <t>154503263522023NE700113</t>
  </si>
  <si>
    <t>154503263522023NE700124</t>
  </si>
  <si>
    <t>154503263522023NE700125</t>
  </si>
  <si>
    <t>154503263522023NE700126</t>
  </si>
  <si>
    <t>154503263522023NE700127</t>
  </si>
  <si>
    <t>23006.014288/2023-40</t>
  </si>
  <si>
    <t>154503263522023NE700128</t>
  </si>
  <si>
    <t>FOLHA DE PAGAMENTO DE JULHO/2023</t>
  </si>
  <si>
    <t>154503263522023NE700129</t>
  </si>
  <si>
    <t>154503263522023NE700130</t>
  </si>
  <si>
    <t>154503263522023NE700131</t>
  </si>
  <si>
    <t>154503263522023NE700132</t>
  </si>
  <si>
    <t>154503263522023NE700133</t>
  </si>
  <si>
    <t>154503263522023NE700134</t>
  </si>
  <si>
    <t>154503263522023NE700144</t>
  </si>
  <si>
    <t>154503263522023NE700145</t>
  </si>
  <si>
    <t>154503263522023NE700146</t>
  </si>
  <si>
    <t>154503263522023NE700147</t>
  </si>
  <si>
    <t>23006.018649/2023-27</t>
  </si>
  <si>
    <t>154503263522023NE700148</t>
  </si>
  <si>
    <t>FOLHA DE PAGAMENTO DE AGOSTO/2023</t>
  </si>
  <si>
    <t>154503263522023NE700149</t>
  </si>
  <si>
    <t>154503263522023NE700150</t>
  </si>
  <si>
    <t>154503263522023NE700151</t>
  </si>
  <si>
    <t>154503263522023NE700152</t>
  </si>
  <si>
    <t>154503263522023NE700153</t>
  </si>
  <si>
    <t>154503263522023NE700154</t>
  </si>
  <si>
    <t>154503263522023NE700165</t>
  </si>
  <si>
    <t>154503263522023NE700166</t>
  </si>
  <si>
    <t>154503263522023NE700167</t>
  </si>
  <si>
    <t>154503263522023NE700169</t>
  </si>
  <si>
    <t>FOLHA DE PAGAMENTO DE AGOSTO DE 2023</t>
  </si>
  <si>
    <t>23006.020931/2023-74</t>
  </si>
  <si>
    <t>154503263522023NE700170</t>
  </si>
  <si>
    <t>DEMONSTRATIVO DE DESPESAS DE PESSOAL - SETEMBRO/2023</t>
  </si>
  <si>
    <t>154503263522023NE700171</t>
  </si>
  <si>
    <t>154503263522023NE700172</t>
  </si>
  <si>
    <t>154503263522023NE700173</t>
  </si>
  <si>
    <t>154503263522023NE700174</t>
  </si>
  <si>
    <t>154503263522023NE700175</t>
  </si>
  <si>
    <t>154503263522023NE700176</t>
  </si>
  <si>
    <t>31909416</t>
  </si>
  <si>
    <t>INDENIZACAO EM DECORRENCIA DE ADESAO AO PDV - PROGRAMA DE DESLIGAMENTO E/OU DEMISSAO VOLUNTARIA</t>
  </si>
  <si>
    <t>154503263522023NE700189</t>
  </si>
  <si>
    <t>154503263522023NE700190</t>
  </si>
  <si>
    <t>154503263522023NE700191</t>
  </si>
  <si>
    <t>154503263522023NE700192</t>
  </si>
  <si>
    <t>FOLHA DE PAGAMENTO INSS</t>
  </si>
  <si>
    <t>28/09/2023</t>
  </si>
  <si>
    <t>154503263522023NE700193</t>
  </si>
  <si>
    <t>FOLHA DE PAGAMENTO DE AGOSTO/2023 - INSS</t>
  </si>
  <si>
    <t>23006.020779/2023-20</t>
  </si>
  <si>
    <t>154503263522023NE000411</t>
  </si>
  <si>
    <t>REPASSE DE CONTRIBUICAO PATRONAL A FUNPRESP REF. AGOSTO/2023</t>
  </si>
  <si>
    <t>PLANO EXECUTIVO FEDERAL</t>
  </si>
  <si>
    <t>154503263522023NE000417</t>
  </si>
  <si>
    <t>154503263522023NE700194</t>
  </si>
  <si>
    <t>DEMONSTRATIVO DE DESPESAS DE PESSOAL - SETEMBRO/2023 - INSS</t>
  </si>
  <si>
    <t>23006.023085/2023-44</t>
  </si>
  <si>
    <t>154503263522023NE700195</t>
  </si>
  <si>
    <t>FOLHA DE PAGAMENTO DE OUTUBRO/2023</t>
  </si>
  <si>
    <t>154503263522023NE700196</t>
  </si>
  <si>
    <t>154503263522023NE700197</t>
  </si>
  <si>
    <t>154503263522023NE700198</t>
  </si>
  <si>
    <t>154503263522023NE700199</t>
  </si>
  <si>
    <t>154503263522023NE700200</t>
  </si>
  <si>
    <t>154503263522023NE700201</t>
  </si>
  <si>
    <t>154503263522023NE700211</t>
  </si>
  <si>
    <t>154503263522023NE700212</t>
  </si>
  <si>
    <t>154503263522023NE700213</t>
  </si>
  <si>
    <t>154503263522023NE000487</t>
  </si>
  <si>
    <t>154503263522023NE700215</t>
  </si>
  <si>
    <t>FOLHA DE PAGAMENTO DE OUTUBRO DE 2023</t>
  </si>
  <si>
    <t>24/11/2023</t>
  </si>
  <si>
    <t>23006.025299/2023-55</t>
  </si>
  <si>
    <t>154503263522023NE700216</t>
  </si>
  <si>
    <t>FOLHA DE PAGAMENTO DE NOVEMBRO DE 2023.</t>
  </si>
  <si>
    <t>154503263522023NE700217</t>
  </si>
  <si>
    <t>FOLHA DE PAGAMENTO DE NOVEMBRO/2023</t>
  </si>
  <si>
    <t>154503263522023NE700218</t>
  </si>
  <si>
    <t>154503263522023NE700219</t>
  </si>
  <si>
    <t>154503263522023NE700220</t>
  </si>
  <si>
    <t>154503263522023NE700221</t>
  </si>
  <si>
    <t>154503263522023NE700222</t>
  </si>
  <si>
    <t>154503263522023NE700223</t>
  </si>
  <si>
    <t>154503263522023NE700234</t>
  </si>
  <si>
    <t>154503263522023NE700235</t>
  </si>
  <si>
    <t>154503263522023NE700236</t>
  </si>
  <si>
    <t>154503263522023NE700019</t>
  </si>
  <si>
    <t>33903607</t>
  </si>
  <si>
    <t>ESTAGIARIOS</t>
  </si>
  <si>
    <t>154503263522023NE700035</t>
  </si>
  <si>
    <t>154503263522023NE700057</t>
  </si>
  <si>
    <t>154503263522023NE700079</t>
  </si>
  <si>
    <t>154503263522023NE700099</t>
  </si>
  <si>
    <t>154503263522023NE700119</t>
  </si>
  <si>
    <t>154503263522023NE700140</t>
  </si>
  <si>
    <t>DESPESAS - ESTAGIARIOS - GERAL UFABC</t>
  </si>
  <si>
    <t>154503263522023NE700160</t>
  </si>
  <si>
    <t>154503263522023NE700183</t>
  </si>
  <si>
    <t>154503263522023NE700184</t>
  </si>
  <si>
    <t>154503263522023NE700207</t>
  </si>
  <si>
    <t>154503263522023NE700230</t>
  </si>
  <si>
    <t>154503263522023NE700008</t>
  </si>
  <si>
    <t>0005</t>
  </si>
  <si>
    <t>AUXILIO-ALIMENTACAO DE CIVIS ATIVOS</t>
  </si>
  <si>
    <t>33900421</t>
  </si>
  <si>
    <t>AUXILIO-ALIMENTACAO</t>
  </si>
  <si>
    <t>154503263522023NE700009</t>
  </si>
  <si>
    <t>ASSISTENCIA PRE-ESCOLAR AOS DEPENDENTES DE SERVIDORES CIVIS E DE EMPREGADOS</t>
  </si>
  <si>
    <t>33900422</t>
  </si>
  <si>
    <t>AUXILIO-CRECHE</t>
  </si>
  <si>
    <t>154503263522023NE700010</t>
  </si>
  <si>
    <t>AUXILIO-TRANSPORTE DE CIVIS ATIVOS</t>
  </si>
  <si>
    <t>33900423</t>
  </si>
  <si>
    <t>AUXILIO-TRANSPORTE</t>
  </si>
  <si>
    <t>154503263522023NE700011</t>
  </si>
  <si>
    <t>0009</t>
  </si>
  <si>
    <t>AUXILIO-FUNERAL E NATALIDADE DE CIVIS</t>
  </si>
  <si>
    <t>33900805</t>
  </si>
  <si>
    <t>AUXILIO NATALIDADE ATIVO CIVIL</t>
  </si>
  <si>
    <t>154503263522023NE700012</t>
  </si>
  <si>
    <t>33900809</t>
  </si>
  <si>
    <t>AUXILIO-CRECHE CIVIL</t>
  </si>
  <si>
    <t>154503263522023NE700013</t>
  </si>
  <si>
    <t>33904601</t>
  </si>
  <si>
    <t>AUXILIO-ALIMENTACAO CIVIS</t>
  </si>
  <si>
    <t>154503263522023NE700014</t>
  </si>
  <si>
    <t>33904901</t>
  </si>
  <si>
    <t>AUXILIO-TRANSPORTE CIVIS</t>
  </si>
  <si>
    <t>154503263522023NE700015</t>
  </si>
  <si>
    <t>23006.001057/2023-76</t>
  </si>
  <si>
    <t>154503263522023NE000018</t>
  </si>
  <si>
    <t>REPASSE MENSAL DE VALORES PER CAPITA A GEAP - JANEIRO  DE 2023</t>
  </si>
  <si>
    <t>154503263522023NE700030</t>
  </si>
  <si>
    <t>154503263522023NE700031</t>
  </si>
  <si>
    <t>154503263522023NE700032</t>
  </si>
  <si>
    <t>154503263522023NE700033</t>
  </si>
  <si>
    <t>154503263522023NE700034</t>
  </si>
  <si>
    <t>154503263522023NE700036</t>
  </si>
  <si>
    <t>154503263522023NE700037</t>
  </si>
  <si>
    <t>154503263522023NE700038</t>
  </si>
  <si>
    <t>23006.003565/2023-99</t>
  </si>
  <si>
    <t>154503263522023NE000049</t>
  </si>
  <si>
    <t>REPASSE MENSAL DE VALORES PER CAPITA A GEAP - FEVEREIRO/2023</t>
  </si>
  <si>
    <t>154503263522023NE700052</t>
  </si>
  <si>
    <t>154503263522023NE700053</t>
  </si>
  <si>
    <t>154503263522023NE700054</t>
  </si>
  <si>
    <t>154503263522023NE700055</t>
  </si>
  <si>
    <t>154503263522023NE700056</t>
  </si>
  <si>
    <t>154503263522023NE700058</t>
  </si>
  <si>
    <t>154503263522023NE700059</t>
  </si>
  <si>
    <t>154503263522023NE700060</t>
  </si>
  <si>
    <t>33909208</t>
  </si>
  <si>
    <t>OUTROS BENEF.ASSIST.DO SERVIDOR E DO MILITAR</t>
  </si>
  <si>
    <t>154503263522023NE700061</t>
  </si>
  <si>
    <t>33909246</t>
  </si>
  <si>
    <t>154503263522023NE700062</t>
  </si>
  <si>
    <t>04/04/2023</t>
  </si>
  <si>
    <t>23006.006710/2023-93</t>
  </si>
  <si>
    <t>154503263522023NE000086</t>
  </si>
  <si>
    <t>REPASSE MENSAL DE VALORES PER CAPITA A GEAP - MARCO/2023</t>
  </si>
  <si>
    <t>154503263522023NE700074</t>
  </si>
  <si>
    <t>154503263522023NE700075</t>
  </si>
  <si>
    <t>154503263522023NE700076</t>
  </si>
  <si>
    <t>154503263522023NE700077</t>
  </si>
  <si>
    <t>154503263522023NE700078</t>
  </si>
  <si>
    <t>154503263522023NE700080</t>
  </si>
  <si>
    <t>154503263522023NE700081</t>
  </si>
  <si>
    <t>154503263522023NE700082</t>
  </si>
  <si>
    <t>09/05/2023</t>
  </si>
  <si>
    <t>23006.008855/2023-29</t>
  </si>
  <si>
    <t>154503263522023NE000132</t>
  </si>
  <si>
    <t>REPASSE MENSAL DE VALORES PER CAPITA A GEAP - ABRIL/2023</t>
  </si>
  <si>
    <t>154503263522023NE700094</t>
  </si>
  <si>
    <t>154503263522023NE700095</t>
  </si>
  <si>
    <t>154503263522023NE700096</t>
  </si>
  <si>
    <t>AUXILIO TRANSPORTE - TEMPORARIO</t>
  </si>
  <si>
    <t>154503263522023NE700097</t>
  </si>
  <si>
    <t>154503263522023NE700098</t>
  </si>
  <si>
    <t>154503263522023NE700100</t>
  </si>
  <si>
    <t>154503263522023NE700101</t>
  </si>
  <si>
    <t>154503263522023NE700102</t>
  </si>
  <si>
    <t>33909293</t>
  </si>
  <si>
    <t>INDENIZACOES E RESTITUICOES</t>
  </si>
  <si>
    <t>154503263522023NE700103</t>
  </si>
  <si>
    <t>14/06/2023</t>
  </si>
  <si>
    <t>23006.011476/2023-16</t>
  </si>
  <si>
    <t>154503263522023NE000201</t>
  </si>
  <si>
    <t>REPASSE MENSAL DE VALORES PER CAPITA A GEAP MAIO/2023</t>
  </si>
  <si>
    <t>154503263522023NE700114</t>
  </si>
  <si>
    <t>154503263522023NE700115</t>
  </si>
  <si>
    <t>154503263522023NE700116</t>
  </si>
  <si>
    <t>154503263522023NE700117</t>
  </si>
  <si>
    <t>154503263522023NE700118</t>
  </si>
  <si>
    <t>154503263522023NE700120</t>
  </si>
  <si>
    <t>154503263522023NE700121</t>
  </si>
  <si>
    <t>154503263522023NE700122</t>
  </si>
  <si>
    <t>154503263522023NE700123</t>
  </si>
  <si>
    <t>23006.013295/2023-24</t>
  </si>
  <si>
    <t>154503263522023NE000259</t>
  </si>
  <si>
    <t>REPASSE MENSAL DE VALORES PER CAPITA A GEAP - JUNHO/2023</t>
  </si>
  <si>
    <t>154503263522023NE700135</t>
  </si>
  <si>
    <t>154503263522023NE700136</t>
  </si>
  <si>
    <t>154503263522023NE700137</t>
  </si>
  <si>
    <t>154503263522023NE700138</t>
  </si>
  <si>
    <t>154503263522023NE700139</t>
  </si>
  <si>
    <t>154503263522023NE700141</t>
  </si>
  <si>
    <t>154503263522023NE700142</t>
  </si>
  <si>
    <t>154503263522023NE700143</t>
  </si>
  <si>
    <t>23006.015085/2023-71</t>
  </si>
  <si>
    <t>154503263522023NE000289</t>
  </si>
  <si>
    <t>REPASSE MENSAL DE VALORES PER CAPITA A GEAP - JULHO/2023</t>
  </si>
  <si>
    <t>154503263522023NE700155</t>
  </si>
  <si>
    <t>154503263522023NE700156</t>
  </si>
  <si>
    <t>154503263522023NE700157</t>
  </si>
  <si>
    <t>154503263522023NE700158</t>
  </si>
  <si>
    <t>154503263522023NE700159</t>
  </si>
  <si>
    <t>154503263522023NE700161</t>
  </si>
  <si>
    <t>154503263522023NE700162</t>
  </si>
  <si>
    <t>154503263522023NE700163</t>
  </si>
  <si>
    <t>154503263522023NE700164</t>
  </si>
  <si>
    <t>23006.018188/2023-92</t>
  </si>
  <si>
    <t>154503263522023NE000382</t>
  </si>
  <si>
    <t>REPASSE MENSAL DE VALORES PER CAPITA A GEAP - AGOSTO/2023</t>
  </si>
  <si>
    <t>154503263522023NE700178</t>
  </si>
  <si>
    <t>154503263522023NE700179</t>
  </si>
  <si>
    <t>154503263522023NE700180</t>
  </si>
  <si>
    <t>154503263522023NE700181</t>
  </si>
  <si>
    <t>154503263522023NE700182</t>
  </si>
  <si>
    <t>154503263522023NE700185</t>
  </si>
  <si>
    <t>154503263522023NE700186</t>
  </si>
  <si>
    <t>154503263522023NE700187</t>
  </si>
  <si>
    <t>154503263522023NE700188</t>
  </si>
  <si>
    <t>23006.021380/2023-66</t>
  </si>
  <si>
    <t>154503263522023NE000413</t>
  </si>
  <si>
    <t>REPASSE MENSAL DE VALORES PER CAPITA A GEAP - SETEMBRO/2023</t>
  </si>
  <si>
    <t>23006.022371/2023-92</t>
  </si>
  <si>
    <t>154503263522023NE000433</t>
  </si>
  <si>
    <t>AUXILIO FUNERAL - DEONETE RODRIGUES NAGY</t>
  </si>
  <si>
    <t>ANDRE FERNANDO RODRIGUES NAGY</t>
  </si>
  <si>
    <t>33900801</t>
  </si>
  <si>
    <t>AUXILIO-FUNERAL ATIVO CIVIL</t>
  </si>
  <si>
    <t>154503263522023NE700203</t>
  </si>
  <si>
    <t>154503263522023NE700204</t>
  </si>
  <si>
    <t>154503263522023NE700205</t>
  </si>
  <si>
    <t>154503263522023NE700206</t>
  </si>
  <si>
    <t>154503263522023NE700208</t>
  </si>
  <si>
    <t>154503263522023NE700209</t>
  </si>
  <si>
    <t>154503263522023NE700210</t>
  </si>
  <si>
    <t>154503263522023NE700214</t>
  </si>
  <si>
    <t>33904903</t>
  </si>
  <si>
    <t>AUXILIO-TRANSPORTE ESTAGIARIOS</t>
  </si>
  <si>
    <t>23006.023506/2023-37</t>
  </si>
  <si>
    <t>154503263522023NE000507</t>
  </si>
  <si>
    <t>REPASSE MENSAL DE VALORES PER CAPITA A GEAP - OUTUBRO/2023</t>
  </si>
  <si>
    <t>23006.024863/2023-12</t>
  </si>
  <si>
    <t>154503263522023NE000543</t>
  </si>
  <si>
    <t>AUXILIO FUNERAL - HUGO BARBOSA SUFFREDINI</t>
  </si>
  <si>
    <t>GERTRUDES MEIRA BARBOSA SUFFREDINI</t>
  </si>
  <si>
    <t>154503263522023NE700225</t>
  </si>
  <si>
    <t>154503263522023NE700226</t>
  </si>
  <si>
    <t>154503263522023NE700227</t>
  </si>
  <si>
    <t>154503263522023NE700228</t>
  </si>
  <si>
    <t>154503263522023NE700229</t>
  </si>
  <si>
    <t>154503263522023NE700231</t>
  </si>
  <si>
    <t>154503263522023NE700232</t>
  </si>
  <si>
    <t>154503263522023NE700233</t>
  </si>
  <si>
    <t>154503263522023NE600018</t>
  </si>
  <si>
    <t>DIARIAS CMCC - INTERNACIONAL PARA SERVIDORES</t>
  </si>
  <si>
    <t>12/07/2023</t>
  </si>
  <si>
    <t>23006.011251/2023-60</t>
  </si>
  <si>
    <t>154503263522023NE500075</t>
  </si>
  <si>
    <t>PAGAMENTO DE AUXILIO FINANCEIRO PARA AILTON PAULO DE OLIVEIRA JUNIOR</t>
  </si>
  <si>
    <t>AILTON PAULO DE OLIVEIRA JUNIOR</t>
  </si>
  <si>
    <t>23006.028360/2022-35</t>
  </si>
  <si>
    <t>154503263522023NE000013</t>
  </si>
  <si>
    <t>CONTRATACAO DIRETA DA ASSOCIATION OF INTERNATIONAL EDUCATION ADMINISTRATORS (AIEA) PARA PAGAMENTO DE INSCRICAO DO ASSESSOR DE RELACOES INTERNACIONAIS NO EVENTO 2023 AIEA ANNUAL CONFERENCE</t>
  </si>
  <si>
    <t>ASSOCIATION OF INTERNATIONAL EDUCATION ADMINISTRATORS</t>
  </si>
  <si>
    <t>23006.002652/2023-29</t>
  </si>
  <si>
    <t>154503263522023NE000050</t>
  </si>
  <si>
    <t>PAGAMENTO DE INSCRICAO DE SERVIDORES DA ASSESSORIA DE RELACOES INTERNACIONAIS NO EVENTO NAFSA 2023 ANNUAL CONFERENCE E EXPO</t>
  </si>
  <si>
    <t>NAFSA: ASSOCIATION OF INTERNATIONAL EDUCATORS</t>
  </si>
  <si>
    <t>23006.004015/2023-97</t>
  </si>
  <si>
    <t>154503263522023NE000084</t>
  </si>
  <si>
    <t>CONTRATACAO DIRETA DE FUNDACAO DE APOIO PARA EXECUCAO DE EVENTO CIENTIFICO - REUNIAO DE DELEGADOS ASSESSORES E DA COMISSAO PERMANENTE DE CIENCIA, TECNOLOGIA E INOVACAO DA ASSOCIACAO DE UNIVERSIDADES GRUPO MONTEVIDEU - AUGM</t>
  </si>
  <si>
    <t>154503263522023NE000085</t>
  </si>
  <si>
    <t>23006.028398/2022-16</t>
  </si>
  <si>
    <t>154503263522023NE500020</t>
  </si>
  <si>
    <t>PAGAMENTO DE AUXILIO FINANCEIRO PARA MOBILIDADE ACADEMICA INTERNACIONAL DE DOCENTES NO AMBITO DO PROGRAMA ESCALA DA ASSOCIACAO DE UNIVERSIDADES GRUPO MONTEVIDEO (AUGM)</t>
  </si>
  <si>
    <t>23006.028399/2022-52</t>
  </si>
  <si>
    <t>154503263522023NE500022</t>
  </si>
  <si>
    <t>PAGAMENTO DE AUXILIO FINANCEIRO PARA MOBILIDADE ACADEMICA INTERNACIONAL DE GESTORES ADMINISTRATIVOS NO AMBITO DO PROGRAMA ESCALA DA ASSOCIACAO DE UNIVERSIDADES GRUPO MONTEVIDEO (AUGM)</t>
  </si>
  <si>
    <t>03/08/2023</t>
  </si>
  <si>
    <t>23006.028403/2022-82</t>
  </si>
  <si>
    <t>154503263522023NE000302</t>
  </si>
  <si>
    <t>PAGAMENTO DE COTA ASSOCIATIVA REFERENTE AO EXERCICIO DE 2023 A ASOCIACION DE UNIVERSIDADES GRUPO MONTEVIDEO (AUGM)</t>
  </si>
  <si>
    <t>ASOCIACION DE UNIVERSIDADES GRUPO MONTEVIDEO - AUGM</t>
  </si>
  <si>
    <t>00OQ</t>
  </si>
  <si>
    <t>CONTRIBUICAO A ASSOCIACAO DE UNIVERSIDADES GRUPO MONTEVIDEO (AUGM)</t>
  </si>
  <si>
    <t>186442</t>
  </si>
  <si>
    <t>33803901</t>
  </si>
  <si>
    <t>INSTITUICOES DE CARATER ASSISTENCIAL, CULTURAL E EDUCA-CIONAL</t>
  </si>
  <si>
    <t>23006.017147/2023-89</t>
  </si>
  <si>
    <t>154503263522023NE000403</t>
  </si>
  <si>
    <t>PAGAMENTO DE INSCRICAO PARA A PARTICIPACAO DE SERVIDORES DA ASSESSORIA DE RELACOES INTERNACIONAIS NO EVENTO INTERNACIONAL 33ND ANNUAL EAIE CONFERENCE AND EXHIBITION, 2023.</t>
  </si>
  <si>
    <t>E.A.I.E - EUROPEAN ASSOCIATONS FOR INTERNATIONAL</t>
  </si>
  <si>
    <t>23006.021414/2023-12</t>
  </si>
  <si>
    <t>154503263522023NE000466</t>
  </si>
  <si>
    <t>PAGAMENTO DE INSCRICAO PARA A PARTICIPACAO DE SERVIDORA DA ASSESSORIA DE RELACOES INTERNACIONAIS NO EVENTO INTERNACIONAL INTERNATIONAL VIRTUAL EXCHANGE CONFERENCE (IVEC 2023).</t>
  </si>
  <si>
    <t>23006.017113/2023-94</t>
  </si>
  <si>
    <t>154503263522023NE500295</t>
  </si>
  <si>
    <t>PAGAMENTO DE AUXILIO FINANCEIRO PARA MOBILIDADE ACADEMICA INTERNACIONAL DE GESTORES ADMINISTRATIVOS NO AMBITO DO PROGRAMA ESCALA DA ASSOCIACAO DE UNIVERSIDADES GRUPO MONTEVIDEO (AUGM) - SEGUNDO SEMESTRE/2023</t>
  </si>
  <si>
    <t>33904801</t>
  </si>
  <si>
    <t>AUXILIO A PESSOAS FISICAS</t>
  </si>
  <si>
    <t>154503263522023NE600047</t>
  </si>
  <si>
    <t>DIARIAS BIBLIOTECA - INTERNACIONAL PARA SERVIDORES</t>
  </si>
  <si>
    <t>23006.014198/2023-59</t>
  </si>
  <si>
    <t>154503263522023NE500120</t>
  </si>
  <si>
    <t>PAGAMENTO DE AUXILIO INTERNACIONAL PARA FINALIDADE ESPECIFICA NO ESCOPO DO CONTRATO DE PESQUISA ENTRE A UFABC E A INTERNATIONAL ATOMIC ENERGY AGENCY, AUSTRIA, REFERENTE AO PROCESSO 23006.022962/2022-89</t>
  </si>
  <si>
    <t>ANA MELVA CHAMPI FARFAN</t>
  </si>
  <si>
    <t>05/09/2023</t>
  </si>
  <si>
    <t>23006.017108/2023-81</t>
  </si>
  <si>
    <t>154503263522023NE500185</t>
  </si>
  <si>
    <t>PAGAMENTO DE AUXILIO FINANCEIRO A ESTUDANTES DE GRADUACAO E POS-GRADUACAO PARA PARTICIPACAO NAS 30ª JORNADAS DE JOVENS PESQUISADORES DA ASSOCIACAO DE UNIVERSIDADES GRUPO MONTEVIDEO (AUGM)</t>
  </si>
  <si>
    <t>23006.017047/2023-52</t>
  </si>
  <si>
    <t>154503263522023NE400066</t>
  </si>
  <si>
    <t>PAGAMENTO DE BOLSAS DO PROJETO IDIOMAS SEM FRONTEIRAS - CAPES/ANDIFES.</t>
  </si>
  <si>
    <t>0008</t>
  </si>
  <si>
    <t>IDIOMAS SEM FRONTEIRAS</t>
  </si>
  <si>
    <t>204239</t>
  </si>
  <si>
    <t>154503263522023NE400077</t>
  </si>
  <si>
    <t>154503263522023NE400078</t>
  </si>
  <si>
    <t>09/01/2023</t>
  </si>
  <si>
    <t>23006.004793/2020-33</t>
  </si>
  <si>
    <t>154503263522023NE000001</t>
  </si>
  <si>
    <t>CONTRATACAO DE EMPRESA ESPECIALIZADA PARA PRESTACAO DE SERVICOS DE LIMPEZA, ASSEIO E CONSERVACAO NOS CAMPI DA UFABC.</t>
  </si>
  <si>
    <t>CONSTRUTORA MOTA &amp; RODRIGUES LTDA</t>
  </si>
  <si>
    <t>33903702</t>
  </si>
  <si>
    <t>LIMPEZA E CONSERVACAO</t>
  </si>
  <si>
    <t>23006.017153/2022-55</t>
  </si>
  <si>
    <t>154503263522023NE000012</t>
  </si>
  <si>
    <t>AQUISICAO DE PAPEL HIGIENICO E PAPEL TOALHA</t>
  </si>
  <si>
    <t>OFICIAL PAPER INDUSTRIA E COMERCIO EIRELI</t>
  </si>
  <si>
    <t>33903022</t>
  </si>
  <si>
    <t>MATERIAL DE LIMPEZA E PROD. DE HIGIENIZACAO</t>
  </si>
  <si>
    <t>23006.018592/2022-85</t>
  </si>
  <si>
    <t>154503263522023NE000022</t>
  </si>
  <si>
    <t>ATA PARA AQUISICAO DE INSUMOS DIVERSOS</t>
  </si>
  <si>
    <t>DOAC COMERCIO &amp; SERVICOS LTDA</t>
  </si>
  <si>
    <t>33903021</t>
  </si>
  <si>
    <t>MATERIAL DE COPA E COZINHA</t>
  </si>
  <si>
    <t>154503263522023NE000023</t>
  </si>
  <si>
    <t>LAJ COMERCIO E IMPORTACAO LTDA.</t>
  </si>
  <si>
    <t>33903007</t>
  </si>
  <si>
    <t>GENEROS DE ALIMENTACAO</t>
  </si>
  <si>
    <t>154503263522023NE000024</t>
  </si>
  <si>
    <t>TY BORTHOLIN COMERCIAL LTDA</t>
  </si>
  <si>
    <t>154503263522023NE000030</t>
  </si>
  <si>
    <t>MERCAUTIL COMERCIO DE FERRAMENTAS E UTILIDADES LTDA</t>
  </si>
  <si>
    <t>33903019</t>
  </si>
  <si>
    <t>MATERIAL DE ACONDICIONAMENTO E EMBALAGEM</t>
  </si>
  <si>
    <t>154503263522023NE000031</t>
  </si>
  <si>
    <t>154503263522023NE000032</t>
  </si>
  <si>
    <t>DARLU INDUSTRIA TEXTIL LTDA</t>
  </si>
  <si>
    <t>154503263522023NE000044</t>
  </si>
  <si>
    <t>AQUISICAO DE PAPEL TOALHA.</t>
  </si>
  <si>
    <t>23006.004792/2020-99</t>
  </si>
  <si>
    <t>154503263522023NE000062</t>
  </si>
  <si>
    <t>CONTRATACAO DE EMPRESA ESPECIALIZADA NA PRESTACAO DE SERVICOS DE ACONDICIONAMENTO, COLETA, TRANSPORTE, TRATAMENTO E DESTINACAO FINAL DE RESIDUOS QUIMICOS PRODUZIDOS NAS DEPENDENCIAS DOS CAMPI DA UFABC</t>
  </si>
  <si>
    <t>RECINTEC TECNOLOGIAS AMBIENTAIS LTDA</t>
  </si>
  <si>
    <t>33903975</t>
  </si>
  <si>
    <t>SERVICO DE INCINERACAO,DESTRUICAO E DEMOLICAO</t>
  </si>
  <si>
    <t>27/03/2023</t>
  </si>
  <si>
    <t>154503263522023NE000069</t>
  </si>
  <si>
    <t>CONTRATACAO DE EMPRESA ESPECIALIZADA NA PRESTACAO DE SERVICO DE COLETA, TRANSPORTE, TRATAMENTO E DESTINACAO FINAL DE RESIDUOS INFECTANTES DAS CATEGORIAS A E E PARA O CAMPUS SAO BERNARDO DO CAMPO DA FUNDACAO UNIVERSIDADE FEDERAL DO ABC</t>
  </si>
  <si>
    <t>MUNICIPIO DE SAO BERNARDO DO CAMPO</t>
  </si>
  <si>
    <t>33903978</t>
  </si>
  <si>
    <t>23006.003416/2022-49</t>
  </si>
  <si>
    <t>154503263522023NE000079</t>
  </si>
  <si>
    <t>AQUISICAO DE CAFE, ACUCAR E COPOS DESCARTAVEIS</t>
  </si>
  <si>
    <t>KAWAN HIDEYUKI HATTANO</t>
  </si>
  <si>
    <t>154503263522023NE000080</t>
  </si>
  <si>
    <t>DPS GONCALVES INDUSTRIA E COMERCIO DE ALIMENTOS LTDA</t>
  </si>
  <si>
    <t>05/04/2023</t>
  </si>
  <si>
    <t>23006.008974/2022-09</t>
  </si>
  <si>
    <t>154503263522023NE000087</t>
  </si>
  <si>
    <t>ATA MATERIAL DE COPA E LIMPEZA</t>
  </si>
  <si>
    <t>VP SOLUCOES INTEGRADAS LTDA</t>
  </si>
  <si>
    <t>23006.027615/2022-42</t>
  </si>
  <si>
    <t>154503263522023NE000119</t>
  </si>
  <si>
    <t>PRESTACAO DE SERVICOS DE COPEIRAGEM NAS DEPENDENCIAS DA UFABC</t>
  </si>
  <si>
    <t>POLYVALENTE SERVICOS E APOIO ADMINISTRATIVO LTDA</t>
  </si>
  <si>
    <t>33903705</t>
  </si>
  <si>
    <t>SERVICOS DE COPA E COZINHA</t>
  </si>
  <si>
    <t>16/05/2023</t>
  </si>
  <si>
    <t>23006.027773/2022-01</t>
  </si>
  <si>
    <t>154503263522023NE000139</t>
  </si>
  <si>
    <t>CONTRATACAO DE EMPRESA ESPECIALIZADA PARA PRESTACAO DE SERVICOS DE LIMPEZA, ASSEIO E CONSERVACAO NAS DEPENDENCIAS DA UFABC</t>
  </si>
  <si>
    <t>VIVA SERVICOS LTDA</t>
  </si>
  <si>
    <t>23/05/2023</t>
  </si>
  <si>
    <t>23006.000978/2023-11</t>
  </si>
  <si>
    <t>154503263522023NE000180</t>
  </si>
  <si>
    <t>AQUISICAO DE BOMBONAS.</t>
  </si>
  <si>
    <t>ECOPLASTIK COMERCIO DE EMBALAGENS LTDA</t>
  </si>
  <si>
    <t>26/06/2023</t>
  </si>
  <si>
    <t>154503263522023NE000221</t>
  </si>
  <si>
    <t>ATA MATERIAL DE COPA E LIMPEZA.</t>
  </si>
  <si>
    <t>V3TEX COMERCIO DE PRODUTOS TEXTEIS LTDA</t>
  </si>
  <si>
    <t>154503263522023NE000224</t>
  </si>
  <si>
    <t>154503263522023NE000223</t>
  </si>
  <si>
    <t>ATA PARA AQUISICAO DE INSUMOS DIVERSOS.</t>
  </si>
  <si>
    <t>154503263522023NE000254</t>
  </si>
  <si>
    <t>AQUISICAO DE BOMBONAS</t>
  </si>
  <si>
    <t>154503263522023NE000258</t>
  </si>
  <si>
    <t>18/07/2023</t>
  </si>
  <si>
    <t>154503263522023NE000271</t>
  </si>
  <si>
    <t>154503263522023NE000320</t>
  </si>
  <si>
    <t>23006.009465/2023-76</t>
  </si>
  <si>
    <t>154503263522023NE000353</t>
  </si>
  <si>
    <t>CLNA7 COMERCIAL LTDA</t>
  </si>
  <si>
    <t>154503263522023NE000354</t>
  </si>
  <si>
    <t>154503263522023NE000355</t>
  </si>
  <si>
    <t>154503263522023NE000356</t>
  </si>
  <si>
    <t>CAFE COLISEU LTDA</t>
  </si>
  <si>
    <t>154503263522023NE000416</t>
  </si>
  <si>
    <t>154503263522023NE000436</t>
  </si>
  <si>
    <t>23006.010978/2023-20</t>
  </si>
  <si>
    <t>154503263522023NE000440</t>
  </si>
  <si>
    <t>AQUISICAO DE INSUMOS DE LIMPEZA.</t>
  </si>
  <si>
    <t>CAIO CEZAR MANAF MAGALHAES 36909474805</t>
  </si>
  <si>
    <t>154503263522023NE000441</t>
  </si>
  <si>
    <t>154503263522023NE000442</t>
  </si>
  <si>
    <t>LABORFLORA PRODUTOS DE HIGIENE E BELEZA LTDA</t>
  </si>
  <si>
    <t>154503263522023NE000443</t>
  </si>
  <si>
    <t>154503263522023NE000445</t>
  </si>
  <si>
    <t>PROEPI EQUIPAMENTOS DE SEGURANCA LTDA</t>
  </si>
  <si>
    <t>154503263522023NE000447</t>
  </si>
  <si>
    <t>TAINA SODRE MACHADO 46547796809</t>
  </si>
  <si>
    <t>154503263522023NE000448</t>
  </si>
  <si>
    <t>V C SANTOS COMERCIO DE PRODUTOS DESCARTAVEIS HIGIENE E</t>
  </si>
  <si>
    <t>23006.004464/2023-35</t>
  </si>
  <si>
    <t>154503263522023NE000459</t>
  </si>
  <si>
    <t>AQUISICAO DE INSUMOS DE COPA E COZINHA</t>
  </si>
  <si>
    <t>SANTANA COMERCIO DE UTILIDADES DOMESTICAS LTDA</t>
  </si>
  <si>
    <t>154503263522023NE000460</t>
  </si>
  <si>
    <t>NILSON DOS SANTOS UTILIDADES DO LAR LTDA</t>
  </si>
  <si>
    <t>154503263522023NE000461</t>
  </si>
  <si>
    <t>SUPREME COMERCIAL EIRELI</t>
  </si>
  <si>
    <t>23006.013619/2023-24</t>
  </si>
  <si>
    <t>154503263522023NE000484</t>
  </si>
  <si>
    <t>154503263522023NE000486</t>
  </si>
  <si>
    <t>UNIAO INDUSTRIA E COMERCIO DE EMBALAGENS LTDA</t>
  </si>
  <si>
    <t>154503263522023NE000510</t>
  </si>
  <si>
    <t>PLANETA COMERCIO E DISTRIBUICAO DE EQUIPAMENTOS E PROD</t>
  </si>
  <si>
    <t>154503263522023NE000511</t>
  </si>
  <si>
    <t>154503263522023NE000521</t>
  </si>
  <si>
    <t>INOVARE COMERCIO E PLANEJAMENTO ADMINISTRATIVO LTDA</t>
  </si>
  <si>
    <t>23006.002737/2023-15</t>
  </si>
  <si>
    <t>154503263522023NE000239</t>
  </si>
  <si>
    <t>AQUISICAO DE MATERIAIS DE CONSUMO - COMPRAS COMPARTILHADAS COMPONENTES E MATERIAIS ELETRICOS E ELETRONICOS</t>
  </si>
  <si>
    <t>VIDA DE SILICIO LTDA</t>
  </si>
  <si>
    <t>33903026</t>
  </si>
  <si>
    <t>MATERIAL ELETRICO E ELETRONICO</t>
  </si>
  <si>
    <t>154503263522023NE000240</t>
  </si>
  <si>
    <t>TI COMPONENTES ELETRONICOS EIR</t>
  </si>
  <si>
    <t>154503263522023NE000241</t>
  </si>
  <si>
    <t>G. M. BAUER COMERCIO E LICITACOES</t>
  </si>
  <si>
    <t>154503263522023NE000242</t>
  </si>
  <si>
    <t>A2 ROBOTICS COMERCIO IMPORTACAO E EXPORTACAO LTDA</t>
  </si>
  <si>
    <t>23006.009715/2023-78</t>
  </si>
  <si>
    <t>154503263522023NE000304</t>
  </si>
  <si>
    <t>MANUTENCAO PREVENTIVA EM EQUIPAMENTO FOTODOCUMENTADOR - MARCA UVITEC/MODELO ALLIANCE 2.7.</t>
  </si>
  <si>
    <t>33903917</t>
  </si>
  <si>
    <t>MANUT. E CONSERV. DE MAQUINAS E EQUIPAMENTOS</t>
  </si>
  <si>
    <t>07/11/2023</t>
  </si>
  <si>
    <t>23006.012544/2023-6</t>
  </si>
  <si>
    <t>154503263522023NE000480</t>
  </si>
  <si>
    <t>DOCUMENTO DE FORMALIZACAO DA DEMANDA PARA CONTRATACAO DE SERVICO DE MANUTENCAO PREVENTIVA COM AQUISICAO DE INSUMOS PARA O SISTEMA DE ULTRAPURIFICACAO DE AGUA</t>
  </si>
  <si>
    <t>VEOLIA WATER TECHNOLOGIES BRASIL LTDA</t>
  </si>
  <si>
    <t>33903024</t>
  </si>
  <si>
    <t>MATERIAL P/ MANUT.DE BENS IMOVEIS/INSTALACOES</t>
  </si>
  <si>
    <t>23006.012544/2023-64</t>
  </si>
  <si>
    <t>154503263522023NE000479</t>
  </si>
  <si>
    <t>23006.013732/2023-18</t>
  </si>
  <si>
    <t>154503263522023NE000481</t>
  </si>
  <si>
    <t>DOCUMENTO DE FORMALIZACAO DA DEMANDA PARA CONTRATACAO DE MANUTENCAO PREVENTIVA PARA DOIS EQUIPAMENTOS DE CRIOSTATO PARA O BACHARELADO EM NEUROCIENCIAS</t>
  </si>
  <si>
    <t>MARCOS ROBERTO APARECIDO BARBOSA 30011859881</t>
  </si>
  <si>
    <t>23006.009070/2023-73</t>
  </si>
  <si>
    <t>154503263522023NE000498</t>
  </si>
  <si>
    <t>CONTRATACAO DE SERVICO DE MANUTENCAO PREVENTIVA PARA MICROSCOPIO TRINOCULAR INVERTIDO DA MARCA NIKON PARA O BACHARELADO EM NEUROCIENCIAS DA UFABC.</t>
  </si>
  <si>
    <t>BIOLABBRASIL - EQUIPAMENTOS PARA LABORATORIOS LTDA</t>
  </si>
  <si>
    <t>23006.009907/2023-84</t>
  </si>
  <si>
    <t>154503263522023NE000326</t>
  </si>
  <si>
    <t>AQUISICAO DE MATERIAL DE CONSUMO - ITENS DIVERSOS - PARA OS CURSOS DE BACHARELADO EM CIENCIAS BIOLOGICAS E BACHARELADO EM BIOTECNOLOGIA DA FUNDACAO UNIVERSIDADE FEDERAL DO ABC UFABC</t>
  </si>
  <si>
    <t>ADONEX COMERCIO DE PRODUTOS PARA LABORATORIO LTDA</t>
  </si>
  <si>
    <t>33903035</t>
  </si>
  <si>
    <t>MATERIAL LABORATORIAL</t>
  </si>
  <si>
    <t>154503263522023NE000327</t>
  </si>
  <si>
    <t>AWKALAB PRODUTOS PARA LABORATORIO LTDA</t>
  </si>
  <si>
    <t>154503263522023NE000328</t>
  </si>
  <si>
    <t>SAINT VALLEN BIOTECNOLOGIA LTDA</t>
  </si>
  <si>
    <t>33903011</t>
  </si>
  <si>
    <t>MATERIAL QUIMICO</t>
  </si>
  <si>
    <t>33903040</t>
  </si>
  <si>
    <t>MATERIAL BIOLOGICO</t>
  </si>
  <si>
    <t>BIOCELL BIOTECNOLOGIA LTDA</t>
  </si>
  <si>
    <t>LUDWIG BIOTECNOLOGIA LTDA</t>
  </si>
  <si>
    <t>CELLCO BIOTEC DO BRASIL LTDA.</t>
  </si>
  <si>
    <t>ORBITAL PRODUTOS PARA LABORATORIOS LTDA</t>
  </si>
  <si>
    <t>REY-GLASS COMERCIAL E SERVICOS LTDA</t>
  </si>
  <si>
    <t>23006.014115/2021-60</t>
  </si>
  <si>
    <t>154503263522023NE000014</t>
  </si>
  <si>
    <t>ATA DE REGISTRO DE PRECOS PARA AQUISICAO DE MATERIAIS DE CONSUMO (REAGENTES) PARA ATENDER AS NECESSIDADES DOS CURSOS DE GRADUACAO DA FUNDACAO UNIVERSIDADE FEDERAL DO ABC  UFABC</t>
  </si>
  <si>
    <t>COMERCIAL SOL RADIANTE LTDA</t>
  </si>
  <si>
    <t>154503263522023NE000142</t>
  </si>
  <si>
    <t>REGISTRO DE PRECOS PARA AQUISICAO DE REAGENTES PARA OS CURSOS DE GRADUACAO DA FUNDACAO UNIVERSIDADE FEDERAL DO ABC ¿ UFABC.</t>
  </si>
  <si>
    <t>GENESIS QUIMICA LTDA</t>
  </si>
  <si>
    <t>154503263522023NE000143</t>
  </si>
  <si>
    <t>SCQ SOLUCOES LABORATORIAIS LTDA</t>
  </si>
  <si>
    <t>154503263522023NE000144</t>
  </si>
  <si>
    <t>SIGMA-ALDRICH BRASIL LTDA</t>
  </si>
  <si>
    <t>154503263522023NE000145</t>
  </si>
  <si>
    <t>REGISTRO DE PRECOS PARA AQUISICAO DE REAGENTES PARA OS CURSOS DE GRADUACAO DA FUNDACAO UNIVERSIDADE FEDERAL DO ABC ¿ UFABC</t>
  </si>
  <si>
    <t>OBAH PRODUTOS E SERVICOS PARA SEGURANCA E ENSINO EIRELI</t>
  </si>
  <si>
    <t>154503263522023NE000147</t>
  </si>
  <si>
    <t>LSC COMERCIAL EIRELI</t>
  </si>
  <si>
    <t>154503263522023NE000149</t>
  </si>
  <si>
    <t>154503263522023NE000150</t>
  </si>
  <si>
    <t>MERCK S/A</t>
  </si>
  <si>
    <t>154503263522023NE000155</t>
  </si>
  <si>
    <t>A C L ASSISTENCIA E COMERCIO DE PRODUTOS PARA LABORATO</t>
  </si>
  <si>
    <t>154503263522023NE000156</t>
  </si>
  <si>
    <t>REAG-LAB COMERCIO DE PRODUTOS MEDICOS E HOSPITALARES LT</t>
  </si>
  <si>
    <t>154503263522023NE000157</t>
  </si>
  <si>
    <t>ZELLATECK COMERCIO E IMPORTACAO LTDA</t>
  </si>
  <si>
    <t>154503263522023NE000158</t>
  </si>
  <si>
    <t>PROMEGA BIOTECNOLOGIA DO BRASIL LTDA.</t>
  </si>
  <si>
    <t>154503263522023NE000159</t>
  </si>
  <si>
    <t>NATIVA LAB PRODUTOS LABORATORIAIS LTDA</t>
  </si>
  <si>
    <t>154503263522023NE000160</t>
  </si>
  <si>
    <t>MP BIOMEDICALS DO BRASIL LTDA</t>
  </si>
  <si>
    <t>154503263522023NE000163</t>
  </si>
  <si>
    <t>154503263522023NE000166</t>
  </si>
  <si>
    <t>154503263522023NE000169</t>
  </si>
  <si>
    <t>154503263522023NE000181</t>
  </si>
  <si>
    <t>154503263522023NE000182</t>
  </si>
  <si>
    <t>23006.001676/2023-61</t>
  </si>
  <si>
    <t>154503263522023NE000206</t>
  </si>
  <si>
    <t>AQUISICAO DE REAGENTES (ITENS CANCELADOS DE 2022) PARA OS CURSOS DE GRADUACAO DA FUNDACAO UNIVERSIDADE FEDERAL DO ABC  UFABC.</t>
  </si>
  <si>
    <t>154503263522023NE000207</t>
  </si>
  <si>
    <t>DINALAB COMERCIO E SERVICOS EIRELI</t>
  </si>
  <si>
    <t>154503263522023NE000208</t>
  </si>
  <si>
    <t>154503263522023NE000209</t>
  </si>
  <si>
    <t>154503263522023NE000314</t>
  </si>
  <si>
    <t>REGISTRO DE PRECOS PARA AQUISICAO DE REAGENTES PARA OS CURSOS DE GRADUACAO DA FUNDACAO UNIVERSIDADE FEDERAL DO ABC  UFABC</t>
  </si>
  <si>
    <t>154503263522023NE000453</t>
  </si>
  <si>
    <t>REGISTRO DE PRECOS PARA AQUISICAO DE REAGENTES PARA OS CURSOS DE GRADUACAO DA FUNDACAO UNIVERSIDADE FEDERAL DO ABC</t>
  </si>
  <si>
    <t>154503263522023NE000454</t>
  </si>
  <si>
    <t>GERAES DIAGNOSTICA LTDA</t>
  </si>
  <si>
    <t>154503263522023NE000167</t>
  </si>
  <si>
    <t>154503263522023NE000168</t>
  </si>
  <si>
    <t>154503263522023NE000170</t>
  </si>
  <si>
    <t>154503263522023NE000171</t>
  </si>
  <si>
    <t>154503263522023NE000172</t>
  </si>
  <si>
    <t>154503263522023NE000174</t>
  </si>
  <si>
    <t>154503263522023NE000175</t>
  </si>
  <si>
    <t>154503263522023NE000176</t>
  </si>
  <si>
    <t>154503263522023NE000183</t>
  </si>
  <si>
    <t>154503263522023NE000184</t>
  </si>
  <si>
    <t>23006.013842/2023-71</t>
  </si>
  <si>
    <t>154503263522023NE000319</t>
  </si>
  <si>
    <t>SOLICITACAO DE AQUISICAO POR IMPORTACAO DE PORTA ELETRODOS PARA O BACHARELADO EM NEUROCIENCIAS DO CMCC</t>
  </si>
  <si>
    <t>BRAIN SUPPORT CORPORATION</t>
  </si>
  <si>
    <t>23006.000087/2021-01</t>
  </si>
  <si>
    <t>154503263522023NE000063</t>
  </si>
  <si>
    <t>CARTAO PESQUISADOR - SOLICITACAO Nº 01/2021 PARA ATENDIMENTO AS DEMANDAS DO PROJETO CENTRAL EXPERIMENTAL MULTIUSUARIO - CEM</t>
  </si>
  <si>
    <t>ROOSEVELT DROPPA JUNIOR</t>
  </si>
  <si>
    <t>23006.011929/2022-23</t>
  </si>
  <si>
    <t>154503263522023NE000081</t>
  </si>
  <si>
    <t>AQUISICAO DE INSUMOS DIVERSOS PARA SUPRIMENTO DOS BIOTERIOS</t>
  </si>
  <si>
    <t>ROBERTO GIANNICHI FILHO</t>
  </si>
  <si>
    <t>33903006</t>
  </si>
  <si>
    <t>ALIMENTOS PARA ANIMAIS</t>
  </si>
  <si>
    <t>154503263522023NE000082</t>
  </si>
  <si>
    <t>AQUISICAO DE INSUMOS DIVERSOS PARA SUPRIMENTO DOS BIOTERIOS.</t>
  </si>
  <si>
    <t>RODRIGO GAGLIARDI HARA EIRELI</t>
  </si>
  <si>
    <t>23006.014898/2022-62</t>
  </si>
  <si>
    <t>154503263522023NE000269</t>
  </si>
  <si>
    <t>AQUISICAO DE GAS NITROGENIO 5.0 PARA SUPRIR AS DEMANDAS DOS LABORATORIOS DA CENTRAL EXPERIMENTAL MULTIUSUARIOS - CEM.</t>
  </si>
  <si>
    <t>OXIDETONI EQUIPAMENTOS INDUSTRIAIS E MEDICINAIS LTDA</t>
  </si>
  <si>
    <t>33903004</t>
  </si>
  <si>
    <t>GAS E OUTROS MATERIAIS ENGARRAFADOS</t>
  </si>
  <si>
    <t>23006.013878/2023-55</t>
  </si>
  <si>
    <t>154503263522023NE000377</t>
  </si>
  <si>
    <t>SOLICITACAO DE IMPORTACAO DO FILAMENTO DO MICROSCOPIO ELETRONICO DE VARREDURA - MEV-FEG FILAMENT W/SPRING FOR VE GUN 781116112 PARA A CENTRAL MULTIUSUARIO PROFESSOR RESPONSAVEL PELA AQUISICAO ROOSEVELT DROPPA JUNIOR</t>
  </si>
  <si>
    <t>JEOL USA, INC</t>
  </si>
  <si>
    <t>33903025</t>
  </si>
  <si>
    <t>MATERIAL P/ MANUTENCAO DE BENS MOVEIS</t>
  </si>
  <si>
    <t>154503263522023NE000395</t>
  </si>
  <si>
    <t>154503263522023NE000394</t>
  </si>
  <si>
    <t>23006.012738/2023-60</t>
  </si>
  <si>
    <t>154503263522023NE000325</t>
  </si>
  <si>
    <t>AQUISICAO POR IMPORTACAO DE MATERIAL DE CONSUMO PARA ATENDIMENTO DO PROJETO DE PESQUISA INTITULADO CRIACAO DA REDE DE MONITORAMENTO DE COVID-19 EM AGUAS RESIDUAIS, DEVIDAMENTE APROVADO PELO CNPQ, SOB RESPONSABILIDADE DO PROF. RODRIGO DE FREITAS BUENO.</t>
  </si>
  <si>
    <t>INTERPRISE USA CORPORATION</t>
  </si>
  <si>
    <t>29/05/2023</t>
  </si>
  <si>
    <t>23006.004320/2023-89</t>
  </si>
  <si>
    <t>154503263522023NE000185</t>
  </si>
  <si>
    <t>CONTRATACAO DE SERVICOS DE MAESTRO PARA REGENCIA DE CORO, PARA ATENDIMENTO DO PROJETO CULTURAL  - CORO DA UFABC 2023</t>
  </si>
  <si>
    <t>17.555.033 ANDRE LUIZ MARTINEZ SANT ANNA</t>
  </si>
  <si>
    <t>23006.007480/2023-80</t>
  </si>
  <si>
    <t>154503263522023NE000211</t>
  </si>
  <si>
    <t>33903031</t>
  </si>
  <si>
    <t>SEMENTES, MUDAS DE PLANTAS E INSUMOS</t>
  </si>
  <si>
    <t>23006.006790/2023-87</t>
  </si>
  <si>
    <t>154503263522023NE000279</t>
  </si>
  <si>
    <t>INDUSTRIA FENIX CORTE A LASER LTDA</t>
  </si>
  <si>
    <t>33903014</t>
  </si>
  <si>
    <t>MATERIAL EDUCATIVO E ESPORTIVO</t>
  </si>
  <si>
    <t>23006.009592/2023-75</t>
  </si>
  <si>
    <t>154503263522023NE000291</t>
  </si>
  <si>
    <t>AQUISICAO DE REAGENTES E MATERIAIS DE LABORATORIO PARA DESENVOLVIMENTO DE ACOES DE EXTENSAO.</t>
  </si>
  <si>
    <t>154503263522023NE000297</t>
  </si>
  <si>
    <t>KIACHA LABOR COMERCIAL LTDA</t>
  </si>
  <si>
    <t>23006.010665/2023-71</t>
  </si>
  <si>
    <t>154503263522023NE000303</t>
  </si>
  <si>
    <t>CONTRATACAO DE SERVICO PARA FORNECIMENTO DE KIT LANCHE PARA ATENDIMENTO AS DEMANDAS DA PRO-REITORIA DE EXTENSAO E CULTURA - PROEC</t>
  </si>
  <si>
    <t>THHD COMERCIAL LTDA</t>
  </si>
  <si>
    <t>28/08/2023</t>
  </si>
  <si>
    <t>23006.009968/2023-41</t>
  </si>
  <si>
    <t>154503263522023NE000334</t>
  </si>
  <si>
    <t>AQUISICAO DE COMPONENTES ELETROELETRONICOS, FERRAMENTAS E ITENS CORRELATOS PARA O DESENVOLVIMENTO DE ACOES DE EXTENSAO.</t>
  </si>
  <si>
    <t>EVOLUTION COMERCIO DE COMPONENTES ELETRONICOS LTDA</t>
  </si>
  <si>
    <t>33903017</t>
  </si>
  <si>
    <t>MATERIAL DE TIC - MATERIAL DE CONSUMO</t>
  </si>
  <si>
    <t>33903042</t>
  </si>
  <si>
    <t>FERRAMENTAS</t>
  </si>
  <si>
    <t>33903947</t>
  </si>
  <si>
    <t>SERVICOS DE COMUNICACAO EM GERAL</t>
  </si>
  <si>
    <t>CLEMENTE VINICIUS LEITE RAMOS 27142819820</t>
  </si>
  <si>
    <t>33903959</t>
  </si>
  <si>
    <t>SERVICOS DE AUDIO, VIDEO E FOTO</t>
  </si>
  <si>
    <t>23006.008675/2023-47</t>
  </si>
  <si>
    <t>154503263522023NE000378</t>
  </si>
  <si>
    <t>AQUISICAO DE MATERIAIS ESCOLARES E DE ESCRITORIO PARA DESENVOLVIMENTO DE ACOES DE EXTENSAO.</t>
  </si>
  <si>
    <t>154503263522023NE000379</t>
  </si>
  <si>
    <t>50.090.843 LETICIA MONTEIRO DA SILVA</t>
  </si>
  <si>
    <t>23006.003755/2023-14</t>
  </si>
  <si>
    <t>154503263522023NE000054</t>
  </si>
  <si>
    <t>PARTICIPACAO DA EDITORA DA UFABC NO EVENTO FESTA DO LIVRO DA UFMG, EDICAO 2023.</t>
  </si>
  <si>
    <t>23006.011723/2023-84</t>
  </si>
  <si>
    <t>154503263522023NE000253</t>
  </si>
  <si>
    <t>PARTICIPACAO DA EDITORA DA UFABC NO EVENTO XXI BIENAL INTERNACIONAL DO LIVRO DO RIO DE JANEIRO</t>
  </si>
  <si>
    <t>23006.013199/2023-86</t>
  </si>
  <si>
    <t>154503263522023NE000274</t>
  </si>
  <si>
    <t>PARTICIPACAO DA EDITORA DA UFABC NO 9 PREMIO ABEU (2023)</t>
  </si>
  <si>
    <t>23006.012967/2023-84</t>
  </si>
  <si>
    <t>154503263522023NE000278</t>
  </si>
  <si>
    <t>PARTICIPACAO DA EDITORA DA UFABC NO EVENTO XIV BIENAL INTERNACIONAL DO LIVRO DE PERNAMBUCO</t>
  </si>
  <si>
    <t>23006.001105/2019-40</t>
  </si>
  <si>
    <t>154503263522023NE000173</t>
  </si>
  <si>
    <t>SERVICOS GRAFICOS EM IMPRESSAO OFFSET</t>
  </si>
  <si>
    <t>GDD EDITORA GRAFICA LTDA</t>
  </si>
  <si>
    <t>23006.012582/2022-36</t>
  </si>
  <si>
    <t>154503263522023NE000083</t>
  </si>
  <si>
    <t>AQUISICAO DE LAMPADAS LED</t>
  </si>
  <si>
    <t>GRAND COMMERCE LTDA</t>
  </si>
  <si>
    <t>154503263522023NE000194</t>
  </si>
  <si>
    <t>AQUISICAO DE LAMPADAS LED.</t>
  </si>
  <si>
    <t>FIOLUZ COMERCIO DE MATERIAIS ELETRICOS LTDA</t>
  </si>
  <si>
    <t>154503263522023NE000195</t>
  </si>
  <si>
    <t>QUERETARO TECNOLOGIA DE PROTECAO AMBIENTAL LTDA</t>
  </si>
  <si>
    <t>23006.027970/2022-11</t>
  </si>
  <si>
    <t>154503263522023NE000217</t>
  </si>
  <si>
    <t>AQUISICAO PONTUAL DE MOVEIS.</t>
  </si>
  <si>
    <t>23006.000577/2023-61</t>
  </si>
  <si>
    <t>154503263522023NE000299</t>
  </si>
  <si>
    <t>AQUISICAO DE REFLETORES LED</t>
  </si>
  <si>
    <t>DGA COMERCIO DE MATERIAIS ELETRICOS LTDA</t>
  </si>
  <si>
    <t>23006.013996/2022-82</t>
  </si>
  <si>
    <t>154503263522023NE000300</t>
  </si>
  <si>
    <t>AQUISICAO DE TINTAS E CORRELATOS</t>
  </si>
  <si>
    <t>I ELISA A SILVA LICITACOES</t>
  </si>
  <si>
    <t>23006.011036/2023-69</t>
  </si>
  <si>
    <t>154503263522023NE000397</t>
  </si>
  <si>
    <t>AQUISICAO DE FITAS E CORRELATOS.</t>
  </si>
  <si>
    <t>KEILA DO SOCORRO REBELLO EVANGELISTA 50920057268</t>
  </si>
  <si>
    <t>154503263522023NE000398</t>
  </si>
  <si>
    <t>AQUISICAO DE FITAS E CORRELATOS</t>
  </si>
  <si>
    <t>EAR MIX DISTRIBUIDORA LTDA</t>
  </si>
  <si>
    <t>154503263522023NE000399</t>
  </si>
  <si>
    <t>FAZ VENDAS LTDA</t>
  </si>
  <si>
    <t>23006.007926/2021-12</t>
  </si>
  <si>
    <t>154503263522023NE000305</t>
  </si>
  <si>
    <t>CONTRATACAO DE SERVICO DE OUTSOURCING ALMOXARIFADO VIRTUAL</t>
  </si>
  <si>
    <t>AUTOPEL AUTOMACAO COMERCIAL E INFORMATICA LTDA.</t>
  </si>
  <si>
    <t>23006.025859/2022-91</t>
  </si>
  <si>
    <t>154503263522023NE000067</t>
  </si>
  <si>
    <t>AQUISICAO DE SUPRIMENTOS DE IMPRESSAO 2022.</t>
  </si>
  <si>
    <t>WORKBOX COMERCIAL EIRELI</t>
  </si>
  <si>
    <t>23006.017856/2022-83</t>
  </si>
  <si>
    <t>154503263522023NE000045</t>
  </si>
  <si>
    <t>REGISTRO DE PRECOS PARA EVENTUAL AQUISICAO DE MATERIAIS PARA SECAO DE ENGENHARIA DE SEGURANCA DO TRABALHO.</t>
  </si>
  <si>
    <t>D M P DE A RODRIGUES - COMERCIO E SOLUCOES EM SAUDE</t>
  </si>
  <si>
    <t>33903028</t>
  </si>
  <si>
    <t>MATERIAL DE PROTECAO E SEGURANCA</t>
  </si>
  <si>
    <t>154503263522023NE000046</t>
  </si>
  <si>
    <t>SERGIO HENRIQUE AZALINI 77262174649</t>
  </si>
  <si>
    <t>33903044</t>
  </si>
  <si>
    <t>MATERIAL DE SINALIZACAO VISUAL E OUTROS</t>
  </si>
  <si>
    <t>23006.000516/2023-02</t>
  </si>
  <si>
    <t>154503263522023NE000065</t>
  </si>
  <si>
    <t>DIEGO MARIN FERMINO</t>
  </si>
  <si>
    <t>19/05/2023</t>
  </si>
  <si>
    <t>154503263522023NE000161</t>
  </si>
  <si>
    <t>154503263522023NE000407</t>
  </si>
  <si>
    <t>23006.019096/2021-68</t>
  </si>
  <si>
    <t>154503263522023NE000351</t>
  </si>
  <si>
    <t>REGISTRO DE PRECOS PARA EVENTUAL AQUISICAO DE EQUIPAMENTOS DE PROTECAO INDIVIDUAL E DE RESPOSTA A EMERGENCIA</t>
  </si>
  <si>
    <t>AMDA SECURITY IMPORTADORA LTDA</t>
  </si>
  <si>
    <t>154503263522023NE000467</t>
  </si>
  <si>
    <t>16/02/2023</t>
  </si>
  <si>
    <t>23006.007293/2020-53</t>
  </si>
  <si>
    <t>154503263522023NE000035</t>
  </si>
  <si>
    <t>PRESTACAO DE SERVICOS CONTINUOS DE MANUTENCAO PREVENTIVA, CORRETIVA E PREDITIVA PREDIAL COM FORNECIMENTO DE MAO-DE-OBRA NOS CAMPUS DA FUNDACAO UNIVERSIDADE FEDERAL DO ABC</t>
  </si>
  <si>
    <t>ACTIVE ENGENHARIA LTDA</t>
  </si>
  <si>
    <t>33903916</t>
  </si>
  <si>
    <t>MANUTENCAO E CONSERV. DE BENS IMOVEIS</t>
  </si>
  <si>
    <t>23006.011888/2022-75</t>
  </si>
  <si>
    <t>154503263522023NE000036</t>
  </si>
  <si>
    <t>AQUISICAO DE INSUMOS DE JARDINAGEM</t>
  </si>
  <si>
    <t>TECA TECNOLOGIA E COMERCIO LTDA</t>
  </si>
  <si>
    <t>154503263522023NE000037</t>
  </si>
  <si>
    <t>SEMENTEK COMERCIO E REPRESENTACOES LTDA</t>
  </si>
  <si>
    <t>154503263522023NE000038</t>
  </si>
  <si>
    <t>KM JUNIOR LTDA</t>
  </si>
  <si>
    <t>23006.004338/2022-08</t>
  </si>
  <si>
    <t>154503263522023NE000051</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</si>
  <si>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</si>
  <si>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AIRTEMP CENTRAL DE SERVICOS E COMERCIO DE REFRIGERACAO</t>
  </si>
  <si>
    <t>23006.004799/2020-19</t>
  </si>
  <si>
    <t>154503263522023NE000053</t>
  </si>
  <si>
    <t>CONTRATACAO DE EMPRESA ESPECIALIZADA PARA PRESTACAO DE SERVICOS DE CONTROLE DE PRAGAS (DESINSETIZACAO, DESRATIZACAO E DESCUPINIZACAO) NOS CAMPI DA UFABC.</t>
  </si>
  <si>
    <t>COBRA SAUDE AMBIENTAL LTDA</t>
  </si>
  <si>
    <t>23006.007292/2020-17</t>
  </si>
  <si>
    <t>154503263522023NE000059</t>
  </si>
  <si>
    <t>CONTRATACAO DE EMPRESA ESPECIALIZADA NA PRESTACAO DE SERVICOS CONTINUADOS DE MANUTENCAO PREVENTIVA E CORRETIVA DE ELEVADORES, PLATAFORMA ELEVATORIA E MONTA-CARGA E ADEQUACAO DE ELEVADORES NOS CAMPI DE SANTO ANDRE E SAO BERNARDO DO CAMPO DA UFABC</t>
  </si>
  <si>
    <t>ELEVADORES VILLARTA LTDA</t>
  </si>
  <si>
    <t>154503263522023NE000100</t>
  </si>
  <si>
    <t>RCA PRODUTOS E SERVICOS LTDA.</t>
  </si>
  <si>
    <t>23006.010000/2022-87</t>
  </si>
  <si>
    <t>154503263522023NE000109</t>
  </si>
  <si>
    <t>AQUISICAO DE LUMINARIAS DE EMERGENCIA</t>
  </si>
  <si>
    <t>PARANAIBA REDE ELETRICA LTDA</t>
  </si>
  <si>
    <t>23006.016276/2022-79</t>
  </si>
  <si>
    <t>154503263522023NE000110</t>
  </si>
  <si>
    <t>AQUISICAO DE INSUMOS ELETRICOS.</t>
  </si>
  <si>
    <t>MULTI LITE COMERCIAL ELETRICA LTDA.</t>
  </si>
  <si>
    <t>154503263522023NE000111</t>
  </si>
  <si>
    <t>C.PEREIRA DIGIBYTE NEGOCIOS ELETRONICOS E DIGITAIS</t>
  </si>
  <si>
    <t>154503263522023NE000112</t>
  </si>
  <si>
    <t>AQUISICAO DE INSUMOS ELETRICOS</t>
  </si>
  <si>
    <t>RENOVA CONSTRUCOES COMERCIO E SERVICOS LTDA</t>
  </si>
  <si>
    <t>154503263522023NE000114</t>
  </si>
  <si>
    <t>AQUISICAO DE TINTAS E CORRELATOS.</t>
  </si>
  <si>
    <t>VALENTE TINTAS - EIRELI</t>
  </si>
  <si>
    <t>154503263522023NE000115</t>
  </si>
  <si>
    <t>DELTA COMERCIO DE TINTAS LTDA</t>
  </si>
  <si>
    <t>154503263522023NE000116</t>
  </si>
  <si>
    <t>23006.000040/2019-15</t>
  </si>
  <si>
    <t>154503263522023NE000121</t>
  </si>
  <si>
    <t>CONTRATACAO DE PESSOA JURIDICA PARA PRESTACAO DE SERVICOS DE GERENCIAMENTO DO ALMOXARIFADO</t>
  </si>
  <si>
    <t>PEDRO REGINALDO DE ALBERNAZ FARIA E FAGUNDES LTDA</t>
  </si>
  <si>
    <t>154503263522023NE000179</t>
  </si>
  <si>
    <t>154503263522023NE000189</t>
  </si>
  <si>
    <t>154503263522023NE000230</t>
  </si>
  <si>
    <t>154503263522023NE000231</t>
  </si>
  <si>
    <t>154503263522023NE000261</t>
  </si>
  <si>
    <t>154503263522023NE000262</t>
  </si>
  <si>
    <t>AQUISICAO DE INSUMOS DE JARDINAGEM.</t>
  </si>
  <si>
    <t>154503263522023NE000263</t>
  </si>
  <si>
    <t>154503263522023NE000265</t>
  </si>
  <si>
    <t>23006.014912/2023-17</t>
  </si>
  <si>
    <t>154503263522023NE000348</t>
  </si>
  <si>
    <t>CONTRATACAO DE PESSOA JURIDICA ESPECIALIZADA NA PRESTACAO DE SERVICO DE MANUTENCAO DE ELVADORES PARA O CAMPUS SBC</t>
  </si>
  <si>
    <t>SANTISTA CONSERVACAO DE ELEVADORES LTDA</t>
  </si>
  <si>
    <t>154503263522023NE000352</t>
  </si>
  <si>
    <t>154503263522023NE000387</t>
  </si>
  <si>
    <t>154503263522023NE000386</t>
  </si>
  <si>
    <t>23006.013560/2022-93</t>
  </si>
  <si>
    <t>154503263522023NE000505</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</si>
  <si>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UFABC.</t>
  </si>
  <si>
    <t>ALPR - ELEVADORES LTDA</t>
  </si>
  <si>
    <t>13/11/2023</t>
  </si>
  <si>
    <t>154503263522023NE000508</t>
  </si>
  <si>
    <t>23006.012778/2023-10</t>
  </si>
  <si>
    <t>154503263522023NE000406</t>
  </si>
  <si>
    <t>REGISTRO DE PRECOS PARA A EVENTUAL CONTRATACAO DE EMPRESA(S) ESPECIALIZADA(S) PARA RECARGA DE EXTINTORES DE INCENDIO E MANUTENCAO EM MANGUEIRAS DE COMBATE A INCENDIO.</t>
  </si>
  <si>
    <t>UNIAO FORTE CONTRA INCENDIO LTDA</t>
  </si>
  <si>
    <t>09/08/2023</t>
  </si>
  <si>
    <t>23006.009317/2023-51</t>
  </si>
  <si>
    <t>154503263522023NE000315</t>
  </si>
  <si>
    <t>CONTRATACAO EMERGENCIAL DE EMPRESA ESPECIALIZADA PARA REPARACAO DO HANGAR DO CAMPUS SBC.</t>
  </si>
  <si>
    <t>RECON PROMOCOES E EVENTOS LTDA</t>
  </si>
  <si>
    <t>23006.001831/2014-58</t>
  </si>
  <si>
    <t>154503263522023NE000408</t>
  </si>
  <si>
    <t>CONTRATACAO DE EMPRESA ESPECIALIZADA PARA PRESTACAO DE SERVICOS TECNICOS EM ENGENHARIA CONSULTIVA DE PROJETOS E GERENCIAMENTO GERAL, APOIO TECNICO, ELABORACAO E FISCALIZACAO DE PROJETOS E OBRAS PARA A IMPLANTACAO E ADEQUACAO DO CAMPUS SANTO ANDRE DA UFABC</t>
  </si>
  <si>
    <t>TUV RHEINLAND SERVICOS INDUSTRIAIS LTDA</t>
  </si>
  <si>
    <t>23006.006097/2020-61</t>
  </si>
  <si>
    <t>154503263522023NE000323</t>
  </si>
  <si>
    <t>CONTRATACAO DA CONCESSIONARIA ENEL DISTRIBUICAO SAO PAULO PARA A PRESTACAO DE SERVICOS DE REBAIXAMENTO DE REDE ELETRICA NA AVENIDA DOS ESTADOS PARA FUTURA IMPLANTACAO DA PASSARELA INTERLIGANDO O CAMPUS SEDE E A UNIDADE TAMANDUATEHY DA UFABC.</t>
  </si>
  <si>
    <t>23006.011170/2023-60</t>
  </si>
  <si>
    <t>154503263522023NE000423</t>
  </si>
  <si>
    <t>CONTRATACAO DE EMPRESA ESPECIALIZADA PARA AS OBRAS DE ADEQUACOES E COMPLEMENTACOES DOS SISTEMAS DE PROTECAO E COMBATE A INCENDIOS (SPCI) DO CAMPUS SAO BERNARDO DO CAMPO.</t>
  </si>
  <si>
    <t>DANTAS ENGENHARIA E CONSTRUCAO LTDA</t>
  </si>
  <si>
    <t>44905192</t>
  </si>
  <si>
    <t>INSTALACOES</t>
  </si>
  <si>
    <t>23006.012894/2022-40</t>
  </si>
  <si>
    <t>154503263522023NE000017</t>
  </si>
  <si>
    <t>CONTRATACAO DE EMPRESA PARA PRESTACAO DE SERVICOS DE ZELADORIA E AJUDANTES GERAIS NA UFABC</t>
  </si>
  <si>
    <t>154503263522023NE000401</t>
  </si>
  <si>
    <t>23006.018111/2021-51</t>
  </si>
  <si>
    <t>154503263522023NE000162</t>
  </si>
  <si>
    <t>PRESTACAO DE SERVICOS CONTINUOS DE PORTARIA</t>
  </si>
  <si>
    <t>PROGRIDA - PRESTACAO DE SERVICOS LTDA</t>
  </si>
  <si>
    <t>154503263522023NE000295</t>
  </si>
  <si>
    <t>154503263522023NE000296</t>
  </si>
  <si>
    <t>154503263522023NE000350</t>
  </si>
  <si>
    <t>23006.018108/2021-37</t>
  </si>
  <si>
    <t>154503263522023NE000098</t>
  </si>
  <si>
    <t>PRESTACAO DE SERVICOS CONTINUOS DE VIGILANCIA PATRIMONIAL DESARMADA</t>
  </si>
  <si>
    <t>PHERTAS SEGURANCA LTDA</t>
  </si>
  <si>
    <t>33903703</t>
  </si>
  <si>
    <t>VIGILANCIA OSTENSIVA</t>
  </si>
  <si>
    <t>23006.007369/2023-93</t>
  </si>
  <si>
    <t>154503263522023NE000357</t>
  </si>
  <si>
    <t>CONTRATACAO DE EMPRESA DE VIGILANCIA PATRIMONIAL DESARMADA</t>
  </si>
  <si>
    <t>LOGICA SEGURANCA E VIGILANCIA LTDA</t>
  </si>
  <si>
    <t>154503263522023NE000381</t>
  </si>
  <si>
    <t>23077.074862/2023-85</t>
  </si>
  <si>
    <t>153103152342023NE001416</t>
  </si>
  <si>
    <t>89.96 - UFABC - TED Nº 01/2023 - STI</t>
  </si>
  <si>
    <t>FUNDACAO NORTE RIO GRANDENSE DE PESQUISA E CULTURA</t>
  </si>
  <si>
    <t>153103</t>
  </si>
  <si>
    <t>UNIVERSIDADE FEDERAL DO RIO GRANDE DO NORTE</t>
  </si>
  <si>
    <t>23006.009922/2023-22</t>
  </si>
  <si>
    <t>154503263522023NE000298</t>
  </si>
  <si>
    <t>UPGRADE/ATUALIZACAO DO SISTEMA GERENCIAL ONLINE (RESEARCH SCIENTIST DATA) UTILIZADO PELA COMISSAO DE ETICA EM USO DE ANIMAIS DA UFABC (CEUA)</t>
  </si>
  <si>
    <t>SRD - TECNOLOGIA EM INFORMACAO CIENTIFICA LTDA</t>
  </si>
  <si>
    <t>23006.004667/2023-21</t>
  </si>
  <si>
    <t>154503263522023NE000094</t>
  </si>
  <si>
    <t>CONTRATACAO DE 4 LICENCAS DE ACESSO A PLATAFORMA STREAMYARD.</t>
  </si>
  <si>
    <t>STREAMYARD, INC</t>
  </si>
  <si>
    <t>33904006</t>
  </si>
  <si>
    <t>LOCACAO DE SOFTWARES</t>
  </si>
  <si>
    <t>27/11/2023</t>
  </si>
  <si>
    <t>23006.015660/2023-35</t>
  </si>
  <si>
    <t>154503263522023NE000550</t>
  </si>
  <si>
    <t>AQUISICAO DE LICENCA DE SOFTWARE ADS PARA UTILIZACAO EM AULAS PRATICAS DOS CURSOS DE GRADUACAO DO CECS</t>
  </si>
  <si>
    <t>KEYSIGHT TECHNOLOGIES MEDICAO BRASIL LTDA</t>
  </si>
  <si>
    <t>23006.000299/2023-42</t>
  </si>
  <si>
    <t>154503263522023NE000124</t>
  </si>
  <si>
    <t>AQUISICAO DE CERTIFICADOS DIGITAIS E FORNECIMENTO DE TOKENS - 2023.</t>
  </si>
  <si>
    <t>AR RP CERTIFICACAO DIGITAL LTDA</t>
  </si>
  <si>
    <t>33904023</t>
  </si>
  <si>
    <t>EMISSAO DE CERTIFICADOS DIGITAIS</t>
  </si>
  <si>
    <t>154503263522023NE000313</t>
  </si>
  <si>
    <t>AQUISICAO DE CERTIFICADOS DIGITAIS E FORNECIMENTO DE TOKENS - 2023</t>
  </si>
  <si>
    <t>23006.024086/2022-25</t>
  </si>
  <si>
    <t>154503263522023NE000052</t>
  </si>
  <si>
    <t>RENOVACAO DO SERVICO DE SUPORTE TECNICO PARA OS EQUIPAMENTOS DA REDE SEM FIO POR UM PERIODO DE 3 (TRES) ANOS</t>
  </si>
  <si>
    <t>SEGER COMERCIAL IMPORTADORA E EXPORTADORA S.A.</t>
  </si>
  <si>
    <t>33904011</t>
  </si>
  <si>
    <t>SUPORTE DE INFRAESTRUTURA DE TIC</t>
  </si>
  <si>
    <t>23006.007205/2020-13</t>
  </si>
  <si>
    <t>154503263522023NE000060</t>
  </si>
  <si>
    <t>LINK DE DADOS REDUNDANTE ENTRE OS CAMPI SANTO ANDRE E SAO BERNARDO</t>
  </si>
  <si>
    <t>MENDEX NETWORKS TELECOMUNICACOES LTDA</t>
  </si>
  <si>
    <t>33904013</t>
  </si>
  <si>
    <t>COMUNICACAO DE DADOS E REDES EM GERAL</t>
  </si>
  <si>
    <t>23006.021463/2021-93</t>
  </si>
  <si>
    <t>154503263522023NE000076</t>
  </si>
  <si>
    <t>CONTRATACAO DE SERVICOS DE TELEFONIA MOVEL</t>
  </si>
  <si>
    <t>TIM S A</t>
  </si>
  <si>
    <t>33904014</t>
  </si>
  <si>
    <t>TELEFONIA FIXA E MOVEL - PACOTE DE COMUNICACAO DE DADOS</t>
  </si>
  <si>
    <t>154503263522023NE000077</t>
  </si>
  <si>
    <t>33903958</t>
  </si>
  <si>
    <t>SERVICOS DE TELECOMUNICACOES</t>
  </si>
  <si>
    <t>23006.007309/2020-28</t>
  </si>
  <si>
    <t>154503263522023NE000177</t>
  </si>
  <si>
    <t>CONTRATACAO DE EMPRESA ESPECIALIZADA PARA MANUTENCAO DO ICECUBE</t>
  </si>
  <si>
    <t>LCSTECH COMERCIAL LTDA</t>
  </si>
  <si>
    <t>15/06/2023</t>
  </si>
  <si>
    <t>23006.000070/2019-21</t>
  </si>
  <si>
    <t>154503263522023NE000204</t>
  </si>
  <si>
    <t>CONTRATACAO DE EMPRESA DE TELEFONIA FIXA</t>
  </si>
  <si>
    <t>WIRELESS COMM SERVICES LTDA</t>
  </si>
  <si>
    <t>23006.014816/2022-80</t>
  </si>
  <si>
    <t>154503263522023NE000214</t>
  </si>
  <si>
    <t>AQUISICAO DE APARELHOS TELEFONICOS</t>
  </si>
  <si>
    <t>STAR NETWORKS COMERCIO ELETRO ELETRONICOS EIRELI</t>
  </si>
  <si>
    <t>33903030</t>
  </si>
  <si>
    <t>MATERIAL PARA COMUNICACOES</t>
  </si>
  <si>
    <t>23006.013515/2022-39</t>
  </si>
  <si>
    <t>154503263522023NE000216</t>
  </si>
  <si>
    <t>AQUISICAO DE LICENCAS OFFICE.</t>
  </si>
  <si>
    <t>WELTSOLUTIONS SUPORTE EM TECNOLOGIA DA INFORMACAO EIREL</t>
  </si>
  <si>
    <t>44903646</t>
  </si>
  <si>
    <t>AQUISICAO DE SOFTWARES</t>
  </si>
  <si>
    <t>23006.016563/2022-89</t>
  </si>
  <si>
    <t>154503263522023NE000218</t>
  </si>
  <si>
    <t>AQUISICAO DE LAMPADAS DE PROJETORES</t>
  </si>
  <si>
    <t>HALLNET IMPORTACAO E COMERCIO EIRELI</t>
  </si>
  <si>
    <t>23006.000376/2019-88</t>
  </si>
  <si>
    <t>154503263522023NE000316</t>
  </si>
  <si>
    <t>CONTRATACAO DE SERVICO DE SUPORTE DA CENTRAL TELEFONICA PABX</t>
  </si>
  <si>
    <t>3CORP TECHNOLOGY INFRAESTRUTURA DE TELECOM LTDA.</t>
  </si>
  <si>
    <t>154503263522023NE000488</t>
  </si>
  <si>
    <t>23006.028127/2022-52</t>
  </si>
  <si>
    <t>154503263522023NE000212</t>
  </si>
  <si>
    <t>AQUISICAO DE COMPUTADORES E NOTEBOOKS - ADESAO ATA ME PE 08/2022.</t>
  </si>
  <si>
    <t>POSITIVO TECNOLOGIA S.A.</t>
  </si>
  <si>
    <t>44905241</t>
  </si>
  <si>
    <t>EQUIPAMENTOS DE TIC - COMPUTADORES</t>
  </si>
  <si>
    <t>23006.020852/2022-82</t>
  </si>
  <si>
    <t>154503263522023NE000332</t>
  </si>
  <si>
    <t>AQUISICAO DE COMPUTADORES</t>
  </si>
  <si>
    <t>LTA-RH INFORMATICA, COMERCIO, REPRESENTACOES LTDA</t>
  </si>
  <si>
    <t>154503263522023NE000333</t>
  </si>
  <si>
    <t>NYEDE MARIA DE LIMA MOTA 33989745204</t>
  </si>
  <si>
    <t>18/10/2023</t>
  </si>
  <si>
    <t>154503263522023NE000431</t>
  </si>
  <si>
    <t>154503263522023NE000432</t>
  </si>
  <si>
    <t>AQUISICAO DE COMPUTADORES E NOTEBOOKS - ADESAO ATA ME PE 08/2022</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</si>
  <si>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</si>
  <si>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</si>
  <si>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</si>
  <si>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</si>
  <si>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</si>
  <si>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21/08/2023</t>
  </si>
  <si>
    <t>154503263522023NE000322</t>
  </si>
  <si>
    <t>23006.011146/2023-21</t>
  </si>
  <si>
    <t>154503263522023NE000383</t>
  </si>
  <si>
    <t>CONTRATACAO DE SEGUROS PARA DISCENTES COM ESTAGIO NAS LICENCIATURAS</t>
  </si>
  <si>
    <t>154503263522023NE000058</t>
  </si>
  <si>
    <t>23006.001382/2014-48</t>
  </si>
  <si>
    <t>154503263522023NE000064</t>
  </si>
  <si>
    <t>CONTRATACAO DE EMPRESA ESPECIALIZADA DE CONSTRUCAO CIVIL PARA EXECUCAO DAS OBRAS DO BLOCO ANEXO DO CAMPUS SANTO ANDRE DA UNIVERSIDADE FEDERAL DO ABC- UFABC</t>
  </si>
  <si>
    <t>MUNICIPIO DE SANTO ANDRE</t>
  </si>
  <si>
    <t>33903937</t>
  </si>
  <si>
    <t>154503263522023NE000070</t>
  </si>
  <si>
    <t>JUROS E MULTA - CONTRATACAO DE EMPRESA ESPECIALIZADA DE CONSTRUCAO CIVIL PARA EXECUCAO DAS OBRAS DO BLOCO ANEXO DO CAMPUS SANTO ANDRE DA UNIVERSIDADE FEDERAL DO ABC- UFABC</t>
  </si>
  <si>
    <t>154503263522023NE000072</t>
  </si>
  <si>
    <t>PSS PATRONAL DE DANIEL MORGATO MARTIN - MULTA/JUROS NOVEMBRO 2022</t>
  </si>
  <si>
    <t>23006.013645/2022-71</t>
  </si>
  <si>
    <t>154503263522023NE000088</t>
  </si>
  <si>
    <t>JUROS E MULTA - OBRAS DE ADEQUACOES E COMPLEMENTACOES DOS SISTEMAS DE PROTECAO E COMBATE A INCENDIOS (SPCI) DO CAMPUS SANTO ANDRE</t>
  </si>
  <si>
    <t>23006.015705/2021-18</t>
  </si>
  <si>
    <t>154503263522023NE000092</t>
  </si>
  <si>
    <t>JUROS E MULTA - CONTRATACAO DE EMPRESAS ESPECIALIZADAS DE CONSTRUCAO CIVIL PARA EXECUCAO DE OBRAS DE INFRAESTRUTURA PARA COMPLEMENTACAO DO ENTORNO DO CAMPUS SANTO ANDRE DA UFABC.</t>
  </si>
  <si>
    <t>14/04/2023</t>
  </si>
  <si>
    <t>154503263522023NE000099</t>
  </si>
  <si>
    <t>JUROS E MULTA - 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</si>
  <si>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154503263522023NE000129</t>
  </si>
  <si>
    <t>MULTA E JUROS - CONTRATACAO DE EMPRESA ESPECIALIZADA PARA AS OBRAS DE ADEQUACOES E COMPLEMENTACOES DOS SISTEMAS DE PROTECAO E COMBATE A INCENDIOS (SPCI) DO CAMPUS SANTO ANDRE</t>
  </si>
  <si>
    <t>154503263522023NE000133</t>
  </si>
  <si>
    <t>154503263522023NE000134</t>
  </si>
  <si>
    <t>JUROS E MULTA - PRESTACAO DE SERVICOS CONTINUOS DE MANUTENCAO PREVENTIVA, CORRETIVA E PREDITIVA PREDIAL COM FORNECIMENTO DE MAO-DE-OBRA NOS CAMPUS DA FUNDACAO UNIVERSIDADE FEDERAL DO ABC</t>
  </si>
  <si>
    <t>154503263522023NE000135</t>
  </si>
  <si>
    <t>154503263522023NE000136</t>
  </si>
  <si>
    <t>154503263522023NE000130</t>
  </si>
  <si>
    <t>154503263522023NE000131</t>
  </si>
  <si>
    <t>JUROS E MULTA- CONTRATACAO DE EMPRESA ESPECIALIZADA PARA SERVICOS DE ADEQUACOES E COMPLEMENTACOES DO SISTEMA DE PROTECAO CONTRA DESCARGAS ATMOSFERICAS (SPDA) DO CAMPUS SAO BERNARDO DO CAMPO.</t>
  </si>
  <si>
    <t>154503263522023NE000198</t>
  </si>
  <si>
    <t>MULTA E JUROS - CONTRATACAO DE EMPRESA ESPECIALIZADA DE CONSTRUCAO CIVIL PARA EXECUCAO DAS OBRAS DO BLOCO ANEXO DO CAMPUS SANTO ANDRE DA UNIVERSIDADE FEDERAL DO ABC- UFABC</t>
  </si>
  <si>
    <t>154503263522023NE000197</t>
  </si>
  <si>
    <t>CORRECAO MONETARIA, MULTA E JUROS - CONTRATACAO DE EMPRESA ESPECIALIZADA PARA SERVICOS DE ADEQUACOES E COMPLEMENTACOES DO SISTEMA DE PROTECAO CONTRA DESCARGAS ATMOSFERICAS (SPDA) DO CAMPUS SAO BERNARDO DO CAMPO.</t>
  </si>
  <si>
    <t>154503263522023NE000236</t>
  </si>
  <si>
    <t>JUROS E MULTA ISSQN - CONTRATACAO DE EMPRESAS ESPECIALIZADAS DE CONSTRUCAO CIVIL PARA EXECUCAO DE OBRAS DE INFRAESTRUTURA PARA COMPLEMENTACAO DO ENTORNO DO CAMPUS SANTO ANDRE DA UFABC</t>
  </si>
  <si>
    <t>154503263522023NE000235</t>
  </si>
  <si>
    <t>JUROS E MULTA ISSQN - CONTRATACAO DE EMPRESA ESPECIALIZADA PARA SERVICOS DE ADEQUACOES E COMPLEMENTACOES DO SISTEMA DE PROTECAO CONTRA DESCARGAS ATMOSFERICAS (SPDA) DO CAMPUS SAO BERNARDO DO CAMPO.</t>
  </si>
  <si>
    <t>154503263522023NE000335</t>
  </si>
  <si>
    <t>CONTRATACAO DE EMPRESA ESPECIALIZADA PARA AS OBRAS DE ADEQUACOES E COMPLEMENTACOES DOS SISTEMAS DE PROTECAO E COMBATE A INCENDIOS (SPCI) DO CAMPUS SANTO ANDRE.</t>
  </si>
  <si>
    <t>154503263522023NE000336</t>
  </si>
  <si>
    <t>JUROS E MULTA - CONTRATACAO DE EMPRESA ESPECIALIZADA PARA SERVICOS DE ADEQUACOES E COMPLEMENTACOES DO SISTEMA DE PROTECAO CONTRA DESCARGAS ATMOSFERICAS (SPDA) DO CAMPUS SAO BERNARDO DO CAMPO.</t>
  </si>
  <si>
    <t>154503263522023NE000465</t>
  </si>
  <si>
    <t>PAGAMENTO DE MULTA E JUROS DE INSS</t>
  </si>
  <si>
    <t>154503263522023NE000073</t>
  </si>
  <si>
    <t>PSS PATRONAL DE FLAVIO EDUARDO AOKI HORITA - JUROS / MULTA</t>
  </si>
  <si>
    <t>24901</t>
  </si>
  <si>
    <t>FUNDO NACIONAL DE DESENV.CIENT.E TECNOLOGICO</t>
  </si>
  <si>
    <t>NAO SE APLICA</t>
  </si>
  <si>
    <t>'-9</t>
  </si>
  <si>
    <t>2095</t>
  </si>
  <si>
    <t>FOMENTO A PROJETOS DE IMPLANTACAO, RECUPERACAO E MODERNIZACAO DA INFRAESTRUTURA DE PESQUISA DAS INSTITUICOES PUBLICAS (CT-INFRA)</t>
  </si>
  <si>
    <t>339030-9</t>
  </si>
  <si>
    <t>339039-9</t>
  </si>
  <si>
    <t>23006.016826/2022-50</t>
  </si>
  <si>
    <t>154503263522023NE000225</t>
  </si>
  <si>
    <t>IMPORTACAO DE 02 NOS DE PROCESSAMENTO - VERSATUS HPC - PROJETO FINEP REF 0349/18 TC 04.19.0138.00 REFIPENE PROFESSOR PEDRO ALVES DA SILVA AUTRETO</t>
  </si>
  <si>
    <t>VERSATUS HPC INC.</t>
  </si>
  <si>
    <t>44905235</t>
  </si>
  <si>
    <t>MATERIAL DE TIC (PERMANENTE)</t>
  </si>
  <si>
    <t>23006.004844/2023-70</t>
  </si>
  <si>
    <t>154503263522023NE000268</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</si>
  <si>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 Nº DE TRANSFERENCIA: 699853 NOTA DE CREDITO: 2022NC000002</t>
  </si>
  <si>
    <t>STOE &amp; CIE GMBH</t>
  </si>
  <si>
    <t>154503263522023NE000293</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</si>
  <si>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ACUÑANOTA DE CREDITO: 2023NC000002 Nº DE TRANSFERENCIA: 699853 TED: 04.18.0138.01</t>
  </si>
  <si>
    <t>23006.019463/2023-95</t>
  </si>
  <si>
    <t>154503263522023NE000515</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</si>
  <si>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</si>
  <si>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VERSATUS - SOLUCOES E SUPORTE EM REDES E COMPUTACAO DE</t>
  </si>
  <si>
    <t>23006.018961/2023-11</t>
  </si>
  <si>
    <t>154503263522023NE000522</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</si>
  <si>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JUNIORNOTA DE CREDITO 2023NC000037 - Nº DE TRANSFERENCIA 697180</t>
  </si>
  <si>
    <t>CRIOTECNICA SERVICOS E PECAS EM CRIOGENIA LTDA</t>
  </si>
  <si>
    <t>26101</t>
  </si>
  <si>
    <t>MINISTERIO DA EDUCACAO</t>
  </si>
  <si>
    <t>15R3</t>
  </si>
  <si>
    <t>APOIO A CONSOLIDACAO, REESTRUTURACAO E MODERNIZACAO DAS INSTITUICOES FEDERAIS DE ENSINO SUPERIOR - DESPESAS DIVERSAS</t>
  </si>
  <si>
    <t>MSS25G1560N</t>
  </si>
  <si>
    <t>217487</t>
  </si>
  <si>
    <t>449052-9</t>
  </si>
  <si>
    <t>154503263522023NE000434</t>
  </si>
  <si>
    <t>CONTRATACAO DE EMPRESA ESPECIALIZADA DE CONSTRUCAO CIVIL PARA EXECUCAO DAS OBRAS DO BLOCO ANEXO DO CAMPUS SANTO ANDRE DA UNIVERSIDADE FEDERAL DO ABC- UFABC NOTA DE CREDITO 2023NC002208</t>
  </si>
  <si>
    <t>MPD ENGENHARIA LTDA.</t>
  </si>
  <si>
    <t>1000A0008U</t>
  </si>
  <si>
    <t>MSS25G41BU7</t>
  </si>
  <si>
    <t>169146</t>
  </si>
  <si>
    <t>44905191</t>
  </si>
  <si>
    <t>OBRAS EM ANDAMENTO</t>
  </si>
  <si>
    <t>23006.009313/2023-73</t>
  </si>
  <si>
    <t>154503263522023NE000450</t>
  </si>
  <si>
    <t>AQUISICAO DE MATERIAL PERMANENTE PARA UTILIZACAO EM AULAS PRATICAS DOS CURSOS DE GRADUACAO DO CECS.</t>
  </si>
  <si>
    <t>44905206</t>
  </si>
  <si>
    <t>APARELHOS E EQUIPAMENTOS DE COMUNICACAO</t>
  </si>
  <si>
    <t>154503263522023NE000519</t>
  </si>
  <si>
    <t>154503263522023NE000520</t>
  </si>
  <si>
    <t>23006.022854/2021-25</t>
  </si>
  <si>
    <t>154503263522023NE000545</t>
  </si>
  <si>
    <t>ACORDO DE COLABORACAO ENTRE A UFABC, USP, UNISANTOS E FUNDEP. PROCESSO VINCULADO Nº 23006.018421/2021-75 - TED Nº 10.572 - SIMECNOTA DE CREDITO 2023NC002724 - Nº TRANSFERENCIA 1AAFYA</t>
  </si>
  <si>
    <t>FUNDACAO DE DESENVOLVIMENTO DA PESQUISA</t>
  </si>
  <si>
    <t>20RJ</t>
  </si>
  <si>
    <t>0004</t>
  </si>
  <si>
    <t>PLANO ESTRATEGICO DE FORMACAO INICIAL E CONTINUADA DE PROFISSIONAIS DO MAGISTERIO DA EDUCACAO BASICA</t>
  </si>
  <si>
    <t>GFB55B56MSN</t>
  </si>
  <si>
    <t>169159</t>
  </si>
  <si>
    <t>23006023618202126</t>
  </si>
  <si>
    <t>154503263522023NE000544</t>
  </si>
  <si>
    <t>TERMO DE COLABORACAO ENTRE A UFABC E A UNISANTOS. PROCESSOS VINCULADOS Nº 23006.018421/2021-75 - TED Nº 10.572 - SIMEC E Nº 23006.022854/2021-25 - ACORDO DE COLABORACAO. NOTA DE CREDITO 2023NC002724 - Nº TRANSFERENCIA 1AAFYA</t>
  </si>
  <si>
    <t>SOCIEDADE VISCONDE DE S LEOPOLDO</t>
  </si>
  <si>
    <t>26246</t>
  </si>
  <si>
    <t>UNIVERSIDADE FEDERAL DE SANTA CATARINA</t>
  </si>
  <si>
    <t>M20RKG0111N</t>
  </si>
  <si>
    <t>169856</t>
  </si>
  <si>
    <t>339036-9</t>
  </si>
  <si>
    <t>23006.004946/2023-95</t>
  </si>
  <si>
    <t>154503263522023NE000057</t>
  </si>
  <si>
    <t>PAGAMENTO DE GRATIFICACAO POR ENCARGO DE CURSO OU CONCURSO COM RECURSO DESCENTRALIZADO - UFSC (UNIVERSIDADE FEDERAL DE SANTA CATARINA) 2023</t>
  </si>
  <si>
    <t>26262</t>
  </si>
  <si>
    <t>UNIVERSIDADE FEDERAL DE SAO PAULO</t>
  </si>
  <si>
    <t>M20RKG41BPN</t>
  </si>
  <si>
    <t>449051-9</t>
  </si>
  <si>
    <t>1050000398</t>
  </si>
  <si>
    <t>M20RKN01UFN</t>
  </si>
  <si>
    <t>169435</t>
  </si>
  <si>
    <t>154503263522023NE000301</t>
  </si>
  <si>
    <t>23006.016411/2023-67</t>
  </si>
  <si>
    <t>154503263522023NE000310</t>
  </si>
  <si>
    <t>PAGAMENTO DE GRATIFICACAO POR ENCARGO DE CURSO OU CONCURSO COM RECURSO DESCENTRALIZADO DA UNIFESP 2023NC000031</t>
  </si>
  <si>
    <t>154503263522023NE000312</t>
  </si>
  <si>
    <t>154503263522023NE000331</t>
  </si>
  <si>
    <t>AQUISICAO DE COMPUTADORES NOTA DE CREDITO: 2022NC000038 TED 02/2023</t>
  </si>
  <si>
    <t>154503263522023NE000422</t>
  </si>
  <si>
    <t>CONTRATACAO DE EMPRESA ESPECIALIZADA PARA AS OBRAS DE ADEQUACOES E COMPLEMENTACOES DOS SISTEMAS DE PROTECAO E COMBATE A INCENDIOS (SPCI) DO CAMPUS SAO BERNARDO DO CAMPO. 2023NC000038</t>
  </si>
  <si>
    <t>154503263522023NE000429</t>
  </si>
  <si>
    <t>AQUISICAO DE COMPUTADORES.</t>
  </si>
  <si>
    <t>26267</t>
  </si>
  <si>
    <t>UNIVERS. FEDERAL DA INTEG. LATINO AMERICANA</t>
  </si>
  <si>
    <t>MC001G01ADN</t>
  </si>
  <si>
    <t>171318</t>
  </si>
  <si>
    <t>23006.001427/2023-75</t>
  </si>
  <si>
    <t>154503263522023NE000011</t>
  </si>
  <si>
    <t>PAGAMENTO DE GRATIFICACAO POR ENCARGO DE CURSO OU CONCURSO COM RECURSOS DESCENTRALIZADOS DA UNILA - 2023 2023NC000003</t>
  </si>
  <si>
    <t>26291</t>
  </si>
  <si>
    <t>FUND.COORD.DE APERF.DE PESSOAL NIVEL SUPERIOR</t>
  </si>
  <si>
    <t>0487</t>
  </si>
  <si>
    <t>CONCESSAO DE BOLSAS DE ESTUDO NO PAIS</t>
  </si>
  <si>
    <t>1000A00237</t>
  </si>
  <si>
    <t>OCCCUO9414N</t>
  </si>
  <si>
    <t>170062</t>
  </si>
  <si>
    <t>339018-9</t>
  </si>
  <si>
    <t>339020-9</t>
  </si>
  <si>
    <t>EDUCACAO BASICA A DISTANCIA - SISTEMA UNIVERSIDADE ABERTA DO BRASIL (UAB)</t>
  </si>
  <si>
    <t>449039-9</t>
  </si>
  <si>
    <t>154503263522023NE600044</t>
  </si>
  <si>
    <t>154503263522023NE600045</t>
  </si>
  <si>
    <t>DIARIAS INTERNACIONAIS PARA SERVIDORES - PROPG</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</si>
  <si>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</si>
  <si>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</si>
  <si>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</si>
  <si>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</si>
  <si>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</si>
  <si>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23006.012158/2023-72</t>
  </si>
  <si>
    <t>154503263522023NE500029</t>
  </si>
  <si>
    <t>SOLICITACAO DE AUXILIO-EVENTO. DISCENTE: BEATRIZ GOMES CORNACHIN - EPM - 9º ENCONTRO DA ASSOCIACAO BRASILEIRA DE R.I. NOTA DE CREDITO: 2022NC000082      Nº DE TRANSFERENCIA: 1AAMPE</t>
  </si>
  <si>
    <t>BEATRIZ GOMES CORNACHIN</t>
  </si>
  <si>
    <t>23006.012210/2023-91</t>
  </si>
  <si>
    <t>154503263522023NE500030</t>
  </si>
  <si>
    <t>SOLICITACAO DE AUXILIO-EVENTO. DISCENTE: PEDRO CAETANO SABINO SANTOS - FIS- EVENTO: 6ª ESCOLA RICARDO RODRIGUES DE LUZ SINCROTRON (ER2LS).NOTA DE CREDITO: 2022NC000082     Nº DE TRANSFERENCIA: 1AAMPE</t>
  </si>
  <si>
    <t>PEDRO CAETANO SABINO SANTOS</t>
  </si>
  <si>
    <t>23006.011999/2023-62</t>
  </si>
  <si>
    <t>154503263522023NE500031</t>
  </si>
  <si>
    <t>SOLICITACAO DE AUXILIO-EVENTO - DISCENTES DE - CTA -IV CONGRESO IBEROAMERICANO DE LIMNOLOGIA- X CONGRESO ARGENTINO DE LIMNOLOGIA. NOTA DE CREDITO: 2023NC000082       Nº DE TRANSFERENCIA: 1AAMPE  TED 12171</t>
  </si>
  <si>
    <t>23006.012006/2023-70</t>
  </si>
  <si>
    <t>154503263522023NE500037</t>
  </si>
  <si>
    <t>SOLICITACAO DE AUXILIO EVENTO - MATHEUS CAMPOS FERNANDES - CCM - GECCO 2023 - THE GENETIC AND EVOLUTIONARY COMPUTATION CONFERENCE. NOTA DE CREDITO: 2022NC000082 Nº DE TRANSFERENCIA: 1AAMPE TED: 12171</t>
  </si>
  <si>
    <t>MATHEUS CAMPOS FERNANDES</t>
  </si>
  <si>
    <t>23006.012079/2023-61</t>
  </si>
  <si>
    <t>154503263522023NE500039</t>
  </si>
  <si>
    <t>SOLICITACAO DE AUXILIO-EVENTO - DISCENTE KARLA KARINY FERREIRA BARBOSA - FIS - PARA PARTICIPACAO NO EVENTO 31ST INTERNATIONAL MATERIALS RESEARCH CONGRESS (IMRC2023). NOTA DE CREDITO - 2023NC000082 Nº DE TRANSFERENCIA 1AAMPE TED 12171</t>
  </si>
  <si>
    <t>KARLA KARINY FERREIRA BARBOSA</t>
  </si>
  <si>
    <t>23006.012099/2023-32</t>
  </si>
  <si>
    <t>154503263522023NE500032</t>
  </si>
  <si>
    <t>SOLICITACAO DE AUXILIO-EVENTO - DOCENTE FABRICIO OLIVETTI DE FRANCA - CCM - PARA PARTICIPACAO THE GENETIC AND EVOLUTIONARY COMPUTATION CONFERENCE. NOTA DE CREDITO: 2022NC000082 Nº DE TRANSFERENCIA: 1AAMPE TED: 12171</t>
  </si>
  <si>
    <t>FABRICIO OLIVETTI DE FRANCA</t>
  </si>
  <si>
    <t>23006.012100/2023-29</t>
  </si>
  <si>
    <t>154503263522023NE500033</t>
  </si>
  <si>
    <t>SOLICITACAO DE AUXILIO-EVENTO - DOCENTE ELIAS DAVID MORALES MARTINEZ - PRI - PARA PARTICIPACAO 27TH WORLD CONGRESS OF POLITICAL SCIENCE - IPSA   NOTA DE CREDITO: 2022NC000082         Nº DE TRANSFERENCIA: 1AAMPE TED: 12171</t>
  </si>
  <si>
    <t>ELIAS DAVID MORALES MARTINEZ</t>
  </si>
  <si>
    <t>23006.012160/2023-41</t>
  </si>
  <si>
    <t>154503263522023NE500036</t>
  </si>
  <si>
    <t>SOLICITACAO DE AUXILIO-EVENTO. DISCENTE: ALEXANDRE MITSURO DA SILVEIRA YASSU - PGT - EVENTO: 2O JORNADAS CEUR- ESPACIO, TECNOLOGIA Y ACUMULACION. NOTA DE CREDITO: 2022NC000082 Nº DE TRANSFERENCIA: 1AAMPE TED: 12171</t>
  </si>
  <si>
    <t>ALEXANDRE MITSURO DA SILVEIRA YASSU</t>
  </si>
  <si>
    <t>23006.012215/2023-13</t>
  </si>
  <si>
    <t>154503263522023NE500038</t>
  </si>
  <si>
    <t>SOLICITACAO DE AUXILIO EVENTO - VICTOR ALBUQUERQUE FELIX DA SILVA - 9° ENCONTRO DA ASSOCIACAO BRASILEIRA DE RELACOES INTERNACIONAIS. NOTA DE CREDITO: 2022NC000082 Nº DE TRANSFERENCIA: 1AAMPE TED: 12171</t>
  </si>
  <si>
    <t>VICTOR ALBUQUERQUE FELIX DA SILVA</t>
  </si>
  <si>
    <t>23006.012308/2023-48</t>
  </si>
  <si>
    <t>154503263522023NE500040</t>
  </si>
  <si>
    <t>SOLICITACAO DE AUXILIO-EVENTO - DOCENTE ADRIANA PUGLIESE NETTO LAMAS - ENS - PARA PARTICIPACAO XVIII CONGRESSO REDPOP 2023.  NOTA DE CREDITO - 2023NC000082 Nº DE TRANSFERENCIA 1AAMPE TED 12171</t>
  </si>
  <si>
    <t>ADRIANA PUGLIESE NETTO LAMAS</t>
  </si>
  <si>
    <t>23006.012329/2023-63</t>
  </si>
  <si>
    <t>154503263522023NE500041</t>
  </si>
  <si>
    <t>SOLICITACAO DE AUXILIO-EVENTO - DOCENTE GIORGIO ROMANO SCHUTTE - EPM - PARA PARTICIPACAO SASE 2023. NOTA DE CREDITO - 2023NC000082 Nº DE TRANSFERENCIA 1AAMPE TED 12171</t>
  </si>
  <si>
    <t>GIORGIO ROMANO SCHUTTE</t>
  </si>
  <si>
    <t>23006.012338/2023-54</t>
  </si>
  <si>
    <t>154503263522023NE500034</t>
  </si>
  <si>
    <t>SOLICITACAO DE AUXILIO EVENTO. DISCENTE: LUNA PAVANELLI - BIS - EVENTO: 6ª ED. DA ESCOLA RICARDO RODRIGUES DE LUZ SINCROTRON (ER2LS). NOTA DE CREDITO: 2022NC000082 Nº DE TRANSFERENCIA: 1AAMPE TED: 12171</t>
  </si>
  <si>
    <t>LUNA PAVANELLI DA SILVA</t>
  </si>
  <si>
    <t>23006.012342/2023-12</t>
  </si>
  <si>
    <t>154503263522023NE500035</t>
  </si>
  <si>
    <t>SOLICITACAO DE AUXILIO EVENTO. DISCENTE: LARISSA DE ARAUJO KAWABE -EVD- EVENTO: DESENVOLVIMENTO DE ESTUDOS - SANTOS-SP. NOTA DE CREDITO: 2022NC000082 Nº DE TRANSFERENCIA: 1AAMPE TED: 12171</t>
  </si>
  <si>
    <t>LARISSA DE ARAUJO KAWABE</t>
  </si>
  <si>
    <t>'-8</t>
  </si>
  <si>
    <t>154503263522023NE500057</t>
  </si>
  <si>
    <t>SOLICITACAO DE AUXILIO-EVENTO - DOCENTE VIVILI MARIA SILVA GOMES - ENS - PARA PARTICIPACAO XVI CONFERENCIA INTERAMERICANA DE EDUCACION MATEMATICA -NOTA DE CREDITO - 2023NC000082 - Nº DE TRANSFERENCIA 1AAMPE - TED 12171</t>
  </si>
  <si>
    <t>VIVILI MARIA SILVA GOMES</t>
  </si>
  <si>
    <t>23006.011982/2023-13</t>
  </si>
  <si>
    <t>154503263522023NE500050</t>
  </si>
  <si>
    <t>SOLICITACAO DE AUXILIO EVENTO PARA DISCENTES DE CHS - EVENTO - 27º CONGRESSO MUNDIAL DE CIENCIA POLITICA IPSA - NOTA DE CREDITO - 2023NC000082 Nº DE TRANSFERENCIA 1AAMPE TED 12171</t>
  </si>
  <si>
    <t>23006.012017/2023-50</t>
  </si>
  <si>
    <t>154503263522023NE500049</t>
  </si>
  <si>
    <t>SOLICITACAO DE AUXILIO EVENTO - KAREN RAMOS - ENS - XII CNMEM - NOTA DE CREDITO - 2023NC000082 Nº DE TRANSFERENCIA 1AAMPE TED 12171</t>
  </si>
  <si>
    <t>KAREN RAMOS</t>
  </si>
  <si>
    <t>23006.012073/2023-94</t>
  </si>
  <si>
    <t>154503263522023NE500059</t>
  </si>
  <si>
    <t>SOLICITACAO DE AUXILIO-EVENTO DISCENTES - - FIS - PARA PARTICIPACAO NO EVENTO VIII PARATY QUANTUM INFORMATION WORKSHO - NOTA DE CREDITO - 2023NC000082 Nº DE TRANSFERENCIA 1AAMPE TED 12171</t>
  </si>
  <si>
    <t>23006.012151/2023-51</t>
  </si>
  <si>
    <t>154503263522023NE500054</t>
  </si>
  <si>
    <t>SOLICITACAO DE AUXILIO EVENTO - DISCENTES DE ENS. EVENTO: XVIII CONGRESSO REDPOP 2023 - NOTA DE CREDITO - 2023NC000082 - Nº DE TRANSFERENCIA 1AAMPE - TED 12171</t>
  </si>
  <si>
    <t>23006.012224/2023-12</t>
  </si>
  <si>
    <t>154503263522023NE500046</t>
  </si>
  <si>
    <t>SOLICITACAO DE AUXILIO-EVENTO. DISCENTE: TIURI SLAVOV - FIL- EVENTO: XXIV SEMANA DOS ALUNOS DE POS-GRADUACAO EM FIL PUC-RIO - NOTA DE CREDITO - 2023NC000082 Nº DE TRANSFERENCIA 1AAMPE TED 12171</t>
  </si>
  <si>
    <t>IURI SLAVOV</t>
  </si>
  <si>
    <t>23006.012248/2023-63</t>
  </si>
  <si>
    <t>154503263522023NE500047</t>
  </si>
  <si>
    <t>SOLICITACAO DE AUXILIO-EVENTO. DISCENTE: EDER ALEIXO - FIL - EVENTO: 22ND INTERNATIONAL CONGRESS OF AESTHETICS (ICA22) - NOTA DE CREDITO - 2023NC000082 - Nº DE TRANSFERENCIA 1AAMPE - TED 12171</t>
  </si>
  <si>
    <t>EDER ALEIXO</t>
  </si>
  <si>
    <t>23006.012251/2023-87</t>
  </si>
  <si>
    <t>154503263522023NE500048</t>
  </si>
  <si>
    <t>SOLICITACAO DE AUXILIO-EVENTO. DISCENTE: WANESSA FERREIRA TAVARES- MAT EVENTO:34º COLOQUIO BRASILEIRO DE MATEMATICA - NOTA DE CREDITO - 2023NC000082 Nº DE TRANSFERENCIA 1AAMPE TED 12171</t>
  </si>
  <si>
    <t>WANESSA FERREIRA TAVARES</t>
  </si>
  <si>
    <t>23006.012268/2023-34</t>
  </si>
  <si>
    <t>154503263522023NE500053</t>
  </si>
  <si>
    <t>SOLICITACAO DE AUXILIO PARA TAXA DE INSCRICAO ¿ DAHISY VALADAO DE SOUZA LIMA ¿ BRAZIL-CHINA JOINT MATHEMATICAL MEETING. - NOTA DE CREDITO - 2023NC000082 Nº DE TRANSFERENCIA 1AAMPE TED 12171</t>
  </si>
  <si>
    <t>DAHISY VALADAO DE SOUZA LIMA</t>
  </si>
  <si>
    <t>23006.012334/2023-76</t>
  </si>
  <si>
    <t>154503263522023NE500052</t>
  </si>
  <si>
    <t>SOLICITACAO DE AUXILIO-EVENTO - DOCENTE AHDA PIONKOSKI GRILO PAVANI - ENE - PARA PARTICIPACAO 2023 PES GENERAL MEETING - NOTA DE CREDITO - 2023NC000082 - Nº DE TRANSFERENCIA 1AAMPE - TED 12171</t>
  </si>
  <si>
    <t>AHDA PIONKOSKI GRILO PAVANI</t>
  </si>
  <si>
    <t>23006.012374/2023-18</t>
  </si>
  <si>
    <t>154503263522023NE500051</t>
  </si>
  <si>
    <t>SOLICITACAO DE AUXILIO-EVENTO - DOCENTE ZHANNA GENNADYEVNA KUZNETSOVA - MAT - PARA PARTICIPACAO INTERNATIONAL SYMPOSIUM ON QUANTUM THEORY AND SYMMETRIES (QTS12)</t>
  </si>
  <si>
    <t>ZHANNA GENNADYEVNA KUZNETSOVA</t>
  </si>
  <si>
    <t>23006.012434/2023-01</t>
  </si>
  <si>
    <t>154503263522023NE500044</t>
  </si>
  <si>
    <t>SOLICITACAO DE AUXILIO-EVENTO - DISCENTE TIAGO RODRIGO PERDIGAO ¿ MAT - PARA PARTICIPACAO ENCONTRO CONJUNTO BRASIL ¿ CHINA EM MATEMATICA - NOTA DE CREDITO - 2023NC000082 Nº DE TRANSFERENCIA 1AAMPE TED 12171</t>
  </si>
  <si>
    <t>TIAGO RODRIGO PERDIGAO</t>
  </si>
  <si>
    <t>23006.012486/2023-79</t>
  </si>
  <si>
    <t>154503263522023NE500045</t>
  </si>
  <si>
    <t>SOLICITACAO DE AUXILIO-EVENTO - DISCENTES - PPU - PARA PARTICIPACAO 9° ENCONTRO NACIONAL DA ABRI - NOTA DE CREDITO - 2023NC000082 - Nº DE TRANSFERENCIA 1AAMPE - TED 12171</t>
  </si>
  <si>
    <t>ALANNA LIMA DOS SANTOS</t>
  </si>
  <si>
    <t>23006.012860/2023-36</t>
  </si>
  <si>
    <t>154503263522023NE500060</t>
  </si>
  <si>
    <t>SOLICITACAO DE AUXILIO-EVENTO - DISCENTE DIOGO FORNAZIERO SEGURA RAMOS - CCM - PARA PARTICIPACAO BRASNAM - XII BRAZILIAN WORKSHOP ON SOCIAL NETWORK ANALYSIS AND MINING - NOTA DE CREDITO - 2023NC000082 - Nº DE TRANSFERENCIA 1AAMPE - TED 12171</t>
  </si>
  <si>
    <t>DIOGO FORNAZIERO SEGURA RAMOS</t>
  </si>
  <si>
    <t>23006.012862/2023-25</t>
  </si>
  <si>
    <t>154503263522023NE500061</t>
  </si>
  <si>
    <t>SOLICITACAO DE AUXILIO-EVENTO - DISCENTE MARCOS CORDEIRO DA SILVA - FIS - PARA PARTICIPACAO VIII PARATY QUANTUM INFORMATION SCHOOL AND WORKSHOP -  NOTA DE CREDITO - 2023NC000082 Nº DE TRANSFERENCIA 1AAMPE TED 12171</t>
  </si>
  <si>
    <t>MARCOS CORDEIRO DA SILVA</t>
  </si>
  <si>
    <t>23006.012881/2023-51</t>
  </si>
  <si>
    <t>154503263522023NE500058</t>
  </si>
  <si>
    <t>SOLICITACAO DE AUXILIO-EVENTO - DOCENTE ANDRE MARTIN TIMPANARO - MAT - PARA PARTICIPACAO VIII PARATY QUANTUM INFORMATION SCHOOL AND WORKSHOP</t>
  </si>
  <si>
    <t>ANDRE MARTIN TIMPANARO</t>
  </si>
  <si>
    <t>23006.012096/2023-07</t>
  </si>
  <si>
    <t>154503263522023NE500066</t>
  </si>
  <si>
    <t>SOLICITACAO DE AUXILIO-EVENTO - DOCENTES DO PPG EM PRI PARA PARTICIPACAO 9º ENCONTRO NACIONAL DA ASSOCIACAO BRASILEIRA DE RELACOES INTERNACIONAIS - ABRI - NOTA DE CREDITO - 2023NC000082 Nº DE TRANSFERENCIA 1AAMPE TED 12171</t>
  </si>
  <si>
    <t>23006.012142/2023-60</t>
  </si>
  <si>
    <t>154503263522023NE500067</t>
  </si>
  <si>
    <t>SOLICITACAO DE AUXILIO EVENTO - DISCENTES DE ENS - 15TH CONFERENCE OF THE EUROPEAN SCIENCE EDUCATION RESEARCH ASSOCIATION NOTA DE CREDITO - 2023NC000082 Nº DE TRANSFERENCIA 1AAMPE TED 12171</t>
  </si>
  <si>
    <t>JOAO PAULO REIS SOARES</t>
  </si>
  <si>
    <t>23006.012168/2023-16</t>
  </si>
  <si>
    <t>154503263522023NE500068</t>
  </si>
  <si>
    <t>SOLICITACAO DE AUXILIO EVENTO - PROFESSORA MARCIA HELENA ALVIM - ENS - 5° CONFERENCIA LATINOAMERICANA DO IHPST</t>
  </si>
  <si>
    <t>MARCIA HELENA ALVIM</t>
  </si>
  <si>
    <t>23006.012256/2023-18</t>
  </si>
  <si>
    <t>154503263522023NE500064</t>
  </si>
  <si>
    <t>SOLICITACAO DE AUXILIO EVENTO - DISCENTES - BTC - XXXVI REUNIAO ANUAL DA SOCIEDADE BRASILEIRA DE TECNOLOGIA DE EMBRIOES - XXXVI REUNIAO ANUAL DA SOCIEDADE BRASILEIRA DE TECNOLOGIA DE EMBRIOES.</t>
  </si>
  <si>
    <t>23006.012479/2023-77</t>
  </si>
  <si>
    <t>154503263522023NE500065</t>
  </si>
  <si>
    <t>SOLICITACAO DE AUXILIO-EVENTO. DISCENTES DE CHS - EVENTO- 32º SIMPOSIO NACIONAL DE HISTORIA</t>
  </si>
  <si>
    <t>23006.012009/2023-11</t>
  </si>
  <si>
    <t>154503263522023NE500072</t>
  </si>
  <si>
    <t>SOLICITACAO DE AUXILIO EVENTO - NATALIA DA SILVA GALVAO - ENS - 5° CONFERENCIA LATINOAMERICANA DO IHPST - NOTA DE CREDITO - 2023NC000082 Nº DE TRANSFERENCIA 1AAMPE TED 12171</t>
  </si>
  <si>
    <t>NATALIA DA SILVA GALVAO</t>
  </si>
  <si>
    <t>23006.012147/2023-92</t>
  </si>
  <si>
    <t>154503263522023NE500074</t>
  </si>
  <si>
    <t>SOLICITACAO DE AUXILIO EVENTO - DISCENTES DE ENS - EVENTO: XVI CONFERENCIA INTERAMERICANA DE EDUCACAO MATEMATICA (XVI CIAEM) - NOTA DE CREDITO - 2023NC000082 Nº DE TRANSFERENCIA 1AAMPE TED 12171</t>
  </si>
  <si>
    <t>23006.012259/2023-43</t>
  </si>
  <si>
    <t>154503263522023NE500073</t>
  </si>
  <si>
    <t>SOLICITACAO DE AUXILIO EVENTO - DENIS ARAUJO LUIZ -MAT - 14TH ISAAC CONGRESS - 2023 - NOTA DE CREDITO - 2023NC000082 Nº DE TRANSFERENCIA 1AAMPE TED 12171</t>
  </si>
  <si>
    <t>DENIS ARAUJO LUIZ</t>
  </si>
  <si>
    <t>23006.012507/2023-56</t>
  </si>
  <si>
    <t>154503263522023NE500071</t>
  </si>
  <si>
    <t>SOLICITACAO DE AUXILIO EVENTO - DENIS ARAUJO LUIZ - MAT - 34° COLOQUIO BRASILEIRO DE MATEMATICANOTA DE CREDITO - 2023NC000082 Nº DE TRANSFERENCIA 1AAMPE TED 12171</t>
  </si>
  <si>
    <t>23006.012527/2023-27</t>
  </si>
  <si>
    <t>154503263522023NE500069</t>
  </si>
  <si>
    <t>SOLICITACAO DE AUXILIO EVENTO - FABRICIO RIBEIRO LUSTOSA DE SOUSA - FIS - VIII PARATY QUANTUM INFORMATION SCHOOL AND WORKSHOP - NOTA DE CREDITO - 2023NC000082 - Nº DE TRANSFERENCIA 1AAMPE TED 12171</t>
  </si>
  <si>
    <t>FABRICIO RIBEIRO LUSTOSA DE SOUSA</t>
  </si>
  <si>
    <t>23006.013075/2023-09</t>
  </si>
  <si>
    <t>154503263522023NE500070</t>
  </si>
  <si>
    <t>SOLICITACAO DE AUXILIO EVENTO - RODOLFO VAZ OLIVEIRA AGUIAR - EPM - 2023 SOCIETY FOR THE ADVANCEMENT OF SOCIO-ECONOMICS CONFERENCE - NOTA DE CREDITO - 2023NC000082 - Nº DE TRANSFERENCIA 1AAMPE - TED 12171</t>
  </si>
  <si>
    <t>RODOLFO VAZ OLIVEIRA AGUIAR</t>
  </si>
  <si>
    <t>23006.012882/2023-04</t>
  </si>
  <si>
    <t>154503263522023NE500076</t>
  </si>
  <si>
    <t>SOLICITACAO DE AUXILIO-EVENTO - DOCENTE ROBERTO MENEZES SERRA - FIS - PARA PARTICIPACAO VIII PARATY QUANTUM INFORMATION WORKSHOP.NOTA DE CREDITO: 22022NC000082        Nº DE TRANSFERENCIA: 1AAMPE</t>
  </si>
  <si>
    <t>ROBERTO MENEZES SERRA</t>
  </si>
  <si>
    <t>23006.011992/2023-4</t>
  </si>
  <si>
    <t>154503263522023NE500077</t>
  </si>
  <si>
    <t>SOLICITACAO DE AUXILIO EVENTO - DISCENTES DE PRI - 9° ENCONTRO DA ASSOCIACAO BRASILEIRA DE RELACOES INTERNACIONAIS - NOTA DE CREDITO - 2023NC000082 Nº DE TRANSFERENCIA 1AAMPE TED 12171</t>
  </si>
  <si>
    <t>23006.012745/2023-61</t>
  </si>
  <si>
    <t>154503263522023NE500079</t>
  </si>
  <si>
    <t>SOLICITACAO DE AUXILIO EVENTO - GUSTAVO REBECHI BRUNASSI - EVD - PESQUISA DE CAMPO - NOTA DE CREDITO - 2023NC000082 Nº DE TRANSFERENCIA 1AAMPE TED 12171</t>
  </si>
  <si>
    <t>GUSTAVO REBECHI BRUNASSI</t>
  </si>
  <si>
    <t>23006.012755/2023-05</t>
  </si>
  <si>
    <t>154503263522023NE500080</t>
  </si>
  <si>
    <t>SOLICITACAO DE AUXILIO EVENTO - ANDRE VITOR SUZUKI - EVD - PESQUISA DE CAMPO - NOTA DE CREDITO - 2023NC000082 Nº DE TRANSFERENCIA 1AAMPE TED 12171</t>
  </si>
  <si>
    <t>ANDRE VITOR SUZUKI</t>
  </si>
  <si>
    <t>23006.012982/2023-22</t>
  </si>
  <si>
    <t>154503263522023NE500078</t>
  </si>
  <si>
    <t>SOLICITACAO DE AUXILIO EVENTO - ANDREA MARIA LEITE ALBUQUERQUE - CHS - 10° ENCONTRO DE REDE DE ESTUDOS RURAIS - NOTA DE CREDITO - 2023NC000082 Nº DE TRANSFERENCIA 1AAMPE TED 12171</t>
  </si>
  <si>
    <t>ANDREA MARIA LEITE ALBUQUERQUE</t>
  </si>
  <si>
    <t>23006.013599/2023-91</t>
  </si>
  <si>
    <t>154503263522023NE500082</t>
  </si>
  <si>
    <t>SOLICITACAO DE AUXILIO-EVENTO - DOCENTE GISELLE CERCHIARO - BIS - PARA PARTICIPACAO XXXVII REUNIAO ANUAL DA FESBE.NOTA DE CREDITO - 2023NC000082 Nº DE TRANSFERENCIA 1AAMPE TED 12171</t>
  </si>
  <si>
    <t>GISELLE CERCHIARO</t>
  </si>
  <si>
    <t>23006.013952/2023-33</t>
  </si>
  <si>
    <t>154503263522023NE500083</t>
  </si>
  <si>
    <t>SOLICITACAO DE AUXILIO-EVENTO - DISCENTE FELIPE AUGUSTO DOS SANTOS TAVARES - INF - PARA PARTICIPACAO 2023 INTERNATIONAL CONFERENCE ON OPTICAL MEMS AND NANOPHOTONICS (OMN) AND SBFOTON INTERNATIONAL OPTICS AND PHOTONICS CONFERENCE (SBFOTON IOPC). - NOTA DE CREDITO - 2023NC000082 Nº DE TRANSFERENCIA 1AAMPE TED 12171</t>
  </si>
  <si>
    <t>FELIPE AUGUSTO DOS SANTOS TAVARES</t>
  </si>
  <si>
    <t>23006.012091/2023-76</t>
  </si>
  <si>
    <t>154503263522023NE500084</t>
  </si>
  <si>
    <t>SOLICITACAO DE AUXILIO-EVENTO - DISCENTES DO PPG EM BIOSSISTEMAS - XXXVII REUNIAO ANUAL DA FESBE. - NOTA DE CREDITO - 2023NC000082 Nº DE TRANSFERENCIA 1AAMPE TED 12171</t>
  </si>
  <si>
    <t>23006.012163/2023-85</t>
  </si>
  <si>
    <t>154503263522023NE500086</t>
  </si>
  <si>
    <t>SOLICITACAO DE AUXILIO-EVENTO. DISCENTE: GABRIELE BLEY - CHS - EVENTO: IV ENCONTRO REGIONAL SUDESTE DA ASSOCIACAO BRASILEIRA DE ESTUDOS DE DEFESA. - NOTA DE CREDITO - 2023NC000082 Nº DE TRANSFERENCIA 1AAMPE TED 12171</t>
  </si>
  <si>
    <t>GABRIELE BLEY</t>
  </si>
  <si>
    <t>23006.013564/2023-52</t>
  </si>
  <si>
    <t>154503263522023NE500085</t>
  </si>
  <si>
    <t>SOLICITACAO DE AUXILIO-EVENTO - DISCENTE JULIO HENRIQUE GARCIA DA SILVA - EVD - PARA PESQUISA DE CAMPO. - NOTA DE CREDITO - 2023NC000082 Nº DE TRANSFERENCIA 1AAMPE TED 12171</t>
  </si>
  <si>
    <t>JULIO HENRIQUE GARCIA DA SILVA</t>
  </si>
  <si>
    <t>23006.013639/2023-03</t>
  </si>
  <si>
    <t>154503263522023NE500087</t>
  </si>
  <si>
    <t>SOLICITACAO DE AUXILIO-EVENTO - DOCENTE ANDRE LUIZ BRANDAO - CCM - PARA PARTICIPACAO INTERNATIONAL CONFERENCE ON SERIOUS GAMES AND APPLICATIONS FOR HEALTH. - NOTA DE CREDITO - 2023NC000082 Nº DE TRANSFERENCIA 1AAMPE TED 12171</t>
  </si>
  <si>
    <t>ANDRE LUIZ BRANDAO</t>
  </si>
  <si>
    <t>23006.013906/2023-34</t>
  </si>
  <si>
    <t>154503263522023NE500088</t>
  </si>
  <si>
    <t>SOLICITACAO DE AUXILIO-PUBLICACAO. DOCENTE FERNANDO LUIZ CASSIO SILVA. ARTIGO - PERIODICO EDUCACAO E SOCIEDADENOTA DE CREDITO - 2023NC000082 Nº DE TRANSFERENCIA 1AAMPE TED 12171</t>
  </si>
  <si>
    <t>FERNANDO LUIZ CASSIO SILVA</t>
  </si>
  <si>
    <t>23006.014119/2023-18</t>
  </si>
  <si>
    <t>154503263522023NE500089</t>
  </si>
  <si>
    <t>SOLICITACAO DE AUXILIO-EVENTO. DISCENTE: CAROLINE PIRES ALAVEZ MORAES - EVENTO: 31ST EUROPEAN SIGNAL PROCESSING CONFERENCE(EUSIPCO 2023)NOTA DE CREDITO - 2023NC000082 Nº DE TRANSFERENCIA 1AAMPE TED 12171</t>
  </si>
  <si>
    <t>CAROLINE PIRES ALAVEZ MORAES</t>
  </si>
  <si>
    <t>23006.012504/2023-12</t>
  </si>
  <si>
    <t>154503263522023NE500090</t>
  </si>
  <si>
    <t>SOLICITACAO DE AUXILIO EVENTO - KIGEW PURI (ANDRE DA SILVA MUNIZ) - CHS - VIII CONGRESSO LATINO-AMERICANO DE GENERO E RELIGIAO. - NOTA DE CREDITO - 2023NC000082 Nº DE TRANSFERENCIA 1AAMPE TED 12171</t>
  </si>
  <si>
    <t>ANDRE DA SILVA MUNIZ</t>
  </si>
  <si>
    <t>23006.012227/2023-48</t>
  </si>
  <si>
    <t>154503263522023NE500093</t>
  </si>
  <si>
    <t>SOLICITACAO DE AUXILIO EVENTO - DISCENTES DE PRI - EVENTO: IV ERABED SUDESTE - NOTA DE CREDITO - 2023NC000082 Nº DE TRANSFERENCIA 1AAMPE TED 12171</t>
  </si>
  <si>
    <t>23006.014139/2023-81</t>
  </si>
  <si>
    <t>154503263522023NE500095</t>
  </si>
  <si>
    <t>SOLICITACAO DE AUXILIO-EVENTO. DISCENTES DE FIS - EVENTO: XXI B-MRS MEETING NOTA DE CREDITO - 2023NC000082 Nº DE TRANSFERENCIA 1AAMPE TED 12171</t>
  </si>
  <si>
    <t>23006.015032/2023-50</t>
  </si>
  <si>
    <t>154503263522023NE500094</t>
  </si>
  <si>
    <t>SOLICITACAO DE AUXILIO EVENTO - JULIANA GONCALVES DIAS - FIS - PESQUISA DE CAMPONOTA DE CREDITO - 2023NC000082 Nº DE TRANSFERENCIA 1AAMPE TED 12171</t>
  </si>
  <si>
    <t>JULIANA GONCALVES DIAS</t>
  </si>
  <si>
    <t>23006.014052/2023-11</t>
  </si>
  <si>
    <t>154503263522023NE500107</t>
  </si>
  <si>
    <t>SOLICITACAO DE AUXILIO-EVENTO - DOCENTE ANGELICA ALEBRANT MENDES - EPR - PARA PARTICIPACAO 23 INFORMS ANNUAL MEETING NOTA DE CREDITO - 2023NC000082 Nº DE TRANSFERENCIA 1AAMPE TED 12171</t>
  </si>
  <si>
    <t>ANGELICA ALEBRANT MENDES</t>
  </si>
  <si>
    <t>23006.014126/2023-10</t>
  </si>
  <si>
    <t>154503263522023NE500110</t>
  </si>
  <si>
    <t>SOLICITACAO DE AUXILIO-EVENTO. DISCENTE: VICTOR ALBUQUERQUE FELIX DA SILVA - EVENTO: XI JORNADA INTERNACIONAL DE POLITICAS PUBLICAS (XI JOINPP)NOTA DE CREDITO - 2023NC000082 Nº DE TRANSFERENCIA 1AAMPE TED 12171</t>
  </si>
  <si>
    <t>23006.014248/2023-06</t>
  </si>
  <si>
    <t>154503263522023NE500108</t>
  </si>
  <si>
    <t>SOLICITACAO DE AUXILIO-EVENTO - DISCENTE YUBIRY SINAMAICA GONZALEZ - CCM - PARA PARTICIPACAO FORUM ACUSTICUM 2023.NOTA DE CREDITO - 2023NC000082 Nº DE TRANSFERENCIA 1AAMPE TED 12171</t>
  </si>
  <si>
    <t>YUBIRY SINAMAICA GONZALEZ</t>
  </si>
  <si>
    <t>23006.014640/2023-47</t>
  </si>
  <si>
    <t>154503263522023NE500109</t>
  </si>
  <si>
    <t>SOLICITACAO DE AUXILIO-EVENTO - DISCENTE JULIO CESAR MACEDA SANTIVAÑEZ - BTC - EVENTO: 9TH BRAZILIAN CONFERENCE ON NATURAL PRODUCT/XXXV RESEM NOTA DE CREDITO - 2023NC000082 Nº DE TRANSFERENCIA 1AAMPE TED 12171</t>
  </si>
  <si>
    <t>JULIO CESAR MACEDA SANTIVANEZ</t>
  </si>
  <si>
    <t>23006.014748/2023-30</t>
  </si>
  <si>
    <t>154503263522023NE500106</t>
  </si>
  <si>
    <t>SOLICITACAO DE AUXILIO-EVENTO - DISCENTE DIEGO SILVA VIEIRA GONCALVES - FIS - PARA PARTICIPACAO III ENCONTRO DE PRIMAVERA DA SOCIEDADE BRASILEIRA DE FISICA (III EPSBF) NOTA DE CREDITO - 2023NC000082 Nº DE TRANSFERENCIA 1AAMPE TED 12171</t>
  </si>
  <si>
    <t>DIEGO SILVA VIEIRA GONCALVES</t>
  </si>
  <si>
    <t>23006.014830/2023-64</t>
  </si>
  <si>
    <t>154503263522023NE500105</t>
  </si>
  <si>
    <t>SOLICITACAO DE AUXILIO-EVENTO - DISCENTE ADRIANA CAMPANARI SILVA- EPR - PARA PARTICIPACAO XLIII ENCONTRO NACIONAL DE ENGENHARIA DE PRODUCAO (ENEGEP 2023). NOTA DE CREDITO - 2023NC000082 Nº DE TRANSFERENCIA 1AAMPE TED 12171</t>
  </si>
  <si>
    <t>ADRIANA CAMPANARI SILVA</t>
  </si>
  <si>
    <t>23006.015035/2023-93</t>
  </si>
  <si>
    <t>154503263522023NE500112</t>
  </si>
  <si>
    <t>SOLICITACAO DE AUXILIO EVENTO - PEDRO CAETANO SABINO SANTOS - FIS - DESENVOLVIMENTO DE ESTUDOS.NOTA DE CREDITO - 2023NC000082 Nº DE TRANSFERENCIA 1AAMPE TED 12171</t>
  </si>
  <si>
    <t>23006.015041/2023-41</t>
  </si>
  <si>
    <t>154503263522023NE500111</t>
  </si>
  <si>
    <t>SOLICITACAO DE AUXILIO EVENTO - REINALDO VIEIRA DANTAS FILHO - FIS - XXI BRAZILIAN-MATERIALS RESEARCH SOCIETY MEETING (XXI B-MRS MEETING).NOTA DE CREDITO - 2023NC000082 Nº DE TRANSFERENCIA 1AAMPE TED 12171</t>
  </si>
  <si>
    <t>REINALDO VIEIRA DANTAS FILHO</t>
  </si>
  <si>
    <t>23006.013419/2023-71</t>
  </si>
  <si>
    <t>154503263522023NE500116</t>
  </si>
  <si>
    <t>SOLICITACAO DE AUXILIO-EVENTO - DOCENTE MARIA INES RIBAS RODRIGUES - ENS - PARA PARTICIPACAO ESERA 2023 CONFERENCE NOTA DE CREDITO - 2023NC000082 Nº DE TRANSFERENCIA 1AAMPE TED 12171</t>
  </si>
  <si>
    <t>MARIA INES RIBAS RODRIGUES</t>
  </si>
  <si>
    <t>23006.014132/2023-69</t>
  </si>
  <si>
    <t>154503263522023NE500117</t>
  </si>
  <si>
    <t>SOLICITACAO DE AUXILIO-EVENTO - DOCENTE MONICA YUKIE KUWAHARA - ECO - PARA PARTICIPACAO 2023 - HDCA CONFERENCENOTA DE CREDITO - 2023NC000082 Nº DE TRANSFERENCIA 1AAMPE TED 12171</t>
  </si>
  <si>
    <t>MONICA YUKIE KUWAHARA</t>
  </si>
  <si>
    <t>23006.014203/2023-23</t>
  </si>
  <si>
    <t>154503263522023NE500114</t>
  </si>
  <si>
    <t>SOLICITACAO DE AUXILIO EVENTO. DISCENTE: LETICIA PEREIRA DO NASCIMENTO - EVENTO: III ENEMI NOTA DE CREDITO - 2023NC000082 Nº DE TRANSFERENCIA 1AAMPE TED 12171</t>
  </si>
  <si>
    <t>LETICIA PEREIRA DO NASCIMENTO</t>
  </si>
  <si>
    <t>23006.014660/2023-18</t>
  </si>
  <si>
    <t>154503263522023NE500113</t>
  </si>
  <si>
    <t>SOLICITACAO DE AUXILIO-EVENTO. DISCENTES DE NCG - EVENTO: III CONGRESSO LATINO-AMERICANO DE TOXICOLOGIA... (TOXILATIN 2023)NOTA DE CREDITO - 2023NC000082 Nº DE TRANSFERENCIA 1AAMPE TED 12171</t>
  </si>
  <si>
    <t>23006.014709/2023-32</t>
  </si>
  <si>
    <t>154503263522023NE500115</t>
  </si>
  <si>
    <t>SOLICITACAO DE AUXILIO EVENTO - DISCENTE: LETICIA COSTA DE OLIVEIRA SANTOS EVENTO:ENCONTRO NACIONAL DA ANPPASNOTA DE CREDITO - 2023NC000082 Nº DE TRANSFERENCIA 1AAMPE TED 12171</t>
  </si>
  <si>
    <t>LETICIA COSTA DE OLIVEIRA SANTOS</t>
  </si>
  <si>
    <t>23006.014041/2023-23</t>
  </si>
  <si>
    <t>154503263522023NE500123</t>
  </si>
  <si>
    <t>SOLICITACAO DE AUXILIO EVENTO - MURILO SERI FAGUNDES - PRI - 21 CONGRESSO BRASILEIRO DE DIREITO INTERNACIONALNOTA DE CREDITO - 2023NC000082 Nº DE TRANSFERENCIA 1AAMPE TED 12171</t>
  </si>
  <si>
    <t>MURILO SERI FAGUNDES</t>
  </si>
  <si>
    <t>23006.014662/2023-15</t>
  </si>
  <si>
    <t>154503263522023NE500125</t>
  </si>
  <si>
    <t>SOLICITACAO DE AUXILIO-EVENTO. DISCENTES DE BTC - EVENTO:XXI B-MRS MEETINGNOTA DE CREDITO - 2023NC000082 Nº DE TRANSFERENCIA 1AAMPE TED 12171</t>
  </si>
  <si>
    <t>23006.014711/2023-10</t>
  </si>
  <si>
    <t>154503263522023NE500121</t>
  </si>
  <si>
    <t>SOLICITACAO DE AUXILIO EVENTO - DISCENTE:MATHEUS DA CRUZ - EVENTO:GENDER(ED) LABOR : SAGS CONFERENCE 2023NOTA DE CREDITO - 2023NC000082 Nº DE TRANSFERENCIA 1AAMPE TED 12171</t>
  </si>
  <si>
    <t>MATHEUS DA CRUZ</t>
  </si>
  <si>
    <t>23006.014787/2023-37</t>
  </si>
  <si>
    <t>154503263522023NE500122</t>
  </si>
  <si>
    <t>SOLICITACAO DE DESENVOLVIMENTO DE ESTUDOS. DISCENTE - LARISSA DE ARAUJO KAWABE - DESENVOLVIMENTO DE ESTUDOS - SANTOS -SPNOTA DE CREDITO - 2023NC000082 Nº DE TRANSFERENCIA 1AAMPE TED 12171</t>
  </si>
  <si>
    <t>23006.015023/2023-69</t>
  </si>
  <si>
    <t>154503263522023NE500124</t>
  </si>
  <si>
    <t>SOLICITACAO DE AUXILIO EVENTO - TOMAS COSTA DE AZEVEDO MARQUES - EPM - 2023 IIPPE ANNUAL CONFERENCE: THE CHRONICLES OF MULTIPLE CRISES FORETOLDNOTA DE CREDITO - 2023NC000082 Nº DE TRANSFERENCIA 1AAMPE TED 12171</t>
  </si>
  <si>
    <t>TOMAS COSTA DE AZEVEDO MARQUES</t>
  </si>
  <si>
    <t>23006.014593/2023-31</t>
  </si>
  <si>
    <t>154503263522023NE500127</t>
  </si>
  <si>
    <t>SOLICITACAO DE AUXILIO EVENTO - CLAUDIO WAGNER LOCATELLI - ENS - X CONGRESO INTERNACIONAL SOBRE FORMACION DE PROFESSORES DE CIENCIASNOTA DE CREDITO - 2023NC000082 Nº DE TRANSFERENCIA 1AAMPE TED 12171</t>
  </si>
  <si>
    <t>CLAUDIO WAGNER LOCATELLI</t>
  </si>
  <si>
    <t>23006.015018/2023-56</t>
  </si>
  <si>
    <t>154503263522023NE500128</t>
  </si>
  <si>
    <t>SOLICITACAO DE AUXILIO EVENTO - IGOR GONCALVES PEREIRA - EPM - 50 AÑOS DEL GOLPE MILITAR EN CHILE: LOS IMPACTOSDEL NEOLIBERALISMO EN LA EDUCACION SUPERIOR NOTA DE CREDITO - 2023NC000082 Nº DE TRANSFERENCIA 1AAMPE TED 12171</t>
  </si>
  <si>
    <t>IGOR GONCALVES PEREIRA</t>
  </si>
  <si>
    <t>23006.015025/2023-58</t>
  </si>
  <si>
    <t>154503263522023NE500129</t>
  </si>
  <si>
    <t>SOLICITACAO DE AUXILIO EVENTO - JULIO HENRIQUE GARCIA DA SILVA - EVD - PESQUISA DE CAMPONOTA DE CREDITO - 2023NC000082 Nº DE TRANSFERENCIA 1AAMPE TED 12171</t>
  </si>
  <si>
    <t>23006.015066/2023-44</t>
  </si>
  <si>
    <t>154503263522023NE500126</t>
  </si>
  <si>
    <t>SOLICITACAO DE AUXILIO EVENTO - DISCENTES DE - PGT - VI SEMINARIO INTERNACIONAL DE LA REDLATINOAMERICANA DE INVESTIGADORES SOBRE TEORIA URBANA (RELATEUR)NOTA DE CREDITO - 2023NC000082 Nº DE TRANSFERENCIA 1AAMPE TED 12171</t>
  </si>
  <si>
    <t>23006.015338/2023-14</t>
  </si>
  <si>
    <t>154503263522023NE500130</t>
  </si>
  <si>
    <t>SOLICITACAO DE AUXILIO EVENTO - RENATO ELISEU COSTA - PPU - ISTR LATIN AMERICA E THE CARIBBEAN CONFERENCENOTA DE CREDITO - 2023NC000082 Nº DE TRANSFERENCIA 1AAMPE TED 12171</t>
  </si>
  <si>
    <t>RENATO ELISEU COSTA</t>
  </si>
  <si>
    <t>23006.016173/2023-90</t>
  </si>
  <si>
    <t>154503263522023NE500131</t>
  </si>
  <si>
    <t>AUXILIO-PUBLICACAO - DOCENTE: ALFEU J. SGUAREZI FILHO - PERIODICO IEEE JOURNAL OF EMERGING AND SELECTED TOPICS IN POWER ELECTRONICS (JESTPE)NOTA DE CREDITO - 2023NC000082 Nº DE TRANSFERENCIA 1AAMPE TED 12171</t>
  </si>
  <si>
    <t>ALFEU JOAOZINHO SGUAREZI FILHO</t>
  </si>
  <si>
    <t>23006.014757/2023-21</t>
  </si>
  <si>
    <t>154503263522023NE500133</t>
  </si>
  <si>
    <t>SOLICITACAO DE AUXILIO-EVENTO - DOCENTE TATIANA BERRINGER DE ASSUMPCAO - PRI - PARA PARTICIPACAO - ANPOCSNOTA DE CREDITO - 2023NC000082 Nº DE TRANSFERENCIA 1AAMPE TED 12171</t>
  </si>
  <si>
    <t>TATIANA BERRINGER DE ASSUMPCAO</t>
  </si>
  <si>
    <t>23006.014871/2023-51</t>
  </si>
  <si>
    <t>154503263522023NE500134</t>
  </si>
  <si>
    <t>SOLICITACAO DE AUXILIO-EVENTO - DISCENTES - CEM - PARA PARTICIPACAO XXI B-MRS MEETING 2023NOTA DE CREDITO - 2023NC000082 Nº DE TRANSFERENCIA 1AAMPE TED 12171</t>
  </si>
  <si>
    <t>23006.015078/2023-79</t>
  </si>
  <si>
    <t>154503263522023NE500136</t>
  </si>
  <si>
    <t>SOLICITACAO DE AUXILIO EVENTO - MARIANA SILVA PEREIRA - PPU - 47º ENCONTRO ANUAL DA ANPOCSNOTA DE CREDITO - 2023NC000082 Nº DE TRANSFERENCIA 1AAMPE TED 12171</t>
  </si>
  <si>
    <t>MARIANA SILVA PEREIRA</t>
  </si>
  <si>
    <t>23006.015304/2023-11</t>
  </si>
  <si>
    <t>154503263522023NE500135</t>
  </si>
  <si>
    <t>SOLICITACAO DE AUXILIO EVENTO - DISCENTES DE PPU - V ENEPCP ¿ ENCONTRO NACIONAL DE ENSINO E PESQUISA DO CAMPO DE PUBLICASNOTA DE CREDITO - 2023NC000082 Nº DE TRANSFERENCIA 1AAMPE TED 12171</t>
  </si>
  <si>
    <t>23006.014838/2023-21</t>
  </si>
  <si>
    <t>154503263522023NE500139</t>
  </si>
  <si>
    <t>SOLICITACAO DE AUXILIO-EVENTO. DISCENTE: GABRIEL RAMPONI EVENTO:INTERNATIONAL HERBERT MARCUSE SOCIETY TENTH BIENNIAL CONFERENCE - CRITICAL THEORY IN MOTION: DANCE INTO MULTIDIMENSIONALITY.</t>
  </si>
  <si>
    <t>GABRIEL RAMPONI</t>
  </si>
  <si>
    <t>23006.012150/2023-14</t>
  </si>
  <si>
    <t>154503263522023NE500143</t>
  </si>
  <si>
    <t>SOLICITACAO DE AUXILIO PARA EVENTO - DISCENTES DE NCG - XLVI REUNIAO ANUAL DA SBNECNOTA DE CREDITO - 2023NC000082 Nº DE TRANSFERENCIA 1AAMPE TED 12171</t>
  </si>
  <si>
    <t>23006.013094/2023-27</t>
  </si>
  <si>
    <t>154503263522023NE500144</t>
  </si>
  <si>
    <t>SOLICITACAO DE AUXILIO-EVENTO - DOCENTE ELIAS DAVID MORALES MARTINEZ - CHS - PARA PARTICIPACAO IV ENCONTRO REGIONAL DA ASSOCIACAO BRASILEIRA DE ESTUDOS DE DEFESA.NOTA DE CREDITO - 2023NC000082 Nº DE TRANSFERENCIA 1AAMPE TED 12171</t>
  </si>
  <si>
    <t>23006.014798/2023-17</t>
  </si>
  <si>
    <t>154503263522023NE500140</t>
  </si>
  <si>
    <t>SOLICITACAO DE AUXILIO-EVENTO. DISCENTE: BIANCA PESSOA TENORIO WANDERLEY EVENTO: 46 CONGRESSO BRASILEIRO DE CIENCIAS DA COMUNICACAO INTERCOM.NOTA DE CREDITO - 2023NC000082 Nº DE TRANSFERENCIA 1AAMPE TED 12171</t>
  </si>
  <si>
    <t>BIANCA PESSOA TENORIO WANDERLEY</t>
  </si>
  <si>
    <t>23006.015029/2023-36</t>
  </si>
  <si>
    <t>154503263522023NE500146</t>
  </si>
  <si>
    <t>SOLICITACAO DE AUXILIO EVENTO - JUAN ALEXANDER SALAZAR SILVA - FIL - IX ENCONTRO GT DELEUZE E GUATTARI</t>
  </si>
  <si>
    <t>JUAN ALEXANDER SALAZAR SILVA</t>
  </si>
  <si>
    <t>23006.016018/2023-73</t>
  </si>
  <si>
    <t>154503263522023NE500145</t>
  </si>
  <si>
    <t>SOLICITACAO DE AUXILIO-EVENTO - DISCENTE ISMALEL FERNANDO CA - PPU - EVENTO: VIII FORUM BRASILEIRO DE POS-GRADUACAO EM CIENCIA POLITICA (FBCP)NOTA DE CREDITO - 2023NC000082 Nº DE TRANSFERENCIA 1AAMPE TED 12171</t>
  </si>
  <si>
    <t>ISMAEL FERNANDO CA</t>
  </si>
  <si>
    <t>23006.014409/2023-53</t>
  </si>
  <si>
    <t>154503263522023NE500147</t>
  </si>
  <si>
    <t>SOLICITACAO DE AUXILIO EVENTO - DISCENTES DE PPU - EVENTO: VIII FORUM BRASILEIRO DE POS-GRADUACAO EM CIENCIA POLITICA.NOTA DE CREDITO - 2023NC000082 Nº DE TRANSFERENCIA 1AAMPE TED 12171</t>
  </si>
  <si>
    <t>23006.014124/2023-12</t>
  </si>
  <si>
    <t>154503263522023NE500149</t>
  </si>
  <si>
    <t>SOLICITACAO DE AUXILIO-EVENTO. DISCENTES DE NCG - EVENTO: TIMING RESEARCH FORUM 3.NOTA DE CREDITO - 2023NC000082 Nº DE TRANSFERENCIA 1AAMPE TED 12171</t>
  </si>
  <si>
    <t>23006.014244/2023-10</t>
  </si>
  <si>
    <t>154503263522023NE500150</t>
  </si>
  <si>
    <t>SOLICITACAO DE AUXILIO-EVENTO - DISCENTES - - ENS - PARA PARTICIPACAO XIV ENPEC.NOTA DE CREDITO - 2023NC000082 Nº DE TRANSFERENCIA 1AAMPE TED 12171</t>
  </si>
  <si>
    <t>23006.014252/2023-66</t>
  </si>
  <si>
    <t>154503263522023NE500153</t>
  </si>
  <si>
    <t>SOLICITACAO DE AUXILIO-EVENTO - DISCENTE RAQUEL DE OLIVEIRA MENDES - PPU - PARA PARTICIPACAO XI JOINPP.NOTA DE CREDITO - 2023NC000082 Nº DE TRANSFERENCIA 1AAMPE TED 12171</t>
  </si>
  <si>
    <t>RAQUEL DE OLIVEIRA MENDES</t>
  </si>
  <si>
    <t>23006.014280/2023-83</t>
  </si>
  <si>
    <t>154503263522023NE500148</t>
  </si>
  <si>
    <t>SOLICITACAO DE AUXILIO-EVENTO. DOCENTE: JOAO LOURES SALINET JUNIOR - EVENTO: 50TH COMPUTING IN CARDIOLOGY CONFERENCE.NOTA DE CREDITO - 2023NC000082 Nº DE TRANSFERENCIA 1AAMPE TED 12171</t>
  </si>
  <si>
    <t>JOAO LOURES SALINET JUNIOR</t>
  </si>
  <si>
    <t>23006.016858/2023-36</t>
  </si>
  <si>
    <t>154503263522023NE500152</t>
  </si>
  <si>
    <t>SOLICITACAO DE AUXILIO EVENTO - DOCENTE ARTUR ZIMERMAN - PPU - EVENTO: ANPOCS 2023.NOTA DE CREDITO - 2023NC000082 Nº DE TRANSFERENCIA 1AAMPE TED 12171</t>
  </si>
  <si>
    <t>ARTUR ZIMERMAN</t>
  </si>
  <si>
    <t>23006.016932/2023-14</t>
  </si>
  <si>
    <t>154503263522023NE500151</t>
  </si>
  <si>
    <t>AUXILIO PUBLICACAO - PROFESSOR ALFEU ENE- PERIODICO BRAZILIAN JOURNAL OF POWER ELETRONICS 2023.NOTA DE CREDITO - 2023NC000082 Nº DE TRANSFERENCIA 1AAMPE TED 12171</t>
  </si>
  <si>
    <t>23006.014639/2023-12</t>
  </si>
  <si>
    <t>154503263522023NE500155</t>
  </si>
  <si>
    <t>SOLICITACAO DE AUXILIO-EVENTO - DISCENTE JARRIV ALCANTARA DE OLIVEIRA REGINALDO - CCM - PARA PARTICIPACAO 20TH ENCONTRO NACIONAL DE INTELIGENCIA ARTIFICIAL E COMPUTACIONAL (ENIAC). NOTA DE CREDITO - 2023NC000082 Nº DE TRANSFERENCIA 1AAMPE TED 12171</t>
  </si>
  <si>
    <t>JARRIV ALCANTARA DE OLIVEIRA REGINALDO</t>
  </si>
  <si>
    <t>23006.017445/2023-79</t>
  </si>
  <si>
    <t>154503263522023NE500156</t>
  </si>
  <si>
    <t>SOLICITACAO DE AUXILIO-EVENTO - DISCENTE ROGERIO ADAS PEREIRA VITALLI - ENE - PARA PARTICIPACAO COBENGE - 2023NOTA DE CREDITO - 2023NC000082 Nº DE TRANSFERENCIA 1AAMPE TED 12171</t>
  </si>
  <si>
    <t>ROGERIO ADAS PEREIRA VITALLI</t>
  </si>
  <si>
    <t>23006.017477/2023-74</t>
  </si>
  <si>
    <t>154503263522023NE500154</t>
  </si>
  <si>
    <t>PUBLICACAO. PROFESSOR FRANCISCO ZAMPIROLLI - PERIODICO IEEE/IAS INTERNATIONAL CONFERENCE ON INDUSTRYAPPLICATIONS (INDUSCON 2023).NOTA DE CREDITO - 2023NC000082 Nº DE TRANSFERENCIA 1AAMPE TED 12171</t>
  </si>
  <si>
    <t>FRANCISCO DE ASSIS ZAMPIROLLI</t>
  </si>
  <si>
    <t>23006.015020/2023-25</t>
  </si>
  <si>
    <t>154503263522023NE500157</t>
  </si>
  <si>
    <t>SOLICITACAO DE AUXILIO EVENTO - TATIANE ANJU WATANABE - EPM - COLOQUIO INTERNACIONAL MARX E O MARXISMO 2023.NOTA DE CREDITO - 2023NC000082 Nº DE TRANSFERENCIA 1AAMPE TED 12171</t>
  </si>
  <si>
    <t>TATIANE ANJU WATANABE</t>
  </si>
  <si>
    <t>23006.015063/2023-19</t>
  </si>
  <si>
    <t>154503263522023NE500159</t>
  </si>
  <si>
    <t>SOLICITACAO DE AUXILIO EVENTO - TIAGO DUARTE PEREIRA - NCG - THE RESTING STATE BRAIN CONNECTIVITY CONFERENCE.NOTA DE CREDITO - 2023NC000082 Nº DE TRANSFERENCIA 1AAMPE TED 12171</t>
  </si>
  <si>
    <t>TIAGO DUARTE PEREIRA</t>
  </si>
  <si>
    <t>23006.016471/2023-80</t>
  </si>
  <si>
    <t>154503263522023NE500158</t>
  </si>
  <si>
    <t>SOLICITACAO DE AUXILIO EVENTO - IGOR MATHEUS SANTANA CHAVES - PGT - CIRCULATIONS OF SOCIAL URBANISM AND INFORMAL SETTLEMENT UPGRADING: BETWEEN ALTERNATIVE AND MAINSTREAM URBAN MODELSNOTA DE CREDITO - 2023NC000082 Nº DE TRANSFERENCIA 1AAMPE TED 12171</t>
  </si>
  <si>
    <t>IGOR MATHEUS SANTANA CHAVES</t>
  </si>
  <si>
    <t>23006.014759/2023-10</t>
  </si>
  <si>
    <t>154503263522023NE500160</t>
  </si>
  <si>
    <t>SOLICITACAO DE AUXILIO-EVENTO - DOCENTE KLAUS FREY - PGT - PARA PARTICIPACAO XI ENCONTRO NACIONAL DA ANPPASNOTA DE CREDITO - 2023NC000082 Nº DE TRANSFERENCIA 1AAMPE TED 12171</t>
  </si>
  <si>
    <t>KLAUS FREY</t>
  </si>
  <si>
    <t>23006.017824/2023-69</t>
  </si>
  <si>
    <t>154503263522023NE500161</t>
  </si>
  <si>
    <t>SOLICITACAO DE AUXILIO-EVENTO - DISCENTE LUCAS HENRIQUE GOIS DE CAMPOS - INF - PARA PARTICIPACAO XLI SIMPOSIO BRASILEIRO DE TELECOMUNICACOES E PROCESSAMENTODE SINAISNOTA DE CREDITO - 2023NC000082 Nº DE TRANSFERENCIA 1AAMPE TED 12171</t>
  </si>
  <si>
    <t>LUCAS HENRIQUE GOIS DE CAMPOS</t>
  </si>
  <si>
    <t>23006.014598/2023-64</t>
  </si>
  <si>
    <t>154503263522023NE500162</t>
  </si>
  <si>
    <t>SOLICITACAO DE AUXILIO-EVENTO - DOCENTE MAJID FORGHANI ELAHABAD - MAT - PARA PARTICIPACAOXLII CNMAC 2023NOTA DE CREDITO - 2023NC000082 Nº DE TRANSFERENCIA 1AAMPE TED 12171</t>
  </si>
  <si>
    <t>MAJID FORGHANI ELAHABAD</t>
  </si>
  <si>
    <t>23006.015264/2023-16</t>
  </si>
  <si>
    <t>154503263522023NE500163</t>
  </si>
  <si>
    <t>SOLICITACAO DE AUXILIO EVENTO - DISCENTES DE ENS - IX CONGRESSO NACIONAL DE EDUCACAO - CONEDU.NOTA DE CREDITO - 2023NC000082 Nº DE TRANSFERENCIA 1AAMPE TED 12171</t>
  </si>
  <si>
    <t>23006.017630/2023-63</t>
  </si>
  <si>
    <t>154503263522023NE500165</t>
  </si>
  <si>
    <t>SOLICITACAO DE AUXILIO-EVENTO. GUSTAVO FREGONEZI DEPIERI - EVENTO:XLI SIMPOSIO BR DE TELECOE PROCESSAMENTO DE SINAIS (SBRT23)NOTA DE CREDITO - 2023NC000082 Nº DE TRANSFERENCIA 1AAMPE TED 12171</t>
  </si>
  <si>
    <t>GUSTAVO FREGONEZI DEPIERI</t>
  </si>
  <si>
    <t>23006.017775/2023-64</t>
  </si>
  <si>
    <t>154503263522023NE500164</t>
  </si>
  <si>
    <t>SOLICITACAO DE AUXILIO-EVENTO - DISCENTE [DIEGO JOSE DA SILVA] - ENE - PARA PARTICIPACAO SIMPOSIO BRASILEIRO DE SISTEMAS ELETRICOS - SBSE NOTA DE CREDITO - 2023NC000082 Nº DE TRANSFERENCIA 1AAMPE TED 12171</t>
  </si>
  <si>
    <t>DIEGO JOSE DA SILVA</t>
  </si>
  <si>
    <t>23006.014657/2023-02</t>
  </si>
  <si>
    <t>154503263522023NE500170</t>
  </si>
  <si>
    <t>AUXILIO-EVENTO. DISCENTE DE BIS EVENTO: 47TH ANNUAL MEETING OF THE BRAZILIAN BIOPHYSICAL SOCIETYNOTA DE CREDITO - 2023NC000082 Nº DE TRANSFERENCIA 1AAMPE TED 12171</t>
  </si>
  <si>
    <t>23006.014697/2023-46</t>
  </si>
  <si>
    <t>154503263522023NE500171</t>
  </si>
  <si>
    <t>AUXILIO-EVENTO. DISCENTES DE CHS -- EVENTO: 47º ENCONTRO ANUAL DA ANPOCSNOTA DE CREDITO - 2023NC000082 Nº DE TRANSFERENCIA 1AAMPE TED 12171</t>
  </si>
  <si>
    <t>23006.014762/2023-33</t>
  </si>
  <si>
    <t>154503263522023NE500174</t>
  </si>
  <si>
    <t>SOLICITACAO DE AUXILIO-EVENTO - DOCENTE RAPHAEL YOKOINGAWA DE CAMARGO - CCM - PARA PARTICIPACAO 26TH IEEE INTERNATIONAL CONFERENCE ON INTELLIGENT TRANSPORTATION SYSTEMSNOTA DE CREDITO - 2023NC000082 Nº DE TRANSFERENCIA 1AAMPE TED 12171</t>
  </si>
  <si>
    <t>RAPHAEL YOKOINGAWA DE CAMARGO</t>
  </si>
  <si>
    <t>23006.014627/2023-98</t>
  </si>
  <si>
    <t>154503263522023NE500183</t>
  </si>
  <si>
    <t>SOLICITACAO DE AUXILIO-EVENTO - DOCENTE ANDERSON ORZARI RIBEIRO - PPGINV - PARA PARTICIPACAO XII EPPEQNOTA DE CREDITO - 2023NC000082 Nº DE TRANSFERENCIA 1AAMPE TED 12171</t>
  </si>
  <si>
    <t>ANDERSON ORZARI RIBEIRO</t>
  </si>
  <si>
    <t>23006.014835/2023-97</t>
  </si>
  <si>
    <t>154503263522023NE500182</t>
  </si>
  <si>
    <t>SOLICITACAO DE AUXILIO-EVENTO. DISCENTES DE CEM - EVENTO: 17° CONGRESSO BRASILEIRO DE POLIMEROSNOTA DE CREDITO - 2023NC000082 Nº DE TRANSFERENCIA 1AAMPE TED 12171</t>
  </si>
  <si>
    <t>23006.015139/2023-06</t>
  </si>
  <si>
    <t>154503263522023NE500184</t>
  </si>
  <si>
    <t>SOLICITACAO DE AUXILIO-EVENTO. DISCENTES DE BIS - EVENTO: 8º ENCONTRO DE VIROLOGIA DO MERCOSUL DE VIROLOGIANOTA DE CREDITO - 2023NC000082 Nº DE TRANSFERENCIA 1AAMPE TED 12171</t>
  </si>
  <si>
    <t>23006.018363/2023-41</t>
  </si>
  <si>
    <t>154503263522023NE500186</t>
  </si>
  <si>
    <t>SOLICITACAO DE AUXILIO-EVENTO - DOCENTE SERGIO AMADEU DA SILVEIRA - CHS - PARA PARTICIPACAO 47º ENCONTRO ANUAL DA ANPOCS NOTA DE CREDITO - 2023NC000082 Nº DE TRANSFERENCIA 1AAMPE TED 12171</t>
  </si>
  <si>
    <t>SERGIO AMADEU DA SILVEIRA</t>
  </si>
  <si>
    <t>23006.014704/2023-18</t>
  </si>
  <si>
    <t>154503263522023NE500188</t>
  </si>
  <si>
    <t>SOLICITACAO DE AUXILIO-EVENTO. DISCENTE: RAONI DA SILVA SANTOS EVENTO: VI ENCONTRO DA REDE CPE</t>
  </si>
  <si>
    <t>RAONI DA SILVA SANTOS</t>
  </si>
  <si>
    <t>23006.017236/2023-25</t>
  </si>
  <si>
    <t>154503263522023NE500189</t>
  </si>
  <si>
    <t>AUXILIO PARA PAGAMENTO DE INSCRICAO DE DOCENTE NO EVENTO XVI SIMPOSIO BRASILEIRO DE AUTOMACAO INTELIGENTE (SBAI 2023).NOTA DE CREDITO - 2023NC000082 Nº DE TRANSFERENCIA 1AAMPE TED 12171</t>
  </si>
  <si>
    <t>ALAIN SEGUNDO POTTS</t>
  </si>
  <si>
    <t>23006.014987/2023-90</t>
  </si>
  <si>
    <t>154503263522023NE500192</t>
  </si>
  <si>
    <t>SOLICITACAO DE AUXILIO-EVENTO - DISCENTE LAURA DE QUADROS PEREIRA - BIS - PARA PARTICIPACAO XLVII CONGRESSO DA SOCIEDADE BRASILEIRA DE IMUNOLOGIANOTA DE CREDITO - 2023NC000082 Nº DE TRANSFERENCIA 1AAMPE TED 12171</t>
  </si>
  <si>
    <t>LAURA DE QUADROS PEREIRA</t>
  </si>
  <si>
    <t>23006.018679/2023-33</t>
  </si>
  <si>
    <t>154503263522023NE500194</t>
  </si>
  <si>
    <t>SOLICITACAO DE AUXILIO EVENTO - CCM -  XXIII ENCONTRO NACIONAL DE POS-GRADUACAO EM CIENCIA DA INFORMACAONOTA DE CREDITO - 2023NC000082 Nº DE TRANSFERENCIA 1AAMPE TED 12171</t>
  </si>
  <si>
    <t>WELLINGTON BARBOSA RODRIGUES</t>
  </si>
  <si>
    <t>23006.018965/2023-07</t>
  </si>
  <si>
    <t>154503263522023NE500191</t>
  </si>
  <si>
    <t>SOLICITACAO DE AUXILIO EVENTO - EVD - LUIZA HELENA BUENO DA SILVA - PESQUISA DE CAMPONOTA DE CREDITO - 2023NC000082 Nº DE TRANSFERENCIA 1AAMPE TED 12171</t>
  </si>
  <si>
    <t>LUIZA HELENA BUENO DA SILVA</t>
  </si>
  <si>
    <t>23006.014658/2023-49</t>
  </si>
  <si>
    <t>154503263522023NE500198</t>
  </si>
  <si>
    <t>SOLICITACAO DE AUXILIO-EVENTO. DISCENTE DE BTC - EVENTO:32º CONGRESSO BRASILEIRO DE MICROBIOLOGIANOTA DE CREDITO - 2023NC000082 Nº DE TRANSFERENCIA 1AAMPE TED 12171</t>
  </si>
  <si>
    <t>23006.014913/2023-53</t>
  </si>
  <si>
    <t>154503263522023NE500200</t>
  </si>
  <si>
    <t>SOLICITACAO DE AUXILIO-EVENTO - DOCENTE ADALBERTO MANTOVANI MARTINIANO DE AZEVEDO - PPU - PARA PARTICIPACAO 47º ENCONTRO ANUAL DA ANPOCS.NOTA DE CREDITO - 2023NC000082 Nº DE TRANSFERENCIA 1AAMPE TED 12171</t>
  </si>
  <si>
    <t>ADALBERTO MANTOVANI MARTINIANO DE AZEVEDO</t>
  </si>
  <si>
    <t>23006.014999/2023-14</t>
  </si>
  <si>
    <t>154503263522023NE500202</t>
  </si>
  <si>
    <t>AUXILIO PARA PARTICIPACAO EM EVENTOS (DISCENTES) - XLVII CONGRESS OF THE BRAZILIAN SOCIETY OF IMMUNOLOGYNOTA DE CREDITO - 2023NC000082 Nº DE TRANSFERENCIA 1AAMPE TED 12171</t>
  </si>
  <si>
    <t>LORENA DORETTO DA SILVA</t>
  </si>
  <si>
    <t>23006.015008/2023-11</t>
  </si>
  <si>
    <t>154503263522023NE500201</t>
  </si>
  <si>
    <t>AUXILIO PARA PARTICIPACAO EM EVENTOS (DISCENTES) - XXVII EBRAPEMNOTA DE CREDITO - 2023NC000082 Nº DE TRANSFERENCIA 1AAMPE TED 12171</t>
  </si>
  <si>
    <t>BARBARA SILVA GUMIERO</t>
  </si>
  <si>
    <t>23006.015061/2023-11</t>
  </si>
  <si>
    <t>154503263522023NE500203</t>
  </si>
  <si>
    <t>SOLICITACAO DE AUXILIO EVENTO - KATARINA DUARTE FERNANDES - NCG - IX NEUROENGINEERING SYMPOSIUMNOTA DE CREDITO - 2023NC000082 Nº DE TRANSFERENCIA 1AAMPE TED 12171</t>
  </si>
  <si>
    <t>KATARINA DUARTE FERNANDES</t>
  </si>
  <si>
    <t>23006.016490/2023-14</t>
  </si>
  <si>
    <t>154503263522023NE500204</t>
  </si>
  <si>
    <t>SOLICITACAO DE AUXILIO EVENTO - LEONARDO NOLASCO DIAS CORREA - PPU - X SIMPOSIO NACIONAL DE CIENCIA, TECNOLOGIA E SOCIEDADENOTA DE CREDITO - 2023NC000082 Nº DE TRANSFERENCIA 1AAMPE TED 12171</t>
  </si>
  <si>
    <t>LEONARDO NOLASCO DIAS CORREA</t>
  </si>
  <si>
    <t>23006.017985/2023-52</t>
  </si>
  <si>
    <t>154503263522023NE500199</t>
  </si>
  <si>
    <t>SOLICITACAO DE AUXILIO-EVENTO. DISCENTE: JEFFERSON SOUZA COSTA - ENE- EVENTO: 2023 IEEE ENERGY CONVERSION CONGRESS AND EXPOSITIONNOTA DE CREDITO - 2023NC000082 Nº DE TRANSFERENCIA 1AAMPE TED 12171</t>
  </si>
  <si>
    <t>JEFFERSON SOUZA COSTA</t>
  </si>
  <si>
    <t>23006.018135/2023-71</t>
  </si>
  <si>
    <t>154503263522023NE500197</t>
  </si>
  <si>
    <t>SOLICITACAO DE AUXILIO-EVENTO. DISCENTES DE ENE - EVENTO: INDUSCON 2023NOTA DE CREDITO - 2023NC000082 Nº DE TRANSFERENCIA 1AAMPE TED 12171</t>
  </si>
  <si>
    <t>23006.018243/2023-44</t>
  </si>
  <si>
    <t>154503263522023NE500196</t>
  </si>
  <si>
    <t>SOLICITACAO DE AUXILIO EVENTO. PROFESSOR JULIO CARLOS TEIXEIRA - ENE - EVENTO: INDUSCON 2023NOTA DE CREDITO - 2023NC000082 Nº DE TRANSFERENCIA 1AAMPE TED 12171</t>
  </si>
  <si>
    <t>JULIO CARLOS TEIXEIRA</t>
  </si>
  <si>
    <t>23006.018653/2023-95</t>
  </si>
  <si>
    <t>154503263522023NE500205</t>
  </si>
  <si>
    <t>SOLICITACAO DE AUXILIO EVENTO - CHS - WILQ VICENTE DOS SANTOS - XXVI ENCONTRO SOCINE VOLVERSE OTRAS: POLITICAS, IMAGENS, SONS E FRONTEIRAS.NOTA DE CREDITO - 2023NC000082 Nº DE TRANSFERENCIA 1AAMPE TED 12171</t>
  </si>
  <si>
    <t>WILQ VICENTE DOS SANTOS</t>
  </si>
  <si>
    <t>23006.018688/2023-24</t>
  </si>
  <si>
    <t>154503263522023NE500207</t>
  </si>
  <si>
    <t>SOLICITACAO DE AUXILIO EVENTO - CCM - WELLINGTON BARBOSA RODRIGUES - V CONGRESO ARGENTINO DE ESTUDIOS SOCIALES DE LA CIENCIA Y LA TECNOLOGIA (V CAESCYT)NOTA DE CREDITO - 2023NC000082 Nº DE TRANSFERENCIA 1AAMPE TED 12171</t>
  </si>
  <si>
    <t>23006.019244/2023-14</t>
  </si>
  <si>
    <t>154503263522023NE500206</t>
  </si>
  <si>
    <t>SOLICITACAO DE AUXILIO EVENTO - EEL - SIMAO BERNARDO FERNANDO - COBEP/ SPEC 2023NOTA DE CREDITO - 2023NC000082 Nº DE TRANSFERENCIA 1AAMPE TED 12171</t>
  </si>
  <si>
    <t>SIMAO BERNARDO FERNANDO</t>
  </si>
  <si>
    <t>19/09/2023</t>
  </si>
  <si>
    <t>23006.015272/2023-54</t>
  </si>
  <si>
    <t>154503263522023NE500212</t>
  </si>
  <si>
    <t>SOLICITACAO DE AUXILIO-EVENTO - DOCENTE VANDERLI CORREIA - EPR - PARA PARTICIPACAO ENEGEP 2023NOTA DE CREDITO - 2023NC000082 Nº DE TRANSFERENCIA 1AAMPE TED 12171</t>
  </si>
  <si>
    <t>VANDERLI CORREIA PRIETO</t>
  </si>
  <si>
    <t>23006.017987/2023-41</t>
  </si>
  <si>
    <t>154503263522023NE500210</t>
  </si>
  <si>
    <t>SOLICITACAO DE AUXILIO-EVENTO. DISCENTE: JOSE CALIXTO LOPES JUNIOR - ENE- EVENTO: PES INNOVATIVE SMART GRID TECHNOLOGIES, LATIN AMERICA (ISGT 2023)NOTA DE CREDITO - 2023NC000082 Nº DE TRANSFERENCIA 1AAMPE TED 12171</t>
  </si>
  <si>
    <t>JOSE CALIXTO LOPES JUNIOR</t>
  </si>
  <si>
    <t>23006.018031/2023-67</t>
  </si>
  <si>
    <t>154503263522023NE500213</t>
  </si>
  <si>
    <t>SOLICITACAO DE AUXILIO-EVENTO. DISCENTES DE EPR - EVENTO: INDUSCON 2023NOTA DE CREDITO - 2023NC000082 Nº DE TRANSFERENCIA 1AAMPE TED 12171</t>
  </si>
  <si>
    <t>GABRIEL SIMPLICIO LOPES</t>
  </si>
  <si>
    <t>23006.018328/2023-22</t>
  </si>
  <si>
    <t>154503263522023NE500211</t>
  </si>
  <si>
    <t>SOLICITACAO DE AUXILIO EVENTO. DOCENTE: RICARDO CANELOI DOS SANTOS ENE - IEEE PES INNOVATIVE SMART GRID TECHNOLOGIES LATIN AMERICA 2023NOTA DE CREDITO - 2023NC000082 Nº DE TRANSFERENCIA 1AAMPE TED 12171</t>
  </si>
  <si>
    <t>RICARDO CANELOI DOS SANTOS</t>
  </si>
  <si>
    <t>23006.019465/2023-84</t>
  </si>
  <si>
    <t>154503263522023NE500209</t>
  </si>
  <si>
    <t>SOLICITACAO DE AUXILIO-EVENTO - DISCENTE: VICTOR FERNANDES GARCIA (EXTERNO)-ENE- EVENTO: 4º LA-SDEWESNOTA DE CREDITO - 2023NC000082 Nº DE TRANSFERENCIA 1AAMPE TED 12171</t>
  </si>
  <si>
    <t>VICTOR FERNANDES GARCIA</t>
  </si>
  <si>
    <t>23006.019481/2023-77</t>
  </si>
  <si>
    <t>154503263522023NE500208</t>
  </si>
  <si>
    <t>SOLICITACAO DE AUXILIO-EVENTO - CEM- EVENTO: 10º CONGRESSO BRASILEIRO DE CARBONONOTA DE CREDITO - 2023NC000082 Nº DE TRANSFERENCIA 1AAMPE TED 12171DISCENTE: FELIPE GUIMARAES CARNEIRO - CPF 229.866.608-35</t>
  </si>
  <si>
    <t>FELIPE GUIMARAES CARNEIRO</t>
  </si>
  <si>
    <t>23006.014637/2023-23</t>
  </si>
  <si>
    <t>154503263522023NE500216</t>
  </si>
  <si>
    <t>SOLICITACAO DE AUXILIO-EVENTO - DISCENTE DALETE CHRISTINE DA SILVA SOUZA - BIS - PARA PARTICIPACAO 9TH BCNPNOTA DE CREDITO - 2023NC000082 Nº DE TRANSFERENCIA 1AAMPE TED 12171</t>
  </si>
  <si>
    <t>DALETE CHRISTINE DA SILVA SOUZA</t>
  </si>
  <si>
    <t>23006.018035/2023-45</t>
  </si>
  <si>
    <t>154503263522023NE500214</t>
  </si>
  <si>
    <t>SOLICITACAO DE AUXILIO-EVENTO. DISCENTE: LOUISE MACHADO - NCG- EVENTO: XIII CONGRESSO INTERNACIONAL DA ABRALINNOTA DE CREDITO - 2023NC000082 Nº DE TRANSFERENCIA 1AAMPE TED 12171</t>
  </si>
  <si>
    <t>LOUISE FURTADO MACHADO</t>
  </si>
  <si>
    <t>23006.018919/2023-08</t>
  </si>
  <si>
    <t>154503263522023NE500215</t>
  </si>
  <si>
    <t>SOLICITACAO DE AUXILIO-EVENTO - DISCENTE: RAMALIANO SANCA-ENE- EVENTO: COBEP/SPEC 2023NOTA DE CREDITO - 2023NC000082 Nº DE TRANSFERENCIA 1AAMPE TED 12171</t>
  </si>
  <si>
    <t>RAMALIANO SANCA</t>
  </si>
  <si>
    <t>23006.018034/2023-09</t>
  </si>
  <si>
    <t>154503263522023NE500217</t>
  </si>
  <si>
    <t>SOLICITACAO DE AUXILIO-EVENTO. DISCENTES DE MEC- EVENTO: COBEM-2023.NOTA DE CREDITO - 2023NC000082 Nº DE TRANSFERENCIA 1AAMPE TED 12171</t>
  </si>
  <si>
    <t>23006.018157/2023-31</t>
  </si>
  <si>
    <t>154503263522023NE500218</t>
  </si>
  <si>
    <t>SOLICITACAO DE AUXILIO-EVENTO - DISCENTES - MAT - PARA PARTICIPACAO XVI ENAMA¿ ENCONTRO NACIONAL DE ANALISE MATEMATICA E APLICACOESNOTA DE CREDITO - 2023NC000082 Nº DE TRANSFERENCIA 1AAMPE TED 12171</t>
  </si>
  <si>
    <t>23006.018524/2023-05</t>
  </si>
  <si>
    <t>154503263522023NE500222</t>
  </si>
  <si>
    <t>SOLICITACAO DE AUXILIO-EVENTO - DISCENTE: TAHIRA ENDO GONZAGA - EPM - EVENTO: LASA/AFRICA 2023: AFRICA Y AMERICA LATINA: DIALOGOS Y CONEXIONES (ONLINE)NOTA DE CREDITO - 2023NC000082 Nº DE TRANSFERENCIA 1AAMPE TED 12171</t>
  </si>
  <si>
    <t>TAHIRA ENDO GONZAGA</t>
  </si>
  <si>
    <t>23006.018526/2023-96</t>
  </si>
  <si>
    <t>154503263522023NE500220</t>
  </si>
  <si>
    <t>SOLICITACAO DE AUXILIO-EVENTO - DISCENTE: DEBORA FREITAS FERREIRA SANTOS - CTA- EVENTO: XXV SIMPOSIO BRASILEIRO DE RECURSOS HIDRICOS.NOTA DE CREDITO - 2023NC000082 Nº DE TRANSFERENCIA 1AAMPE TED 12171</t>
  </si>
  <si>
    <t>DEBORA FREITAS FERREIRA SANTOS</t>
  </si>
  <si>
    <t>23006.018564/2023-49</t>
  </si>
  <si>
    <t>154503263522023NE500219</t>
  </si>
  <si>
    <t>SOLICITACAO DE AUXILIO-EVENTO - DISCENTE: VINICIUS SANTANA DA SILVA- INF - EVENTO:20TH SBMO/IEEE MTT-S INTERNATIONAL MICROWAVE AND OPTOELECTRONICS CONFERENCE (IMOC 2023)NOTA DE CREDITO - 2023NC000082 Nº DE TRANSFERENCIA 1AAMPE TED 12171</t>
  </si>
  <si>
    <t>VINICIUS SANTANA DA SILVA</t>
  </si>
  <si>
    <t>23006.018713/2023-70</t>
  </si>
  <si>
    <t>154503263522023NE500224</t>
  </si>
  <si>
    <t>SOLICITACAO DE AUXILIO-EVENTO - DISCENTE: MAYARE CAROLINE DE OLIVEIRA SILVA - ECO - EVENTO: INTERNATIONAL CONFEDERATION OF ASSOCIATIONS FOR PLURALISM IN ECONOMICSNOTA DE CREDITO - 2023NC000082 Nº DE TRANSFERENCIA 1AAMPE TED 12171</t>
  </si>
  <si>
    <t>MAYARE CAROLINE DE OLIVEIRA SILVA</t>
  </si>
  <si>
    <t>23006.018801/2023-7</t>
  </si>
  <si>
    <t>154503263522023NE500221</t>
  </si>
  <si>
    <t>SOLICITACAO DE AUXILIO-EVENTO - DISCENTE: ANDERSON LUIZ OLIVEIRA DA CAMARA - ECO- EVENTO: 51º ENCONTRO NACIONAL DE ECONOMIANOTA DE CREDITO - 2023NC000082 Nº DE TRANSFERENCIA 1AAMPE TED 12171</t>
  </si>
  <si>
    <t>ANDERSON LUIZ OLIVEIRA DA CAMARA</t>
  </si>
  <si>
    <t>23006.018805/2023-50</t>
  </si>
  <si>
    <t>154503263522023NE500223</t>
  </si>
  <si>
    <t>SOLICITACAO DE AUXILIO-EVENTO - FIL- EVENTO I CONGRESSO NACIONAL DE TEORIA CRITICA LA ARGENTNA Y EL CENTENARIO DEL INSTITUTO DE INVESTIGACION SOCIALNOTA DE CREDITO - 2023NC000082 Nº DE TRANSFERENCIA 1AAMPE TED 12171</t>
  </si>
  <si>
    <t>DANIEL VALENTE PEDROSO DE SIQUEIRA</t>
  </si>
  <si>
    <t>23006.018351/2023-17</t>
  </si>
  <si>
    <t>154503263522023NE500226</t>
  </si>
  <si>
    <t>SOLICITACAO DE AUXILIO-EVENTO - DOCENTE CARLOS EDUARDO CAPOVILLA - INF - PARA PARTICIPACAO NO IMOC 2023NOTA DE CREDITO - 2023NC000082 Nº DE TRANSFERENCIA 1AAMPE TED 12171</t>
  </si>
  <si>
    <t>CARLOS EDUARDO CAPOVILLA</t>
  </si>
  <si>
    <t>23006.018923/2023-68</t>
  </si>
  <si>
    <t>154503263522023NE500229</t>
  </si>
  <si>
    <t>SOLICITACAO DE AUXILIO EVENTO - EVD - LARISSA DE ARAUJO KAWABE - PESQUISA DE CAMPONOTA DE CREDITO - 2023NC000082 Nº DE TRANSFERENCIA 1AAMPE TED 12171</t>
  </si>
  <si>
    <t>23006.019139/2023-77</t>
  </si>
  <si>
    <t>154503263522023NE500227</t>
  </si>
  <si>
    <t>SOLICITACAO DE AUXILIO EVENTO - EVD - BRUNA CAMPOS BARBOSA - PESQUISA DE CAMPONOTA DE CREDITO - 2023NC000082 Nº DE TRANSFERENCIA 1AAMPE TED 12171</t>
  </si>
  <si>
    <t>BRUNA CAMPOS BARBOSA</t>
  </si>
  <si>
    <t>23006.019948/2023-89</t>
  </si>
  <si>
    <t>154503263522023NE500228</t>
  </si>
  <si>
    <t>SOLICITACAO DE AUXILIO EVENTO - EVD - AMANDA VIEIRA DA SILVA - PESQUISA DE CAMPONOTA DE CREDITO - 2023NC000082 Nº DE TRANSFERENCIA 1AAMPE TED 12171</t>
  </si>
  <si>
    <t>AMANDA VIEIRA DA SILVA</t>
  </si>
  <si>
    <t>23006.020757/2023-6</t>
  </si>
  <si>
    <t>154503263522023NE500230</t>
  </si>
  <si>
    <t>SOLICITACAO DE AUXILIO-PUBLICACAO. PROFESSORA MARCELA B. ECHEVERRY - PERIODICO - BIOMEDICINES.NOTA DE CREDITO - 2023NC000082 Nº DE TRANSFERENCIA 1AAMPE TED 12171</t>
  </si>
  <si>
    <t>MARCELA BERMUDEZ ECHEVERRY</t>
  </si>
  <si>
    <t>23006.014904/2023-62</t>
  </si>
  <si>
    <t>154503263522023NE500231</t>
  </si>
  <si>
    <t>SOLICITACAO DE AUXILIO-EVENTO - DISCENTE CARLOS EDUARDO BOARETTO PEREIRA - EPM - PARA PARTICIPACAO IX SIMPOSIO DE PESQUISA ESTADO E PODERNOTA DE CREDITO - 2023NC000082 Nº DE TRANSFERENCIA 1AAMPE TED 12171</t>
  </si>
  <si>
    <t>CARLOS EDUARDO BOARETTO PEREIRA</t>
  </si>
  <si>
    <t>23006.018177/2023-11</t>
  </si>
  <si>
    <t>154503263522023NE500235</t>
  </si>
  <si>
    <t>SOLICITACAO DE AUXILIO EVENTO - DISCENTES DE ENE -- CONGRESSO IBERO-LATINO-AMERICANO DE METODOS COMPUTACIONAIS EM ENGENHARIA (CILAMCE 2023)NOTA DE CREDITO - 2023NC000082 Nº DE TRANSFERENCIA 1AAMPE TED 12171</t>
  </si>
  <si>
    <t>23006.018261/2023-26</t>
  </si>
  <si>
    <t>154503263522023NE500233</t>
  </si>
  <si>
    <t>SOLICITACAO DE AUXILIO-EVENTO. DISCENTE: RAUL DE ALMEIDA MIRANDA - PGT- EVENTO: XII CONGRESSO BRASILEIRO DE AGROECOLOGIANOTA DE CREDITO - 2023NC000082 Nº DE TRANSFERENCIA 1AAMPE TED 12171</t>
  </si>
  <si>
    <t>RAUL DE ALMEIDA MIRANDA</t>
  </si>
  <si>
    <t>23006.018525/2023-41</t>
  </si>
  <si>
    <t>154503263522023NE500232</t>
  </si>
  <si>
    <t>SOLICITACAO DE AUXILIO-EVENTO - DOCENTE: FLAVIA DA FONSECA FEITOSA- PGT- EVENTO: XXIV BRAZILIAN SYMPOSIUM ON GEOINFORMATICSNOTA DE CREDITO - 2023NC000082 Nº DE TRANSFERENCIA 1AAMPE TED 12171</t>
  </si>
  <si>
    <t>FLAVIA DA FONSECA FEITOSA</t>
  </si>
  <si>
    <t>23006.018686/2023-35</t>
  </si>
  <si>
    <t>154503263522023NE500234</t>
  </si>
  <si>
    <t>SOLICITACAO DE AUXILIO-EVENTO - DISCENTE: EDER ALEIXO - FIL - EVENTO: 16º CONGRESSO INTERNACIONAL DE ESTETICA BRASIL 2023: AS FRONTEIRAS DA ESTETICANOTA DE CREDITO - 2023NC000082 Nº DE TRANSFERENCIA 1AAMPE TED 12171</t>
  </si>
  <si>
    <t>23006.018646/2023-93</t>
  </si>
  <si>
    <t>154503263522023NE500239</t>
  </si>
  <si>
    <t>SOLICITACAO DE AUXILIO EVENTO - BIS - MARCELA SIMOES TERUEL - SOCIETY FOR REDOX BIOLOGY AND MEDICINE¿S (SFRBM) 30TH ANNUAL CONFERENCENOTA DE CREDITO - 2023NC000082 Nº DE TRANSFERENCIA 1AAMPE TED 12171</t>
  </si>
  <si>
    <t>MARCELA SIMOES TERUEL</t>
  </si>
  <si>
    <t>23006.018837/2023-55</t>
  </si>
  <si>
    <t>154503263522023NE500237</t>
  </si>
  <si>
    <t>SOLICITACAO DE AUXILIO-EVENTO - FIL- EVENTO IV CONGRESSO DE PESQUISADORES/AS NEGROS/ASNOTA DE CREDITO - 2023NC000082 Nº DE TRANSFERENCIA 1AAMPE TED 12171</t>
  </si>
  <si>
    <t>YASMIN ALCANTARA GALVAO PEREIRA</t>
  </si>
  <si>
    <t>23006.018904/2023-31</t>
  </si>
  <si>
    <t>154503263522023NE500238</t>
  </si>
  <si>
    <t>SOLICITACAO DE AUXILIO EVENTO - EVD - PESQUISA DE CAMPO - 06/11NOTA DE CREDITO - 2023NC000082 Nº DE TRANSFERENCIA 1AAMPE TED 12171</t>
  </si>
  <si>
    <t>23006.018960/2023-76</t>
  </si>
  <si>
    <t>154503263522023NE500236</t>
  </si>
  <si>
    <t>SOLICITACAO DE AUXILIO EVENTO - DISCENTES - INF - INDUSCON 2023NOTA DE CREDITO - 2023NC000082 Nº DE TRANSFERENCIA 1AAMPE TED 12171</t>
  </si>
  <si>
    <t>23006.019053/2023-44</t>
  </si>
  <si>
    <t>154503263522023NE500240</t>
  </si>
  <si>
    <t>SOLICITACAO DE AUXILIO EVENTO - CCM - LUIZ GABRIEL CORREIA - LATMETRICAS 2023NOTA DE CREDITO - 2023NC000082 Nº DE TRANSFERENCIA 1AAMPE TED 12171</t>
  </si>
  <si>
    <t>LUIZ GABRIEL CORREIA</t>
  </si>
  <si>
    <t>29/09/2023</t>
  </si>
  <si>
    <t>23006.018165/2023-88</t>
  </si>
  <si>
    <t>154503263522023NE500244</t>
  </si>
  <si>
    <t>SOLICITACAO DE AUXILIO EVENTO - INV - BRUNA PRILIP FURLAN LIMA - INDUSCON 2023NOTA DE CREDITO - 2023NC000082 Nº DE TRANSFERENCIA 1AAMPE TED 12171</t>
  </si>
  <si>
    <t>BRUNA WANDERLEY PRILIP</t>
  </si>
  <si>
    <t>23006.018174/2023-79</t>
  </si>
  <si>
    <t>154503263522023NE500247</t>
  </si>
  <si>
    <t>SOLICITACAO DE AUXILIO EVENTO - CEM - LARISSA RIBEIRO LOURENCO - XII LATIN-AMERICAN CONGRESS OF ARTIFICIAL ORGANS AND BIOMATERIALS (COLAOB 2023)NOTA DE CREDITO - 2023NC000082 Nº DE TRANSFERENCIA 1AAMPE TED 12171</t>
  </si>
  <si>
    <t>LARISSA RIBEIRO LOURENCO</t>
  </si>
  <si>
    <t>23006.018364/2023-96</t>
  </si>
  <si>
    <t>154503263522023NE500241</t>
  </si>
  <si>
    <t>SOLICITACAO DE AUXILIO-EVENTO - DISCENTES - ENE - PARA PARTICIPACAO INDUSCON - 2023NOTA DE CREDITO - 2023NC000082 Nº DE TRANSFERENCIA 1AAMPE TED 12171</t>
  </si>
  <si>
    <t>23006.018907/2023-75</t>
  </si>
  <si>
    <t>154503263522023NE500246</t>
  </si>
  <si>
    <t>SOLICITACAO DE AUXILIO EVENTO - EVD - JULIO HENRIQUE GARCIA DA SILVA - PESQUISA DE CAMPO - 04/12NOTA DE CREDITO - 2023NC000082 Nº DE TRANSFERENCIA 1AAMPE TED 12171</t>
  </si>
  <si>
    <t>23006.018909/2023-64</t>
  </si>
  <si>
    <t>154503263522023NE500245</t>
  </si>
  <si>
    <t>SOLICITACAO DE AUXILIO EVENTO - EVD - JULIO HENRIQUE GARCIA DA SILVA - XXI SIMPOSIO DE BIOLOGIA MARINHA CEBIMAR-USP (SBM)NOTA DE CREDITO - 2023NC000082 Nº DE TRANSFERENCIA 1AAMPE TED 12171</t>
  </si>
  <si>
    <t>23006.019074/2023-60</t>
  </si>
  <si>
    <t>154503263522023NE500243</t>
  </si>
  <si>
    <t>SOLICITACAO DE AUXILIO EVENTO - CHS - BEATRIZ DE PAULA AZEVEDO - IV COPENE NORDESTE: DUAS DECADAS DAS ACOES AFIRMATIVAS, O LEGADO DE PALMARES E O FUTURO DAS POLITICAS PUBLICASNOTA DE CREDITO - 2023NC000082 Nº DE TRANSFERENCIA 1AAMPE TED 12171</t>
  </si>
  <si>
    <t>BEATRIZ DE PAULA AZEVEDO</t>
  </si>
  <si>
    <t>23006.019605/2023-14</t>
  </si>
  <si>
    <t>154503263522023NE500242</t>
  </si>
  <si>
    <t>SOLICITACAO DE AUXILIO-EVENTO - DISCENTE FABRICIO ROCHA DE MOURA - CTA - PARA PARTICIPACAO XXV SIMPOSIO BRASILEIRO DE RECURSOS HIDRICOSNOTA DE CREDITO - 2023NC000082 Nº DE TRANSFERENCIA 1AAMPE TED 12171</t>
  </si>
  <si>
    <t>FABRICIO ROCHA DE MOURA</t>
  </si>
  <si>
    <t>23006.018356/2023-40</t>
  </si>
  <si>
    <t>154503263522023NE500248</t>
  </si>
  <si>
    <t>SOLICITACAO DE AUXILIO-EVENTO - DOCENTE IVAN ROBERTO SANTANA CASELLA - ENE - PARA PARTICIPACAO 20TH SBMO/IEEE MTT-S INTERNATIONAL MICROWAVE AND OPTOELECTRONICS CONFERENCE (IMOC 2023)NOTA DE CREDITO - 2023NC000082 Nº DE TRANSFERENCIA 1AAMPE TED 12171</t>
  </si>
  <si>
    <t>IVAN ROBERTO SANTANA CASELLA</t>
  </si>
  <si>
    <t>23006.018033/2023-56</t>
  </si>
  <si>
    <t>154503263522023NE500250</t>
  </si>
  <si>
    <t>SOLICITACAO DE AUXILIO-EVENTO. DISCENTE: MICHAELLA P. ANDRADE - EVD- EVENTO: DESENVOLVIMENTO DE ESTUDOS - NORDESTE AGOSTO 2023NOTA DE CREDITO - 2023NC000082 Nº DE TRANSFERENCIA 1AAMPE TED 12171</t>
  </si>
  <si>
    <t>MICHAELLA PEREIRA ANDRADE</t>
  </si>
  <si>
    <t>23006.018798/2023-96</t>
  </si>
  <si>
    <t>154503263522023NE500253</t>
  </si>
  <si>
    <t>SOLICITACAO DE AUXILIO-EVENTO - DISCENTE: TAINAN CERQUEIRA NEVES - EBM - EVENTO: I SIMPOSIO DE INSTRUMENTACAO E IMAGENS MEDICAS RIBEIRAO PRETONOTA DE CREDITO - 2023NC000082 Nº DE TRANSFERENCIA 1AAMPE TED 12171</t>
  </si>
  <si>
    <t>TAINAN CERQUEIRA NEVES</t>
  </si>
  <si>
    <t>154503263522023NE500252</t>
  </si>
  <si>
    <t>23006.020126/2023-41</t>
  </si>
  <si>
    <t>154503263522023NE500257</t>
  </si>
  <si>
    <t>SOLICITACAO DE AUXILIO EVENTO - CHS - MARLI PALOMARES TAMBARA - 10O. CONGRESSO BRASILEIRO DE EDUCACAO ESPECIAL (CBEE)NOTA DE CREDITO - 2023NC000082 Nº DE TRANSFERENCIA 1AAMPE TED 12171</t>
  </si>
  <si>
    <t>MARLI PALOMARES TAMBARA</t>
  </si>
  <si>
    <t>23006.021824/2023-63</t>
  </si>
  <si>
    <t>154503263522023NE500258</t>
  </si>
  <si>
    <t>SOLICITACAO DE AUXILIO-EVENTO - DISCENTE: RENATO DE AVILA LOPES - CCM - IEEE/IAS INTERNATIONAL CONFERENCE ON INDUSTRY APPLICATIONS INDUSCON 2023NOTA DE CREDITO - 2023NC000082 Nº DE TRANSFERENCIA 1AAMPE TED 12171</t>
  </si>
  <si>
    <t>RENATO DE AVILA LOPES</t>
  </si>
  <si>
    <t>23006.014761/2023-99</t>
  </si>
  <si>
    <t>154503263522023NE500259</t>
  </si>
  <si>
    <t>SOLICITACAO DE AUXILIO-EVENTO - DOCENTE CLAUDIO LUIS DE CAMARGO PENTEADO - CHS - PARA PARTICIPACAO ANPOCSNOTA DE CREDITO - 2023NC000082 Nº DE TRANSFERENCIA 1AAMPE TED 12171</t>
  </si>
  <si>
    <t>CLAUDIO LUIS DE CAMARGO PENTEADO</t>
  </si>
  <si>
    <t>23006.018803/2023-61</t>
  </si>
  <si>
    <t>154503263522023NE500264</t>
  </si>
  <si>
    <t>SOLICITACAO DE AUXILIO-EVENTO - DISCENTE DE CHS- EVENTO: VI SEMINARIO INTERNACIONAL DESFAZENDO GENERONOTA DE CREDITO - 2023NC000082 Nº DE TRANSFERENCIA 1AAMPE TED 12171</t>
  </si>
  <si>
    <t>23006.018844/2023-57</t>
  </si>
  <si>
    <t>154503263522023NE500265</t>
  </si>
  <si>
    <t>SOLICITACAO DE AUXILIO-EVENTO - DOCENTE MONICA YUKIE KUWAHARA - ECO - PARA PARTICIPACAO 51O ENCONTRO NACIONAL DE ECONOMIANOTA DE CREDITO - 2023NC000082 Nº DE TRANSFERENCIA 1AAMPE TED 12171</t>
  </si>
  <si>
    <t>23006.021473/2023-91</t>
  </si>
  <si>
    <t>154503263522023NE500261</t>
  </si>
  <si>
    <t>SOLICITACAO DE PESQUISA DE CAMPO - ALEXANDRE FRANCISCO MARCUCCI SANCHES - EVD - PESQUISA ILHA BELA E SAO SEBASTIAONOTA DE CREDITO - 2023NC000082 Nº DE TRANSFERENCIA 1AAMPE TED 12171</t>
  </si>
  <si>
    <t>ALEXANDRE FRANCISCO MARCUCCI SANCHES</t>
  </si>
  <si>
    <t>23006.018825/2023-21</t>
  </si>
  <si>
    <t>154503263522023NE500266</t>
  </si>
  <si>
    <t>SOLICITACAO DE AUXILIO-EVENTO - DOCENTE EDMARCIO ANTONIO BELATI - EEL - PARA PARTICIPACAO INDUSCON 2023NOTA DE CREDITO - 2023NC000082 Nº DE TRANSFERENCIA 1AAMPE TED 12171</t>
  </si>
  <si>
    <t>EDMARCIO ANTONIO BELATI</t>
  </si>
  <si>
    <t>23006.018841/2023-13</t>
  </si>
  <si>
    <t>154503263522023NE500267</t>
  </si>
  <si>
    <t>SOLICITACAO DE AUXILIO-EVENTO - DOCENTE IVAN FILIPE DE ALMEIDA LOPES FERNANDES - PPU - PARA PARTICIPACAO LATIN AMERICAN POLITICAL METHODOLOGY MEETING 2023NOTA DE CREDITO - 2023NC000082 Nº DE TRANSFERENCIA 1AAMPE TED 12171</t>
  </si>
  <si>
    <t>IVAN FILIPE DE ALMEIDA LOPES FERNANDES</t>
  </si>
  <si>
    <t>23006.018794/2023-16</t>
  </si>
  <si>
    <t>154503263522023NE500268</t>
  </si>
  <si>
    <t>SOLICITACAO DE AUXILIO-EVENTO - DISCENTE: VICTOR ALBUQUERQUE FELIX DA SILVA - PPU- EVENTO: XIX CONGRESSO INTERNACIONAL FOMERCONOTA DE CREDITO - 2023NC000082 Nº DE TRANSFERENCIA 1AAMPE TED 12171</t>
  </si>
  <si>
    <t>23006.018836/2023-19</t>
  </si>
  <si>
    <t>154503263522023NE500270</t>
  </si>
  <si>
    <t>SOLICITACAO DE AUXILIO-EVENTO - DOCENTE ANA TEREZA LOPES MARRA DE SOUSA - PRI - PARA PARTICIPACAO XIX CONGRESSO INTERNACIONAL DO FOMERCONOTA DE CREDITO - 2023NC000082 Nº DE TRANSFERENCIA 1AAMPE TED 12171</t>
  </si>
  <si>
    <t>ANA TEREZA LOPES MARRA DE SOUSA</t>
  </si>
  <si>
    <t>23006.019485/2023-55</t>
  </si>
  <si>
    <t>154503263522023NE500269</t>
  </si>
  <si>
    <t>SOLICITACAO DE AUXILIO-EVENTO - DOCENTES DE PRI- EVENTO: XIX CONGRESSO INTERNACIONAL DO FOMERCONOTA DE CREDITO - 2023NC000082 Nº DE TRANSFERENCIA 1AAMPE TED 12171</t>
  </si>
  <si>
    <t>BRUNA MURIEL HUERTAS FUSCALDO</t>
  </si>
  <si>
    <t>23006.018150/2023-10</t>
  </si>
  <si>
    <t>154503263522023NE500276</t>
  </si>
  <si>
    <t>SOLICITACAO DE AUXILIO-EVENTO - DOCENTE JULIANA MARCHI - CEM - PARA PARTICIPACAO 12º COLAOBNOTA DE CREDITO - 2023NC000082 Nº DE TRANSFERENCIA 1AAMPE TED 12171</t>
  </si>
  <si>
    <t>JULIANA MARCHI</t>
  </si>
  <si>
    <t>23006.018650/2023-51</t>
  </si>
  <si>
    <t>154503263522023NE500278</t>
  </si>
  <si>
    <t>SOLICITACAO DE AUXILIO EVENTO - ENE - 27TH COBEM - INTERNATIONAL CONGRESS OF MECHANICAL ENGINEERINGNOTA DE CREDITO - 2023NC000082 Nº DE TRANSFERENCIA 1AAMPE TED 12171</t>
  </si>
  <si>
    <t>23006.018680/2023-68</t>
  </si>
  <si>
    <t>154503263522023NE500277</t>
  </si>
  <si>
    <t>SOLICITACAO DE AUXILIO-EVENTO - DISCENTE: IARA FRANCO SCHIAVI- CHS- EVENTO: STS AUSTRIANOTA DE CREDITO - 2023NC000082 Nº DE TRANSFERENCIA 1AAMPE TED 12171</t>
  </si>
  <si>
    <t>IARA FRANCO SCHIAVI</t>
  </si>
  <si>
    <t>23006.018749/2023-53</t>
  </si>
  <si>
    <t>154503263522023NE500272</t>
  </si>
  <si>
    <t>SOLICITACAO DE AUXILIO-EVENTO - DOCENTE JESUS PASCUAL MENA CHALCO - CCM - PARA PARTICIPACAO INDUSCON 2023NOTA DE CREDITO - 2023NC000082 Nº DE TRANSFERENCIA 1AAMPE TED 12171</t>
  </si>
  <si>
    <t>JESUS PASCUAL MENA CHALCO</t>
  </si>
  <si>
    <t>23006.018827/2023-10</t>
  </si>
  <si>
    <t>154503263522023NE500274</t>
  </si>
  <si>
    <t>SOLICITACAO DE AUXILIO-EVENTO - INV - PARA PARTICIPACAO INDUSCON 2023NOTA DE CREDITO - 2023NC000082 Nº DE TRANSFERENCIA 1AAMPE TED 12171</t>
  </si>
  <si>
    <t>ROMULO GONCALVES LINS</t>
  </si>
  <si>
    <t>23006.018834/2023-11</t>
  </si>
  <si>
    <t>154503263522023NE500273</t>
  </si>
  <si>
    <t>SOLICITACAO DE AUXILIO-EVENTO - INV - INDUSCON 2023NOTA DE CREDITO - 2023NC000082 Nº DE TRANSFERENCIA 1AAMPE TED 12171</t>
  </si>
  <si>
    <t>ALEXANDRE ACACIO DE ANDRADE</t>
  </si>
  <si>
    <t>23006.019490/2023-68</t>
  </si>
  <si>
    <t>154503263522023NE500275</t>
  </si>
  <si>
    <t>SOLICITACAO DE AUXILIO-EVENTO - PPU - XIX CONGRESSO INTERNACIONAL DO FORUM UNIVERSITARIO MERCOSUL - FOMERCONOTA DE CREDITO - 2023NC000082 Nº DE TRANSFERENCIA 1AAMPE TED 12171</t>
  </si>
  <si>
    <t>23006.022022/2023-71</t>
  </si>
  <si>
    <t>154503263522023NE500271</t>
  </si>
  <si>
    <t>SOLICITACAO DE AUXILIO-EVENTO - PGT - EVENTO: URBA23NOTA DE CREDITO - 2023NC000082 Nº DE TRANSFERENCIA 1AAMPE TED 12171</t>
  </si>
  <si>
    <t>LILIANE KATITA DE CARVALHO</t>
  </si>
  <si>
    <t>23006.018565/2023-93</t>
  </si>
  <si>
    <t>154503263522023NE500283</t>
  </si>
  <si>
    <t>SOLICITACAO DE AUXILIO-EVENTO - DOCENTE ANDRE LUIZ BRANDAO - CCM - PARA PARTICIPACAO 13TH INTERNATIONAL CONFERENCE ON VIDEOGAME SCIENCES AND ARTSNOTA DE CREDITO - 2023NC000082 Nº DE TRANSFERENCIA 1AAMPE TED 12171</t>
  </si>
  <si>
    <t>23006.020233/2023-79</t>
  </si>
  <si>
    <t>154503263522023NE500279</t>
  </si>
  <si>
    <t>SOLICITACAO DE AUXILIO EVENTO - ECO - LETICIA ALVES DE OLIVEIRA - 51º ENCONTRO NACIONAL DE ECONOMIANOTA DE CREDITO - 2023NC000082 Nº DE TRANSFERENCIA 1AAMPE TED 12171</t>
  </si>
  <si>
    <t>LETICIA ALVES DE OLIVEIRA</t>
  </si>
  <si>
    <t>23006.018172/2023-80</t>
  </si>
  <si>
    <t>154503263522023NE500285</t>
  </si>
  <si>
    <t>SOLICITACAO DE AUXILIO EVENTO - DISCENTES DE FIL - MINI ENCONTRO ANPOF 40 ANOSNOTA DE CREDITO - 2023NC000082 Nº DE TRANSFERENCIA 1AAMPE TED 12171</t>
  </si>
  <si>
    <t>23006.018405/2023-44</t>
  </si>
  <si>
    <t>154503263522023NE500289</t>
  </si>
  <si>
    <t>SOLICITACAO DE AUXILIO-EVENTO - DISCENTE: ANDRE DE JESUS TORRES- EPM - EVENTO: V ENCONTRO NACIONAL DE ECONOMIA POLITICA INTERNACIONAL (V ENEPI),NOTA DE CREDITO - 2023NC000082 Nº DE TRANSFERENCIA 1AAMPE TED 12171</t>
  </si>
  <si>
    <t>ANDRE DE JESUS TORRES</t>
  </si>
  <si>
    <t>23006.023083/2023-55</t>
  </si>
  <si>
    <t>154503263522023NE500290</t>
  </si>
  <si>
    <t>SOLICITACAO DE AUXILIO-EVENTO. DISCENTE: BRUNO DA SILVA SANTOS INF - EVENTO: 27TH COBEM ¿ INTERNATIONAL CONGRESS OF MECHANICAL ENGINEERINGNOTA DE CREDITO - 2023NC000082 Nº DE TRANSFERENCIA 1AAMPE TED 12171</t>
  </si>
  <si>
    <t>BRUNO DA SILVA SANTOS</t>
  </si>
  <si>
    <t>23006.022294/2023-71</t>
  </si>
  <si>
    <t>154503263522023NE500292</t>
  </si>
  <si>
    <t>SOLICITACAO DE AUXILIO EVENTO - CHS - DEBORA FRANCO MACHADO - 4S 2023NOTA DE CREDITO - 2023NC000082 Nº DE TRANSFERENCIA 1AAMPE TED 12171</t>
  </si>
  <si>
    <t>DEBORA FRANCO MACHADO</t>
  </si>
  <si>
    <t>23006.028127</t>
  </si>
  <si>
    <t>154503263522023NE000477</t>
  </si>
  <si>
    <t>154503263522023NE000478</t>
  </si>
  <si>
    <t>23006.018942/2023-94</t>
  </si>
  <si>
    <t>154503263522023NE500299</t>
  </si>
  <si>
    <t>SOLICITACAO DE AUXILIO EVENTO - DISCENTES DE EVD - EVENTO: VII SYMTERMESNOTA DE CREDITO - 2023NC000082 Nº DE TRANSFERENCIA 1AAMPE TED 12171</t>
  </si>
  <si>
    <t>23006.000756/2023-07</t>
  </si>
  <si>
    <t>154503263522023NE000548</t>
  </si>
  <si>
    <t>TED 11833 - DESCENTRALIZACAO DE CREDITOS ORCAMENTARIOS REFERENTES AO CUSTEIO DA OFERTAS DE CURSOS UAB - UNIVERSIDADE ABERTA DO BRASIL (UAB) EDITAL 09/2021 - CIENCIA E 10!, E EXECUTADOS PELA UNIVERSIDADE FEDERAL DO ABC.NOTA DE CREDITO 2023NC000199 - Nº DE TRANSFERENCIA 1AAMVH</t>
  </si>
  <si>
    <t>23006.010796/2023-59</t>
  </si>
  <si>
    <t>154503263522023NE000549</t>
  </si>
  <si>
    <t>TED 11784 - DESCENTRALIZACAO DE CREDITOS ORCAMENTARIOS REFERENTES AO FINANCIAMENTO DOS CURSOS NO AMBITO DO SISTEMA UNIVERSIDADE ABERTA DO BRASIL - UAB EDITAL 09/2021, E EXECUTADOS PELA UNIVERSIDADE FEDERAL DO ABC.NOTA DE CREDITO 2023NC000200 - Nº DE TRANSFERENCIA 1AAMVI</t>
  </si>
  <si>
    <t>23006.014809/2023-69</t>
  </si>
  <si>
    <t>154503263522023NE000546</t>
  </si>
  <si>
    <t>CONTRATACAO DE FUNDACAO DE APOIO PARA GESTAO ADMINISTRATIVA E FINANCEIRA DO TED SIMEC 11784 - TENDO COMO OBJETO A FORMACAO E/OU A CERTIFICACAO DE ESPECIALISTAS, MEDIANTE OS CURSOS SUPERIORES OU PROGRAMAS E PROJETOS ESPECIAIS, EXCLUSIVAMENTE APROVADOS PELO SISTEMA UNIVERSIDADE ABERTA DO BRASIL (UAB) E EXECUTADOS PELA UNIVERSIDADE FEDERAL DO ABC. EDITAL CAPES 09/2022NOTA DE CREDITO 2023NC000200</t>
  </si>
  <si>
    <t>23006.024104/2023-50</t>
  </si>
  <si>
    <t>154503263522023NE500304</t>
  </si>
  <si>
    <t>SOLICITACAO DE AUXILIO EVENTO - PROFESSOR MONICA YUKIE KUWAHARA - ECO - PARTICIPACAO COMO COORDENADORA DO PPG NO FORUM DOS COORDENADORES - EVENTO 51º ENCONTRO NACIONAL DE ECONOMIA (ANPEC)</t>
  </si>
  <si>
    <t>8.959,09</t>
  </si>
  <si>
    <t>154503263522023NE000547</t>
  </si>
  <si>
    <t>CONTRATACAO DE FUNDACAO DE APOIO PARA GESTAO ADMINISTRATIVA E FINANCEIRA DO TED SIMEC 11833 - TENDO COMO OBJETO A FORMACAO E/OU A CERTIFICACAO DE ESPECIALISTAS, MEDIANTE OS CURSOS SUPERIORES OU PROGRAMAS E PROJETOS ESPECIAIS, EXCLUSIVAMENTE APROVADOS PELO SISTEMA UNIVERSIDADE ABERTA DO BRASIL (UAB) - CIENCIA E 10! E EXECUTADOS PELA UNIVERSIDADE FEDERAL DO ABC. EDITAL CAPES 09/2022NOTA DE CREDITO 2023NC000199</t>
  </si>
  <si>
    <t>26292</t>
  </si>
  <si>
    <t>FUNDACAO JOAQUIM NABUCO</t>
  </si>
  <si>
    <t>FOMENTO AS ACOES DE GRADUACAO, POS-GRADUACAO, ENSINO, PESQUISA E EXTENSAO</t>
  </si>
  <si>
    <t>N08RTO940TN</t>
  </si>
  <si>
    <t>173655</t>
  </si>
  <si>
    <t>26298</t>
  </si>
  <si>
    <t>FUNDO NACIONAL DE DESENVOLVIMENTO DA EDUCACAO</t>
  </si>
  <si>
    <t>21B4</t>
  </si>
  <si>
    <t>FOMENTO A MATRICULAS EM CURSOS DE EDUCACAO PROFISSIONAL E TECNOLOGICA</t>
  </si>
  <si>
    <t>23006.014948/2023-92</t>
  </si>
  <si>
    <t>154503263522023NE000509</t>
  </si>
  <si>
    <t>CONTRATACAO DE FUNDACAO DE APOIO PARA A GESTAO ADMINISTRATIVA E FINANCEIRA DO TERMO DE EXECUCAO DESCENTRALIZADA -TED, CELEBRADO ENTRE A UFABC E MEC - FNDE - SETEC, PARA EXECUCAO DO PROJETO ED-SIMEC QUALIFICA MAIS ENERGIFE - PROGRAMA NACIONAL DE ACESSO AO ENSINO TECNICO E EMPREGO - PRONATEC. COORDENADOR RICARDO DA SILVA BENEDITO. PROCESSO VINCULADO N° 23006.006291-2023-90. NOTA DE CREDITO 2023NC700033. NUMERO DE TRANSFERENCIA 1AAMMX.</t>
  </si>
  <si>
    <t>26439</t>
  </si>
  <si>
    <t>INST.FED.DE EDUC.,CIENC.E TEC.DE SAO PAULO</t>
  </si>
  <si>
    <t>20RL</t>
  </si>
  <si>
    <t>FUNCIONAMENTO DAS INSTITUICOES DA REDE FEDERAL DE EDUCACAO PROFISSIONAL, CIENTIFICA E TECNOLOGICA</t>
  </si>
  <si>
    <t>V0000N0100N</t>
  </si>
  <si>
    <t>171154</t>
  </si>
  <si>
    <t>23006.013954/2023-22</t>
  </si>
  <si>
    <t>154503263522023NE000267</t>
  </si>
  <si>
    <t>PAGAMENTO COM RECURSO DESCENTRALIZADO - GRATIFICACAO POR ENCARGOS DE CURSO E CONCURSO - IFSP (INSTITUTO FEDERAL DE SP)</t>
  </si>
  <si>
    <t>49101</t>
  </si>
  <si>
    <t>MINIST.DO DESENVOLV.AGRARIO E AGRI.FAMILIAR</t>
  </si>
  <si>
    <t>23006.020083/2023-01</t>
  </si>
  <si>
    <t>154503263522023NE000483</t>
  </si>
  <si>
    <t>CONTRATACAO DE FUNDACAO DE APOIO PARA A GESTAO ADMINISTRATIVA E FINANCEIRA DO TERMO DE EXECUCAO DESCENTRALIZADA (TED), CELEBRADO ENTRE O MINISTERIO DO DESENVOLVIMENTO AGRARIO E DA AGRICULTURA FAMILIAR (MDA) E FUNDACAO UNIVERSIDADE FEDERAL DO ABC (UFABC) COORDENADORA ANGELA TERUMI FUSHITA. PROCESSO VINCULADO N° 23006.017992/2023-54NOTA DE CREDITO 2023NC000445</t>
  </si>
  <si>
    <t>21B7</t>
  </si>
  <si>
    <t>PROGRAMA NACIONAL DE CREDITO FUNDIARIO</t>
  </si>
  <si>
    <t>PNCF-MDA</t>
  </si>
  <si>
    <t>226239</t>
  </si>
  <si>
    <t>23006.017992/2023-54</t>
  </si>
  <si>
    <t>154503263522023NE000523</t>
  </si>
  <si>
    <t>CELEBRACAO DE TERMO DE EXECUCAO DESCENTRALIZADA (TED) COM MINISTERIO DE DESENVOLVIMENTO AGRARIO E AGRICULTURA FAMILIAR (MDA). COORDENADORA PROFª ANGELA TERUMI FUSHITA NOTA DE CREDITO 2023NC000445</t>
  </si>
  <si>
    <t>154503263522023NE000524</t>
  </si>
  <si>
    <t>154503263522023NE000525</t>
  </si>
  <si>
    <t>154503263522023NE400079</t>
  </si>
  <si>
    <t>154503263522023NE600055</t>
  </si>
  <si>
    <t>'</t>
  </si>
  <si>
    <t>O21</t>
  </si>
  <si>
    <t>E</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</si>
  <si>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</si>
  <si>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</si>
  <si>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</si>
  <si>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</si>
  <si>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</si>
  <si>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</si>
  <si>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</si>
  <si>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</si>
  <si>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</si>
  <si>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</si>
  <si>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</si>
  <si>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</si>
  <si>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</si>
  <si>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</si>
  <si>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</si>
  <si>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</si>
  <si>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</si>
  <si>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</si>
  <si>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</si>
  <si>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</si>
  <si>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</si>
  <si>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</si>
  <si>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</si>
  <si>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</si>
  <si>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</si>
  <si>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</si>
  <si>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</si>
  <si>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</si>
  <si>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</si>
  <si>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</si>
  <si>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</si>
  <si>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</si>
  <si>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23/06/2022</t>
  </si>
  <si>
    <t>23006.011027/2022-97</t>
  </si>
  <si>
    <t>154503263522022NE400043</t>
  </si>
  <si>
    <t>PROGRAMAS DE AUXILIOS SOCIOECONOMICOS 2022 - AUXILIO PERMANENCIA</t>
  </si>
  <si>
    <t>30/09/2022</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</si>
  <si>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</si>
  <si>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</si>
  <si>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</si>
  <si>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</si>
  <si>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</si>
  <si>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</si>
  <si>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</si>
  <si>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</si>
  <si>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</si>
  <si>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</si>
  <si>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</si>
  <si>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</si>
  <si>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204238</t>
  </si>
  <si>
    <t>25/11/2022</t>
  </si>
  <si>
    <t>154503263522022NE400059</t>
  </si>
  <si>
    <t>PROGRAMAS DE AUXILIOS SOCIOECONOMICOS 2022 - BOLSA AUXILIO MORADIA.</t>
  </si>
  <si>
    <t>154503263522022NE400060</t>
  </si>
  <si>
    <t>05/12/2022</t>
  </si>
  <si>
    <t>154503263522022NE000479</t>
  </si>
  <si>
    <t>CONCESSAO DE SUBSIDIO PARA PAGAMENTO DE REFEICOES NO RESTAURANTE UNIVERSITARIO PARA ALUNOS DA GRADUACAO DA UFABC. DECORRENTE DO PROCESSO 23006.003721/2022-31, QUE TRATA DA CONTRATACAO DE EMPRESA PARA PREPARO E FORNECIMENTO DE REFEICAO</t>
  </si>
  <si>
    <t>14/12/2022</t>
  </si>
  <si>
    <t>154503263522022NE000483</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</si>
  <si>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</si>
  <si>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</si>
  <si>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</si>
  <si>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</si>
  <si>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</si>
  <si>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</si>
  <si>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</si>
  <si>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</si>
  <si>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</si>
  <si>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</si>
  <si>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</si>
  <si>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</si>
  <si>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</si>
  <si>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</si>
  <si>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</si>
  <si>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</si>
  <si>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</si>
  <si>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</si>
  <si>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25/08/2022</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</si>
  <si>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</si>
  <si>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</si>
  <si>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</si>
  <si>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</si>
  <si>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</si>
  <si>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</si>
  <si>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</si>
  <si>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</si>
  <si>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</si>
  <si>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</si>
  <si>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</si>
  <si>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</si>
  <si>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</si>
  <si>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</si>
  <si>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</si>
  <si>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</si>
  <si>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</si>
  <si>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</si>
  <si>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</si>
  <si>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</si>
  <si>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</si>
  <si>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154503263522022NE400099</t>
  </si>
  <si>
    <t>154503263522022NE400100</t>
  </si>
  <si>
    <t>154503263522022NE400097</t>
  </si>
  <si>
    <t>154503263522022NE400098</t>
  </si>
  <si>
    <t>19/05/2022</t>
  </si>
  <si>
    <t>23006.000025/2022-72</t>
  </si>
  <si>
    <t>154503263522022NE400032</t>
  </si>
  <si>
    <t>PROCESSO PARA PAGAMENTO DE BOLSISTAS PARA ATUACAO NA MODALIDADE DE BOLSA DE TREINAMENTO E APOIO TECNICO EM PESQUISA (TATP) PARA ATENDIMENTO AOS NUCLEOS ESTRATEGICOS DE PESQUISA DA UFABC.</t>
  </si>
  <si>
    <t>154503263522022NE400054</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</si>
  <si>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</si>
  <si>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</si>
  <si>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</si>
  <si>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</si>
  <si>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</si>
  <si>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</si>
  <si>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</si>
  <si>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</si>
  <si>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</si>
  <si>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</si>
  <si>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</si>
  <si>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</si>
  <si>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</si>
  <si>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</si>
  <si>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</si>
  <si>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</si>
  <si>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</si>
  <si>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</si>
  <si>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14/07/2022</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</si>
  <si>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</si>
  <si>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</si>
  <si>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</si>
  <si>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</si>
  <si>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</si>
  <si>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</si>
  <si>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</si>
  <si>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</si>
  <si>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</si>
  <si>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</si>
  <si>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</si>
  <si>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</si>
  <si>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</si>
  <si>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</si>
  <si>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</si>
  <si>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</si>
  <si>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</si>
  <si>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</si>
  <si>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</si>
  <si>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</si>
  <si>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154503263522022NE500245</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</si>
  <si>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</si>
  <si>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</si>
  <si>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</si>
  <si>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</si>
  <si>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</si>
  <si>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</si>
  <si>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</si>
  <si>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</si>
  <si>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LETICIA SANTOS GALHA</t>
  </si>
  <si>
    <t>09/08/2022</t>
  </si>
  <si>
    <t>23006.013639/2022-14</t>
  </si>
  <si>
    <t>154503263522022NE500073</t>
  </si>
  <si>
    <t>AUXILIO EVENTO ESTUDANTIL DE CARATER CIENTIFICO, ACADEMICO E/OU TECNOLOGICO.</t>
  </si>
  <si>
    <t>MARCOS FREITAS PARRA</t>
  </si>
  <si>
    <t>12/09/2022</t>
  </si>
  <si>
    <t>23006.015244/2022-56</t>
  </si>
  <si>
    <t>154503263522022NE500144</t>
  </si>
  <si>
    <t>JOAO VITTOR DE FREITAS FRANCISCO</t>
  </si>
  <si>
    <t>03/10/2022</t>
  </si>
  <si>
    <t>23006.018282/2022-61</t>
  </si>
  <si>
    <t>154503263522022NE500173</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</si>
  <si>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</si>
  <si>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</si>
  <si>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</si>
  <si>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</si>
  <si>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</si>
  <si>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</si>
  <si>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</si>
  <si>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</si>
  <si>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</si>
  <si>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</si>
  <si>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</si>
  <si>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</si>
  <si>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</si>
  <si>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</si>
  <si>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</si>
  <si>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</si>
  <si>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</si>
  <si>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</si>
  <si>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</si>
  <si>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</si>
  <si>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</si>
  <si>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</si>
  <si>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</si>
  <si>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</si>
  <si>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</si>
  <si>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</si>
  <si>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</si>
  <si>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</si>
  <si>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</si>
  <si>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</si>
  <si>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</si>
  <si>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</si>
  <si>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</si>
  <si>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</si>
  <si>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</si>
  <si>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</si>
  <si>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</si>
  <si>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</si>
  <si>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</si>
  <si>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</si>
  <si>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</si>
  <si>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</si>
  <si>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</si>
  <si>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</si>
  <si>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</si>
  <si>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</si>
  <si>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</si>
  <si>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</si>
  <si>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</si>
  <si>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</si>
  <si>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</si>
  <si>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</si>
  <si>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154503263522022NE400063</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</si>
  <si>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</si>
  <si>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</si>
  <si>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</si>
  <si>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</si>
  <si>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</si>
  <si>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</si>
  <si>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</si>
  <si>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</si>
  <si>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</si>
  <si>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</si>
  <si>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</si>
  <si>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</si>
  <si>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</si>
  <si>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</si>
  <si>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</si>
  <si>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</si>
  <si>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</si>
  <si>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</si>
  <si>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</si>
  <si>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</si>
  <si>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</si>
  <si>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</si>
  <si>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</si>
  <si>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</si>
  <si>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</si>
  <si>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</si>
  <si>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</si>
  <si>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</si>
  <si>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23006.017119/2022-81</t>
  </si>
  <si>
    <t>154503263522022NE000482</t>
  </si>
  <si>
    <t>CONTRATACAO DE EMPRESA ESPECIALIZADA PARA A PRESTACAO DE SERVICOS DE MAILING JORNALISTICO E DE DISTRIBUICAO DE RELEASES</t>
  </si>
  <si>
    <t>COMUNIQUE-SE S/A</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</si>
  <si>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</si>
  <si>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</si>
  <si>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</si>
  <si>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</si>
  <si>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</si>
  <si>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</si>
  <si>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</si>
  <si>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</si>
  <si>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</si>
  <si>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</si>
  <si>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</si>
  <si>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</si>
  <si>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</si>
  <si>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04/08/2021</t>
  </si>
  <si>
    <t>154503263522021NE000141</t>
  </si>
  <si>
    <t>CONTRATACAO DE EMPRESA ESPECIALIZADA PARA PROMOVER A PUBLICACAO DE MATERIAS LEGAIS EM JORNAIS DE CIRCULACAO NACIONAL PARA A FUNDACAO UNIVERSIDADE FEDERAL DO ABC - UFABC</t>
  </si>
  <si>
    <t>23/03/2022</t>
  </si>
  <si>
    <t>154503263522022NE000042</t>
  </si>
  <si>
    <t>CONTRATACAO DE EMPRESA PARA AGENCIAMENTO DE TRANSPORTE INTERNACIONAL PARA AS CARGAS IMPORTADAS PELA UFABC</t>
  </si>
  <si>
    <t>154503263522022NE000044</t>
  </si>
  <si>
    <t>13/07/2022</t>
  </si>
  <si>
    <t>154503263522022NE000208</t>
  </si>
  <si>
    <t>17/11/2020</t>
  </si>
  <si>
    <t>23006008266202006</t>
  </si>
  <si>
    <t>154503263522020NE000375</t>
  </si>
  <si>
    <t>PROT:110116  PAGAMENTO DE ANUIDADE DO EXERCICIO DE 2020 A CAMBRA DE CAMERC    BRASILCATALUNYA (CAMARA DE COMERCIO BRASIL-CATALUNHA - CCBC)</t>
  </si>
  <si>
    <t>CAMBRA DE COMERC BRASIL-CATALUNYA</t>
  </si>
  <si>
    <t>0039</t>
  </si>
  <si>
    <t>CONTRIBUICAO A CAMARA DE COMERCIO BRASIL-CATALUNHA (CCBC)</t>
  </si>
  <si>
    <t>162737</t>
  </si>
  <si>
    <t>22/09/2022</t>
  </si>
  <si>
    <t>23006.004221/2022-16</t>
  </si>
  <si>
    <t>154503263522022NE000308</t>
  </si>
  <si>
    <t>PAGAMENTO DE ANUIDADE DO EXERCICIO DE 2022 A ASSOCIACAO BRASILEIRA DE EDUCACAO INTERNACIONAL (FAUBAI)</t>
  </si>
  <si>
    <t>05/07/2021</t>
  </si>
  <si>
    <t>23006.000016/2021-09</t>
  </si>
  <si>
    <t>154503263522021NE000115</t>
  </si>
  <si>
    <t>PAGAMENTO DE TAXAS AO INSTITUTO NACIONAL DA PROPRIEDADE INDUSTRIAL - INPI.</t>
  </si>
  <si>
    <t>25/01/2022</t>
  </si>
  <si>
    <t>154503263522022NE000012</t>
  </si>
  <si>
    <t>28/06/2022</t>
  </si>
  <si>
    <t>23006.010522/2022-89</t>
  </si>
  <si>
    <t>154503263522022NE000192</t>
  </si>
  <si>
    <t>PAGAMENTO DE TAXAS AO INPI - INSTITUTO NACIONAL DA PROPRIEDADE INDUSTRIAL</t>
  </si>
  <si>
    <t>33913904</t>
  </si>
  <si>
    <t>MARCAS, PATENTES E DIREITOS AUTORAIS</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</si>
  <si>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</si>
  <si>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</si>
  <si>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</si>
  <si>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</si>
  <si>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</si>
  <si>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</si>
  <si>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</si>
  <si>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</si>
  <si>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</si>
  <si>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</si>
  <si>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</si>
  <si>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23/05/2022</t>
  </si>
  <si>
    <t>154503263522022NE000116</t>
  </si>
  <si>
    <t>24/05/2022</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</si>
  <si>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</si>
  <si>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</si>
  <si>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</si>
  <si>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</si>
  <si>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</si>
  <si>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</si>
  <si>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</si>
  <si>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</si>
  <si>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</si>
  <si>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20/05/2022</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</si>
  <si>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</si>
  <si>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</si>
  <si>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</si>
  <si>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</si>
  <si>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</si>
  <si>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</si>
  <si>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</si>
  <si>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</si>
  <si>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</si>
  <si>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</si>
  <si>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</si>
  <si>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</si>
  <si>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</si>
  <si>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</si>
  <si>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</si>
  <si>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</si>
  <si>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</si>
  <si>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</si>
  <si>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189564</t>
  </si>
  <si>
    <t>23006.019125/2021-91</t>
  </si>
  <si>
    <t>154503263522022NE000066</t>
  </si>
  <si>
    <t>CONTRATACAO DE EMPRESA ESPECIALIZADA PARA PRESTAR SERVICO DE HIGIENIZACAO E LIMPEZA DE MATERIAIS BIBLIOGRAFICOS</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</si>
  <si>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</si>
  <si>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</si>
  <si>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</si>
  <si>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</si>
  <si>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</si>
  <si>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</si>
  <si>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</si>
  <si>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</si>
  <si>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</si>
  <si>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</si>
  <si>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23006.023030/2022-53</t>
  </si>
  <si>
    <t>154503263522022NE000445</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</si>
  <si>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</si>
  <si>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</si>
  <si>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</si>
  <si>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</si>
  <si>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</si>
  <si>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</si>
  <si>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</si>
  <si>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</si>
  <si>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</si>
  <si>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</si>
  <si>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</si>
  <si>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</si>
  <si>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</si>
  <si>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</si>
  <si>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</si>
  <si>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</si>
  <si>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</si>
  <si>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</si>
  <si>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</si>
  <si>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</si>
  <si>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</si>
  <si>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</si>
  <si>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</si>
  <si>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05/09/2022</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</si>
  <si>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</si>
  <si>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</si>
  <si>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</si>
  <si>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</si>
  <si>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</si>
  <si>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</si>
  <si>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</si>
  <si>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</si>
  <si>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</si>
  <si>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</si>
  <si>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</si>
  <si>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</si>
  <si>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</si>
  <si>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</si>
  <si>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</si>
  <si>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</si>
  <si>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</si>
  <si>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</si>
  <si>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</si>
  <si>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</si>
  <si>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UNIVERSIDADE PROTECAO TREINAMENTO E ENSINO A DISTANCIA</t>
  </si>
  <si>
    <t>23006.024832/2022-81</t>
  </si>
  <si>
    <t>154503263522022NE000538</t>
  </si>
  <si>
    <t>CONTRATACAO DE EMPRESA PARA MINISTRAR O CURSO DE CAPACITACAO SOBRE A LEI 14.133/2021 PARA SERVIDORES DA UFABC NA MODALIDADE IN COMPANY.</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</si>
  <si>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</si>
  <si>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</si>
  <si>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</si>
  <si>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</si>
  <si>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</si>
  <si>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</si>
  <si>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</si>
  <si>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</si>
  <si>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</si>
  <si>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</si>
  <si>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</si>
  <si>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</si>
  <si>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</si>
  <si>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177445</t>
  </si>
  <si>
    <t>23006.019081/2021-08</t>
  </si>
  <si>
    <t>154503263522021NE000309</t>
  </si>
  <si>
    <t>CONTRATACAO DE FUNDACAO DE APOIO PARA GESTAO ADMINISTRATIVA E FINANCEIRA DO PROJETO GENERO E PODER LOCAL POLITICAS PUBLICAS, ACAO E PARTICIPACAO SOB A COORDENACAO DA PROFESSORA ARLENE MARTINEZ RICOLDI.</t>
  </si>
  <si>
    <t>196733</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</si>
  <si>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</si>
  <si>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</si>
  <si>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</si>
  <si>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</si>
  <si>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</si>
  <si>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</si>
  <si>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</si>
  <si>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</si>
  <si>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206425</t>
  </si>
  <si>
    <t>154503263522022NE000369</t>
  </si>
  <si>
    <t>05/05/2022</t>
  </si>
  <si>
    <t>23006.007622/2022-28</t>
  </si>
  <si>
    <t>154503263522022NE000087</t>
  </si>
  <si>
    <t>ACORDO MIS SESC-UFABC 2022</t>
  </si>
  <si>
    <t>23006.011941/2021-57</t>
  </si>
  <si>
    <t>154503263522022NE000403</t>
  </si>
  <si>
    <t>ATA SRP PARA AQUISICAO DE EQUIPAMENTOS DE PROTECAO E COMBATE A INCENDIO - EXTINTORES, MANGUEIRAS, ACESSORIOS E SINALIZACAO.</t>
  </si>
  <si>
    <t>GIACOMO RESENDE SEOLIN</t>
  </si>
  <si>
    <t>44905224</t>
  </si>
  <si>
    <t>EQUIPAMENTO DE PROTECAO, SEGURANCA E  SOCORRO</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</si>
  <si>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</si>
  <si>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</si>
  <si>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</si>
  <si>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</si>
  <si>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</si>
  <si>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189563</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</si>
  <si>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</si>
  <si>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</si>
  <si>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</si>
  <si>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</si>
  <si>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</si>
  <si>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</si>
  <si>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</si>
  <si>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LTDA</t>
  </si>
  <si>
    <t>154503263522022NE000471</t>
  </si>
  <si>
    <t>CATIONLAB EQUIPAMENTOS E PRODUTOS PARA LABORATORIO EIRE</t>
  </si>
  <si>
    <t>154503263522022NE000472</t>
  </si>
  <si>
    <t>TROIA COMERCIO DE EQUIPAMENTOS DIVERSOS EIRELI</t>
  </si>
  <si>
    <t>154503263522022NE000473</t>
  </si>
  <si>
    <t>154503263522022NE000474</t>
  </si>
  <si>
    <t>SCHMIDT EQUIPAMENTOS TOPOGRAFICOS LTDA</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</si>
  <si>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</si>
  <si>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</si>
  <si>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</si>
  <si>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</si>
  <si>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</si>
  <si>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</si>
  <si>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</si>
  <si>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</si>
  <si>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154503263522022NE000496</t>
  </si>
  <si>
    <t>RBM DISTRIBUIDORA E COMERCIO LTDA</t>
  </si>
  <si>
    <t>154503263522022NE000497</t>
  </si>
  <si>
    <t>PHOENIX INSTRUMENTAL CIENTIFICA LTDA</t>
  </si>
  <si>
    <t>154503263522022NE000529</t>
  </si>
  <si>
    <t>18/08/2022</t>
  </si>
  <si>
    <t>23006.009610/2022-38</t>
  </si>
  <si>
    <t>154503263522022NE000256</t>
  </si>
  <si>
    <t>CONTRATACAO DE SERVICO DE MANUTENCAO CORRETIVA DO ULTRAPURIFICADOR DE AGUA MILLIQ E AQUISICAO DAS PECAS PARA A MANUTENCAO</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</si>
  <si>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</si>
  <si>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</si>
  <si>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</si>
  <si>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</si>
  <si>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</si>
  <si>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</si>
  <si>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</si>
  <si>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</si>
  <si>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</si>
  <si>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</si>
  <si>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</si>
  <si>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</si>
  <si>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</si>
  <si>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</si>
  <si>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</si>
  <si>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</si>
  <si>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</si>
  <si>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</si>
  <si>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</si>
  <si>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</si>
  <si>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</si>
  <si>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</si>
  <si>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</si>
  <si>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</si>
  <si>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</si>
  <si>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</si>
  <si>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</si>
  <si>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</si>
  <si>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</si>
  <si>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</si>
  <si>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</si>
  <si>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16/09/2022</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</si>
  <si>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</si>
  <si>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</si>
  <si>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</si>
  <si>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</si>
  <si>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</si>
  <si>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</si>
  <si>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</si>
  <si>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</si>
  <si>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</si>
  <si>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33903015</t>
  </si>
  <si>
    <t>MATERIAL P/ FESTIVIDADES E HOMENAGENS</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</si>
  <si>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</si>
  <si>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</si>
  <si>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</si>
  <si>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</si>
  <si>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</si>
  <si>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</si>
  <si>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</si>
  <si>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</si>
  <si>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</si>
  <si>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</si>
  <si>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</si>
  <si>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</si>
  <si>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</si>
  <si>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</si>
  <si>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</si>
  <si>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</si>
  <si>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</si>
  <si>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</si>
  <si>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</si>
  <si>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</si>
  <si>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</si>
  <si>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</si>
  <si>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</si>
  <si>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</si>
  <si>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</si>
  <si>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</si>
  <si>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154503263522022NE000396</t>
  </si>
  <si>
    <t>PMA-PRODUCOES E MONTAGENS ARTISTICAS LTDA</t>
  </si>
  <si>
    <t>154503263522022NE000397</t>
  </si>
  <si>
    <t>EXPANSOM PROMOCOES E EVENTOS LTDA</t>
  </si>
  <si>
    <t>29/09/2022</t>
  </si>
  <si>
    <t>23006.002362/2022-02</t>
  </si>
  <si>
    <t>154503263522022NE000328</t>
  </si>
  <si>
    <t>CONTRATACAO DE SERVICOS DE TRADUCAO/INTERPRETACAO DE LIBRAS</t>
  </si>
  <si>
    <t>EDUCATV - PRODUCAO INDEPENDENTE DE RADIO E TV LTDA</t>
  </si>
  <si>
    <t>206422</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</si>
  <si>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</si>
  <si>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</si>
  <si>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</si>
  <si>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</si>
  <si>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</si>
  <si>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</si>
  <si>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</si>
  <si>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</si>
  <si>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</si>
  <si>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</si>
  <si>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33909249</t>
  </si>
  <si>
    <t>AUXILIO-TRANPORTE</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</si>
  <si>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</si>
  <si>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</si>
  <si>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</si>
  <si>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</si>
  <si>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</si>
  <si>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</si>
  <si>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</si>
  <si>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</si>
  <si>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</si>
  <si>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</si>
  <si>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</si>
  <si>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</si>
  <si>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</si>
  <si>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</si>
  <si>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154503263522022NE000493</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</si>
  <si>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</si>
  <si>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</si>
  <si>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</si>
  <si>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</si>
  <si>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</si>
  <si>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</si>
  <si>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</si>
  <si>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</si>
  <si>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</si>
  <si>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</si>
  <si>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</si>
  <si>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</si>
  <si>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</si>
  <si>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</si>
  <si>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</si>
  <si>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</si>
  <si>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</si>
  <si>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</si>
  <si>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</si>
  <si>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</si>
  <si>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08/12/2020</t>
  </si>
  <si>
    <t>23006000452202099</t>
  </si>
  <si>
    <t>154503263522020NE000415</t>
  </si>
  <si>
    <t>PROT:110116  PAGAMENTO DE ANUIDADE DO EXERCICIO DE 2020 A ASOCIACION DE       UNIVERSIDADES GRUPO MONTEVIDEO (AUGM)</t>
  </si>
  <si>
    <t>154503263522020NE000416</t>
  </si>
  <si>
    <t>RO05</t>
  </si>
  <si>
    <t>CONTRIBUICAO A ASSOCIACION DE UNIVERSIDADES GRUPO MONTEVIDEU (AUGM) - REGRA DE OURO</t>
  </si>
  <si>
    <t>191781</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</si>
  <si>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</si>
  <si>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</si>
  <si>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</si>
  <si>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</si>
  <si>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</si>
  <si>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</si>
  <si>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</si>
  <si>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</si>
  <si>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</si>
  <si>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</si>
  <si>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</si>
  <si>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</si>
  <si>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31/03/2022</t>
  </si>
  <si>
    <t>23006.000896/2020-24</t>
  </si>
  <si>
    <t>154503263522022NE000048</t>
  </si>
  <si>
    <t>CONTRATACAO DE SERVICO DE COLETA DE LIXO INFECTANTE DOS LABORATORIOS E BIOTERIO PARA O CAMPUS SANTO ANDRE</t>
  </si>
  <si>
    <t>SERVICO MUNICIPAL DE SANEAMENTO AMBIENTAL DE SANTO ANDR</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</si>
  <si>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</si>
  <si>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</si>
  <si>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</si>
  <si>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</si>
  <si>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</si>
  <si>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</si>
  <si>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</si>
  <si>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</si>
  <si>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</si>
  <si>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</si>
  <si>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</si>
  <si>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</si>
  <si>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</si>
  <si>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154503263522022NE000177</t>
  </si>
  <si>
    <t>29/06/2022</t>
  </si>
  <si>
    <t>154503263522022NE000194</t>
  </si>
  <si>
    <t>19/09/2022</t>
  </si>
  <si>
    <t>154503263522022NE000304</t>
  </si>
  <si>
    <t>A&amp;A GOLD PHARMA INDUSTRIA LTDA</t>
  </si>
  <si>
    <t>154503263522022NE000514</t>
  </si>
  <si>
    <t>154503263522022NE000515</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</si>
  <si>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</si>
  <si>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</si>
  <si>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</si>
  <si>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</si>
  <si>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</si>
  <si>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23006.009166/2022-51</t>
  </si>
  <si>
    <t>154503263522022NE000391</t>
  </si>
  <si>
    <t>COMPRAS COMPARTILHADAS - COMPONENTES ELETRONICOS E DIVERSOS</t>
  </si>
  <si>
    <t>23006.023778/2022-56</t>
  </si>
  <si>
    <t>154503263522022NE000489</t>
  </si>
  <si>
    <t>AQUISICAO DE MATERIAIS DE CONSUMO - COMPONENTES ELETRONICOS E DIVERSOS - ITENS FRACASSADOS NO PREGAO ELETRONICO 73/2022.</t>
  </si>
  <si>
    <t>G.STRITH ENERGIA LTDA</t>
  </si>
  <si>
    <t>154503263522022NE000490</t>
  </si>
  <si>
    <t>154503263522022NE000491</t>
  </si>
  <si>
    <t>04/11/2020</t>
  </si>
  <si>
    <t>23006006314202013</t>
  </si>
  <si>
    <t>154503263522020NE800348</t>
  </si>
  <si>
    <t>PROT:1158  AQUISICAO DE MATERIAIS DE CONSUMO PARA UTILIZACAO NOS LABORATORIOS DIDATICOS  PROC ORIGEM: 2020PR00065</t>
  </si>
  <si>
    <t>PARMAGNANI COMERCIO DE ROUPAS EIRELI</t>
  </si>
  <si>
    <t>33903001</t>
  </si>
  <si>
    <t>COMBUSTIVEIS E LUBRIFICANTES AUTOMOTIVOS</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</si>
  <si>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</si>
  <si>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</si>
  <si>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</si>
  <si>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</si>
  <si>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</si>
  <si>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</si>
  <si>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</si>
  <si>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</si>
  <si>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</si>
  <si>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</si>
  <si>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</si>
  <si>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</si>
  <si>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</si>
  <si>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</si>
  <si>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</si>
  <si>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</si>
  <si>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</si>
  <si>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</si>
  <si>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</si>
  <si>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</si>
  <si>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</si>
  <si>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MERCOSCIENCE COMERCIAL LTDA</t>
  </si>
  <si>
    <t>154503263522022NE000462</t>
  </si>
  <si>
    <t>154503263522022NE000463</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</si>
  <si>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</si>
  <si>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</si>
  <si>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</si>
  <si>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</si>
  <si>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</si>
  <si>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</si>
  <si>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</si>
  <si>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154503263522022NE000316</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</si>
  <si>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</si>
  <si>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</si>
  <si>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</si>
  <si>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</si>
  <si>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</si>
  <si>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</si>
  <si>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</si>
  <si>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</si>
  <si>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154503263522022NE000527</t>
  </si>
  <si>
    <t>154503263522022NE000528</t>
  </si>
  <si>
    <t>154503263522022NE000530</t>
  </si>
  <si>
    <t>MAKLAB COMERCIAL LTDA</t>
  </si>
  <si>
    <t>154503263522022NE000531</t>
  </si>
  <si>
    <t>MDL SOUZA COMERCIO LTDA</t>
  </si>
  <si>
    <t>154503263522022NE000532</t>
  </si>
  <si>
    <t>MOLECULAR BIOTECNOLOGIA LTDA</t>
  </si>
  <si>
    <t>154503263522022NE000533</t>
  </si>
  <si>
    <t>154503263522022NE000534</t>
  </si>
  <si>
    <t>154503263522022NE000535</t>
  </si>
  <si>
    <t>154503263522022NE000536</t>
  </si>
  <si>
    <t>SCIAVICCO COMERCIO INDUSTRIA LTDA</t>
  </si>
  <si>
    <t>154503263522022NE000537</t>
  </si>
  <si>
    <t>18/12/2020</t>
  </si>
  <si>
    <t>23006003497202015</t>
  </si>
  <si>
    <t>154503263522020NE800513</t>
  </si>
  <si>
    <t>PROT:110107  CONTRATACAO DO LICENCIAMENTO TEMPORARIO DO SOFTWARE - INCITES    BENCHMARKING   ANALYTICS  PROC ORIGEM: 2020IN00048</t>
  </si>
  <si>
    <t>CLARIVATE ANALYTICS (US) LLC</t>
  </si>
  <si>
    <t>44904005</t>
  </si>
  <si>
    <t>AQUISICAO DE SOFTWARE PRONTO</t>
  </si>
  <si>
    <t>09/02/2021</t>
  </si>
  <si>
    <t>23006.000882/2020-19</t>
  </si>
  <si>
    <t>154503263522021NE000014</t>
  </si>
  <si>
    <t>AQUISICAO DE HELIO LIQUIDO PARA O ESPECTROMETRO DE RESSONANCIA MAGNETICA NUCLEAR - RMN - DA CEM</t>
  </si>
  <si>
    <t>WHITE MARTINS GASES INDUSTRIAIS LTDA</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</si>
  <si>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</si>
  <si>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</si>
  <si>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</si>
  <si>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</si>
  <si>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</si>
  <si>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</si>
  <si>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</si>
  <si>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</si>
  <si>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</si>
  <si>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</si>
  <si>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</si>
  <si>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</si>
  <si>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</si>
  <si>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</si>
  <si>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</si>
  <si>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</si>
  <si>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</si>
  <si>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</si>
  <si>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</si>
  <si>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</si>
  <si>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</si>
  <si>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154503263522022NE000287</t>
  </si>
  <si>
    <t>154503263522022NE000288</t>
  </si>
  <si>
    <t>13/09/2022</t>
  </si>
  <si>
    <t>23006.014508/2022-54</t>
  </si>
  <si>
    <t>154503263522022NE000298</t>
  </si>
  <si>
    <t>IMPORTACAO DE INSUMOS PARA DESENVOLVIMENTO DE PROJETO DE PESQUISA - PROF. RODRIGO BUENO - INTERPRISE - CNPQ.</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</si>
  <si>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</si>
  <si>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</si>
  <si>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</si>
  <si>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</si>
  <si>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</si>
  <si>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</si>
  <si>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</si>
  <si>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</si>
  <si>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</si>
  <si>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</si>
  <si>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</si>
  <si>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</si>
  <si>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</si>
  <si>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</si>
  <si>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206424</t>
  </si>
  <si>
    <t>154503263522022NE000509</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</si>
  <si>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</si>
  <si>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</si>
  <si>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</si>
  <si>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</si>
  <si>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</si>
  <si>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</si>
  <si>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</si>
  <si>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</si>
  <si>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</si>
  <si>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</si>
  <si>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</si>
  <si>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</si>
  <si>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</si>
  <si>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</si>
  <si>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</si>
  <si>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</si>
  <si>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</si>
  <si>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</si>
  <si>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</si>
  <si>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</si>
  <si>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</si>
  <si>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</si>
  <si>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</si>
  <si>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</si>
  <si>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</si>
  <si>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</si>
  <si>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</si>
  <si>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</si>
  <si>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</si>
  <si>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</si>
  <si>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</si>
  <si>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</si>
  <si>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</si>
  <si>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</si>
  <si>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</si>
  <si>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</si>
  <si>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</si>
  <si>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</si>
  <si>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</si>
  <si>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</si>
  <si>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</si>
  <si>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</si>
  <si>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</si>
  <si>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</si>
  <si>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CONTRATACAO DE EMPRESA PARA CONFECCAO DE BANNERS E FAIXAS.</t>
  </si>
  <si>
    <t>GL EDITORA GRAFICA LTDA</t>
  </si>
  <si>
    <t>30/09/2021</t>
  </si>
  <si>
    <t>154503263522021NE000204</t>
  </si>
  <si>
    <t>154503263522022NE000337</t>
  </si>
  <si>
    <t>23006.010405/2022-15</t>
  </si>
  <si>
    <t>154503263522022NE000370</t>
  </si>
  <si>
    <t>CONTRATACAO DE EMPRESA PARA CONFECCAO DE BANNERS E FAIXAS</t>
  </si>
  <si>
    <t>31/05/2021</t>
  </si>
  <si>
    <t>154503263522021NE000075</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</si>
  <si>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</si>
  <si>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</si>
  <si>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</si>
  <si>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</si>
  <si>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</si>
  <si>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</si>
  <si>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</si>
  <si>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</si>
  <si>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</si>
  <si>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</si>
  <si>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</si>
  <si>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</si>
  <si>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</si>
  <si>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</si>
  <si>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</si>
  <si>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</si>
  <si>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11/08/2022</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</si>
  <si>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</si>
  <si>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</si>
  <si>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</si>
  <si>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</si>
  <si>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</si>
  <si>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</si>
  <si>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</si>
  <si>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</si>
  <si>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</si>
  <si>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</si>
  <si>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</si>
  <si>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</si>
  <si>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</si>
  <si>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</si>
  <si>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</si>
  <si>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</si>
  <si>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</si>
  <si>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</si>
  <si>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</si>
  <si>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</si>
  <si>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</si>
  <si>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</si>
  <si>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</si>
  <si>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</si>
  <si>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</si>
  <si>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</si>
  <si>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</si>
  <si>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</si>
  <si>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</si>
  <si>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</si>
  <si>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</si>
  <si>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</si>
  <si>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</si>
  <si>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</si>
  <si>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</si>
  <si>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</si>
  <si>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</si>
  <si>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</si>
  <si>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</si>
  <si>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</si>
  <si>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</si>
  <si>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</si>
  <si>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</si>
  <si>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</si>
  <si>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</si>
  <si>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</si>
  <si>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</si>
  <si>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</si>
  <si>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</si>
  <si>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154503263522022NE000415</t>
  </si>
  <si>
    <t>REGISTRO DE PRECOS PARA EVENTUAL AQUISICAO DE EQUIPAMENTOS DE PROTECAO INDIVIDUAL E DE RESPOSTA A EMERGENCIA.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</si>
  <si>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</si>
  <si>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</si>
  <si>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</si>
  <si>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</si>
  <si>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</si>
  <si>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</si>
  <si>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</si>
  <si>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</si>
  <si>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</si>
  <si>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</si>
  <si>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</si>
  <si>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</si>
  <si>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</si>
  <si>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</si>
  <si>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</si>
  <si>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</si>
  <si>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</si>
  <si>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16/08/2021</t>
  </si>
  <si>
    <t>154503263522021NE000152</t>
  </si>
  <si>
    <t>22/12/2021</t>
  </si>
  <si>
    <t>154503263522021NE000338</t>
  </si>
  <si>
    <t>UPS TECNOLOGIA LTDA</t>
  </si>
  <si>
    <t>21/02/2022</t>
  </si>
  <si>
    <t>154503263522022NE000021</t>
  </si>
  <si>
    <t>23/02/2022</t>
  </si>
  <si>
    <t>154503263522022NE000025</t>
  </si>
  <si>
    <t>11/03/2022</t>
  </si>
  <si>
    <t>23006.001851/2016-91</t>
  </si>
  <si>
    <t>154503263522022NE000031</t>
  </si>
  <si>
    <t>CONTRATACAO DE SERVICOS DE MANUTENCAO DE SISTEMAS DE AR CONDICIONADO E EXAUSTAO.</t>
  </si>
  <si>
    <t>ENCLIMAR ENGENHARIA DE CLIMATIZACAO LTDA</t>
  </si>
  <si>
    <t>154503263522022NE000122</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</si>
  <si>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</si>
  <si>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</si>
  <si>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</si>
  <si>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</si>
  <si>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</si>
  <si>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</si>
  <si>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</si>
  <si>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</si>
  <si>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</si>
  <si>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17/08/2022</t>
  </si>
  <si>
    <t>154503263522022NE000254</t>
  </si>
  <si>
    <t>26/09/2022</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</si>
  <si>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</si>
  <si>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</si>
  <si>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</si>
  <si>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</si>
  <si>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</si>
  <si>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</si>
  <si>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</si>
  <si>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</si>
  <si>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</si>
  <si>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</si>
  <si>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154503263522021NE000017</t>
  </si>
  <si>
    <t>154503263522022NE000402</t>
  </si>
  <si>
    <t>21/07/2022</t>
  </si>
  <si>
    <t>154503263522022NE000218</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</si>
  <si>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</si>
  <si>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</si>
  <si>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</si>
  <si>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</si>
  <si>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</si>
  <si>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</si>
  <si>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</si>
  <si>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</si>
  <si>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</si>
  <si>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</si>
  <si>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</si>
  <si>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</si>
  <si>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</si>
  <si>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</si>
  <si>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</si>
  <si>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</si>
  <si>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</si>
  <si>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</si>
  <si>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</si>
  <si>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</si>
  <si>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</si>
  <si>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</si>
  <si>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154503263522022NE000253</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</si>
  <si>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</si>
  <si>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</si>
  <si>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</si>
  <si>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</si>
  <si>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</si>
  <si>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</si>
  <si>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</si>
  <si>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</si>
  <si>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</si>
  <si>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</si>
  <si>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154503263522022NE000255</t>
  </si>
  <si>
    <t>23/08/2022</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</si>
  <si>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</si>
  <si>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</si>
  <si>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</si>
  <si>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</si>
  <si>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</si>
  <si>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</si>
  <si>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</si>
  <si>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23006.018987/2022-88</t>
  </si>
  <si>
    <t>154503263522022NE000436</t>
  </si>
  <si>
    <t>DOCUMENTO DE FORMALIZACAO DA DEMANDA PARA AQUISICAO DE MATERIAIS TIC S PARA ATIVIDADES AUDIOVISUAIS, DE IMPRESSAO E DE GRAVACAO</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</si>
  <si>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</si>
  <si>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</si>
  <si>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</si>
  <si>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</si>
  <si>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</si>
  <si>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</si>
  <si>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</si>
  <si>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</si>
  <si>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</si>
  <si>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</si>
  <si>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</si>
  <si>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</si>
  <si>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</si>
  <si>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</si>
  <si>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</si>
  <si>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</si>
  <si>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</si>
  <si>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</si>
  <si>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</si>
  <si>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</si>
  <si>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</si>
  <si>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</si>
  <si>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</si>
  <si>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</si>
  <si>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</si>
  <si>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</si>
  <si>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</si>
  <si>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</si>
  <si>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</si>
  <si>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</si>
  <si>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</si>
  <si>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154503263522021NE000121</t>
  </si>
  <si>
    <t>14/10/2021</t>
  </si>
  <si>
    <t>154503263522021NE000215</t>
  </si>
  <si>
    <t>33904005</t>
  </si>
  <si>
    <t>LOCACAO DE EQUIPAMENTOS DE TIC - TELEFONIA</t>
  </si>
  <si>
    <t>23006.017087/2021-32</t>
  </si>
  <si>
    <t>154503263522021NE000281</t>
  </si>
  <si>
    <t>CONTRATACAO DE ENLACE DE DADOS SA - SBC</t>
  </si>
  <si>
    <t>ALGAR SOLUCOES EM TIC S/A</t>
  </si>
  <si>
    <t>10/01/2022</t>
  </si>
  <si>
    <t>154503263522022NE000004</t>
  </si>
  <si>
    <t>154503263522022NE000002</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</si>
  <si>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</si>
  <si>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</si>
  <si>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</si>
  <si>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</si>
  <si>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</si>
  <si>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</si>
  <si>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</si>
  <si>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</si>
  <si>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</si>
  <si>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</si>
  <si>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</si>
  <si>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</si>
  <si>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</si>
  <si>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</si>
  <si>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</si>
  <si>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</si>
  <si>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</si>
  <si>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</si>
  <si>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</si>
  <si>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</si>
  <si>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</si>
  <si>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</si>
  <si>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</si>
  <si>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</si>
  <si>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</si>
  <si>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</si>
  <si>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</si>
  <si>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</si>
  <si>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</si>
  <si>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</si>
  <si>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</si>
  <si>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</si>
  <si>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</si>
  <si>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</si>
  <si>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</si>
  <si>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</si>
  <si>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</si>
  <si>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</si>
  <si>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</si>
  <si>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</si>
  <si>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</si>
  <si>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</si>
  <si>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</si>
  <si>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</si>
  <si>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154503263522022NE000505</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</si>
  <si>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</si>
  <si>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</si>
  <si>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</si>
  <si>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</si>
  <si>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</si>
  <si>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</si>
  <si>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</si>
  <si>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</si>
  <si>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</si>
  <si>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LTDA</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</si>
  <si>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</si>
  <si>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</si>
  <si>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</si>
  <si>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</si>
  <si>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</si>
  <si>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</si>
  <si>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</si>
  <si>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</si>
  <si>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</si>
  <si>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</si>
  <si>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</si>
  <si>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</si>
  <si>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</si>
  <si>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</si>
  <si>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</si>
  <si>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</si>
  <si>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</si>
  <si>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</si>
  <si>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</si>
  <si>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</si>
  <si>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</si>
  <si>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</si>
  <si>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</si>
  <si>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</si>
  <si>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</si>
  <si>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</si>
  <si>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</si>
  <si>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</si>
  <si>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</si>
  <si>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</si>
  <si>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</si>
  <si>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</si>
  <si>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</si>
  <si>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01/04/2022</t>
  </si>
  <si>
    <t>154503263522022NE000049</t>
  </si>
  <si>
    <t>27/04/2021</t>
  </si>
  <si>
    <t>154503263522021NE000043</t>
  </si>
  <si>
    <t>18/05/2022</t>
  </si>
  <si>
    <t>154503263522022NE000106</t>
  </si>
  <si>
    <t>15/03/2022</t>
  </si>
  <si>
    <t>154503263522022NE000036</t>
  </si>
  <si>
    <t>12/04/2022</t>
  </si>
  <si>
    <t>154503263522022NE000059</t>
  </si>
  <si>
    <t>CONTRATACAO DE PESSOA JURIDICA ESPECIALIZADA NA PRESTACAO DOS SERVICOS TERCEIRIZADOS DE CONDUCAO DE VEICULOS AUTOMOTORES PERTENCENTES A FROTA OFICIAL DA UFABC.</t>
  </si>
  <si>
    <t>25/04/2022</t>
  </si>
  <si>
    <t>154503263522022NE000070</t>
  </si>
  <si>
    <t>16/05/2022</t>
  </si>
  <si>
    <t>154503263522022NE000102</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</si>
  <si>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</si>
  <si>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</si>
  <si>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</si>
  <si>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</si>
  <si>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</si>
  <si>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</si>
  <si>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</si>
  <si>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</si>
  <si>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</si>
  <si>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</si>
  <si>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</si>
  <si>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</si>
  <si>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</si>
  <si>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</si>
  <si>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 TO DE VIAGENS PARA VOOS REGULARES DOMESTICOS.</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</si>
  <si>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</si>
  <si>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</si>
  <si>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</si>
  <si>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</si>
  <si>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</si>
  <si>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</si>
  <si>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</si>
  <si>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</si>
  <si>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</si>
  <si>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</si>
  <si>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</si>
  <si>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</si>
  <si>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</si>
  <si>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</si>
  <si>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</si>
  <si>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</si>
  <si>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</si>
  <si>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2095V007A14</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</si>
  <si>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</si>
  <si>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</si>
  <si>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</si>
  <si>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</si>
  <si>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</si>
  <si>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</si>
  <si>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</si>
  <si>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</si>
  <si>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</si>
  <si>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</si>
  <si>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</si>
  <si>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</si>
  <si>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</si>
  <si>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</si>
  <si>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</si>
  <si>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14/08/2020</t>
  </si>
  <si>
    <t>154503263522020NE800239</t>
  </si>
  <si>
    <t>1008000000</t>
  </si>
  <si>
    <t>176555</t>
  </si>
  <si>
    <t>23006005059202091</t>
  </si>
  <si>
    <t>154503263522020NE800250</t>
  </si>
  <si>
    <t>PROT:110113  CONTRATACAO DE EMPRESA ESPECIALIZADA PARA LOCACAO DE NOTEBOOKS.  PROC ORIGEM: 2020DI00027</t>
  </si>
  <si>
    <t>SISTEMAS CONVEX LOCACOES DE PRODUTOS DE INFORMATICA LTD</t>
  </si>
  <si>
    <t>MSS45G35PRN</t>
  </si>
  <si>
    <t>176557</t>
  </si>
  <si>
    <t>33904002</t>
  </si>
  <si>
    <t>LOCACAO DE EQUIPAMENTOS DE TIC - COMPUTADORES</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</si>
  <si>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</si>
  <si>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</si>
  <si>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</si>
  <si>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</si>
  <si>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</si>
  <si>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205330</t>
  </si>
  <si>
    <t>154503263522021NE000331</t>
  </si>
  <si>
    <t>154503263522021NE000332</t>
  </si>
  <si>
    <t>154503263522022NE000193</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</si>
  <si>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</si>
  <si>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</si>
  <si>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</si>
  <si>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</si>
  <si>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</si>
  <si>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213296</t>
  </si>
  <si>
    <t>154503263522022NE000548</t>
  </si>
  <si>
    <t>CONTRATACAO DE EMPRESA ESPECIALIZADA DE CONSTRUCAO CIVIL PARA EXECUCAO DAS OBRAS DO BLOCO ANEXO DO CAMPUS SANTO ANDRE DA UNIVERSIDADE FEDERAL DO ABC- UFABC NOTA DE CREDITO 2022NC003124 NUMERO DE TRANSFERENCIA 696263</t>
  </si>
  <si>
    <t>154503263522021NE000277</t>
  </si>
  <si>
    <t>196260</t>
  </si>
  <si>
    <t>154503263522021NE000328</t>
  </si>
  <si>
    <t>CONTRATACAO DE EMPRESAS ESPECIALIZADAS DE CONSTRUCAO CIVIL PARA EXECUCAO DE OBRAS DE INFRAESTRUTURA PARA COMPLEMENTACAO DO ENTORNO DO CAMPUS SANTO ANDRE DA UFABC.</t>
  </si>
  <si>
    <t>MUDE CONSTRUTORA E INCORPORADORA LTDA</t>
  </si>
  <si>
    <t>154503263522022NE000219</t>
  </si>
  <si>
    <t>CONTRATACAO DE EMPRESA ESPECIALIZADA DE CONSTRUCAO CIVIL PARA EXECUCAO DAS OBRAS DO BLOCO ANEXO DO CAMPUS SANTO ANDRE DA UNIVERSIDADE FEDERAL DO ABC- UFABC - 2022NC000018</t>
  </si>
  <si>
    <t>205995</t>
  </si>
  <si>
    <t>08/09/2022</t>
  </si>
  <si>
    <t>154503263522022NE000286</t>
  </si>
  <si>
    <t>NOTA DE CREDITO 2022NC000018 -  CONTRATACAO DE EMPRESAS ESPECIALIZADAS DE CONSTRUCAO CIVIL PARA EXECUCAO DE OBRAS DE INFRAESTRUTURA PARA COMPLEMENTACAO DO ENTORNO DO CAMPUS SANTO ANDRE DA UFABC.</t>
  </si>
  <si>
    <t>13/10/2022</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</si>
  <si>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</si>
  <si>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</si>
  <si>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</si>
  <si>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</si>
  <si>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</si>
  <si>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</si>
  <si>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</si>
  <si>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</si>
  <si>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</si>
  <si>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11/11/2020</t>
  </si>
  <si>
    <t>23006000009201984</t>
  </si>
  <si>
    <t>154503263522020NE800388</t>
  </si>
  <si>
    <t>PROT:110106  CONTRATACAO DE EMPRESA DE AGENCIAMENTO DE VIAGENS - REPASSE VOOS INTERNACIONAIS - PROAP/CAPES  PROC ORIGEM: 2019PR00006</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</si>
  <si>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</si>
  <si>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</si>
  <si>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</si>
  <si>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</si>
  <si>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</si>
  <si>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1000A00238</t>
  </si>
  <si>
    <t>186018</t>
  </si>
  <si>
    <t>03/11/2021</t>
  </si>
  <si>
    <t>154503263522021NE000239</t>
  </si>
  <si>
    <t>09/11/2021</t>
  </si>
  <si>
    <t>154503263522021NE000242</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</si>
  <si>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</si>
  <si>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</si>
  <si>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</si>
  <si>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</si>
  <si>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</si>
  <si>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</si>
  <si>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</si>
  <si>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</si>
  <si>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</si>
  <si>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</si>
  <si>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30/05/2022</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</si>
  <si>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</si>
  <si>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</si>
  <si>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</si>
  <si>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</si>
  <si>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09/06/2022</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</si>
  <si>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</si>
  <si>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</si>
  <si>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</si>
  <si>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</si>
  <si>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14/06/2022</t>
  </si>
  <si>
    <t>23006.010847/2022-61</t>
  </si>
  <si>
    <t>154503263522022NE500037</t>
  </si>
  <si>
    <t>SOLICITACAO DE AUXILIO-EVENTO PARA DISCENTE ISABELLA MARIA CASSIMIRO FIGUEIREDO PARA PARTICIPACAO EM PESQUISA DE CAMPO.  2022NC000044  Nº TRANSFERENCIA: 697377.</t>
  </si>
  <si>
    <t>ISABELLA MARIA CASSIMIRO FIGUEIREDO</t>
  </si>
  <si>
    <t>21/06/2022</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</si>
  <si>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</si>
  <si>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</si>
  <si>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</si>
  <si>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</si>
  <si>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23006.010490/2022-11</t>
  </si>
  <si>
    <t>154503263522022NE500047</t>
  </si>
  <si>
    <t>SOLICITACAO DE AUXILIO-EVENTO PARA DISCENTES DO PPG DO NMA PARA PARTICIPACAO NO EVENTO 23RD INTERNATIONAL CONFERENCE ON SOLID STATE IONICS (SSI 23) 2022NC000044 Nº TRANSF. 697377</t>
  </si>
  <si>
    <t>23006.015760/2022-81</t>
  </si>
  <si>
    <t>154503263522022NE500098</t>
  </si>
  <si>
    <t>SOLICITACAO DE AUXILIO FINANCEIRO PARA DISCENTE ISABELLA MARTINS LOURENCO PARA PARTICIPACAO EM EVENTO JORNADA DE JOVENES INVESTIGADORES.</t>
  </si>
  <si>
    <t>ISABELLA MARTINS LOURENCO</t>
  </si>
  <si>
    <t>23006.016448/2022-12</t>
  </si>
  <si>
    <t>154503263522022NE500103</t>
  </si>
  <si>
    <t>SOLICITACAO DE AUXILIO-EVENTO PARA A DISCENTE AMANDA YUMI AMBRIOLA OKU REFERENTE AO EVENTO 3RD FALAN CONGRESS.  2022NC000044  N. TRANSF. 697377 TED: 8339.</t>
  </si>
  <si>
    <t>AMANDA YUMI AMBRIOLA OKU</t>
  </si>
  <si>
    <t>22/08/2022</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</si>
  <si>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</si>
  <si>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</si>
  <si>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</si>
  <si>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</si>
  <si>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</si>
  <si>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</si>
  <si>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</si>
  <si>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</si>
  <si>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</si>
  <si>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</si>
  <si>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</si>
  <si>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</si>
  <si>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</si>
  <si>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</si>
  <si>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</si>
  <si>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</si>
  <si>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</si>
  <si>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</si>
  <si>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</si>
  <si>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</si>
  <si>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</si>
  <si>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23006.019038/2022-15</t>
  </si>
  <si>
    <t>154503263522022NE500169</t>
  </si>
  <si>
    <t>SOLICITACAO AUXILIO FINANCEIRO AOS DISCENTES DO PPG - INF - PARA O EVENTO CLAIB E CBEB 2022. 2022NC000044 Nº TRANS. 697377 TED: 8339</t>
  </si>
  <si>
    <t>23006.017003/2022-41</t>
  </si>
  <si>
    <t>154503263522022NE500172</t>
  </si>
  <si>
    <t>SOLICITACAO DE AUXILIO PARA TAXA DE INSCRICAO - DOCENTES - XIX ENCONTRO DA ANPOF - 2022 2022NC000044 Nº TRANSF. 697377 TED: 8339</t>
  </si>
  <si>
    <t>10/10/2022</t>
  </si>
  <si>
    <t>23006.014819/2022-13</t>
  </si>
  <si>
    <t>154503263522022NE500201</t>
  </si>
  <si>
    <t>SOLICITACAO DE AUXILIO PARA TAXA DE INSCRICAO DOCENTE VANESSA LUCENA EMPINOTTI  IV CONGRESSO LATINOAMERICANO DE ECOLOGIA POLITICA. 2022NC000044 Nº TRANSF. 697377 TED: 8339</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</si>
  <si>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</si>
  <si>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</si>
  <si>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</si>
  <si>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</si>
  <si>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</si>
  <si>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</si>
  <si>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</si>
  <si>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</si>
  <si>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</si>
  <si>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</si>
  <si>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</si>
  <si>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</si>
  <si>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</si>
  <si>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</si>
  <si>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</si>
  <si>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</si>
  <si>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</si>
  <si>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</si>
  <si>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</si>
  <si>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</si>
  <si>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</si>
  <si>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</si>
  <si>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</si>
  <si>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</si>
  <si>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</si>
  <si>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</si>
  <si>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</si>
  <si>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</si>
  <si>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</si>
  <si>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</si>
  <si>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</si>
  <si>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</si>
  <si>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</si>
  <si>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</si>
  <si>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</si>
  <si>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</si>
  <si>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</si>
  <si>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</si>
  <si>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</si>
  <si>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</si>
  <si>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</si>
  <si>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</si>
  <si>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</si>
  <si>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</si>
  <si>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</si>
  <si>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</si>
  <si>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</si>
  <si>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</si>
  <si>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</si>
  <si>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</si>
  <si>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LUTAR DISTRIBUIDORA DE PRODUTOS DE LIMPEZA LTDA</t>
  </si>
  <si>
    <t>COM0</t>
  </si>
  <si>
    <t>23006.022336/2023-73</t>
  </si>
  <si>
    <t>154503263522023NE500302</t>
  </si>
  <si>
    <t>SOLICITACAO DE AUXILIO EXTRASSALA (BIOMAS BRASILEIROS) - NOTURNO</t>
  </si>
  <si>
    <t>154503263522023NE400080</t>
  </si>
  <si>
    <t>154503263522023NE000025</t>
  </si>
  <si>
    <t>33903996</t>
  </si>
  <si>
    <t>OUTROS SERV.DE TERCEIROS PJ- PAGTO ANTECIPADO</t>
  </si>
  <si>
    <t>154503263522023NE000034</t>
  </si>
  <si>
    <t>154503263522023NE000093</t>
  </si>
  <si>
    <t>154503263522023NE000120</t>
  </si>
  <si>
    <t>154503263522023NE000247</t>
  </si>
  <si>
    <t>154503263522023NE000518</t>
  </si>
  <si>
    <t>28/11/2023</t>
  </si>
  <si>
    <t>154503263522023NE000551</t>
  </si>
  <si>
    <t>23006.013321/2023-14</t>
  </si>
  <si>
    <t>154503263522023NE000412</t>
  </si>
  <si>
    <t>CLAUDIA REGINA VIEIRA</t>
  </si>
  <si>
    <t>23006.017114/2023-39</t>
  </si>
  <si>
    <t>154503263522023NE000554</t>
  </si>
  <si>
    <t>PAGAMENTO DE ANUIDADE DO EXERCICIO DE 2023 A ASSOCIACAO BRASILEIRA DE EDUCACAO INTERNACIONAL (FAUBAI)</t>
  </si>
  <si>
    <t>30/11/2023</t>
  </si>
  <si>
    <t>23006.001263/2023-86</t>
  </si>
  <si>
    <t>154503263522023NE000555</t>
  </si>
  <si>
    <t>154503263522023NE000556</t>
  </si>
  <si>
    <t>23006.006753/2023-79</t>
  </si>
  <si>
    <t>154503263522023NE000284</t>
  </si>
  <si>
    <t>CONTRATACAO DE CURSO PREPARATORIO PARA CERTIFICACAO CBPP VERSAO 3.0 (ON-LINE)</t>
  </si>
  <si>
    <t>ASSOCIATION OF BUSINESS PROCESS MANAGEMENT PROFESSIONAL</t>
  </si>
  <si>
    <t>154049152662023NE000556</t>
  </si>
  <si>
    <t>PAGAMENTO DE GRATIFICACAO POR ENCARGO DE CURSO E CONCURSO (GECC) - 2023NC000004 (SEI 1172078) -NORMA FELICIDADE LOPES DA SILVA VALENCIO, SIAPE-1149329, CPF-032.306.638-02.</t>
  </si>
  <si>
    <t>153115152362023NE001097</t>
  </si>
  <si>
    <t>CCINT - IMPORTANCIA EMPENHADA PARA ATENDER DESPESAS COM PGTO. DAS ATIVIDADES REALIZADAS COM CURSO E CONCURSO EM NOME DE ELIANE DELIA, SIAPE: 6377633, CPF. 971.080.307-72,  CONFORME NOTA DE CREDITO 154503263522023NC000008 DA FUNDACAO UNIVERSIDADE FEDERAL DO ABC - UFABC, CONFORME  DOC. SEI. 3784215 EM 29/11/23/DIPOG. AUTORIZADO PELA PR-3. UB: DIVERSAS.</t>
  </si>
  <si>
    <t>23006.013297/2023-13</t>
  </si>
  <si>
    <t>154503263522023NE000499</t>
  </si>
  <si>
    <t>CONTRATACAO DE SERVICOS GRAFICOS - OFFSET</t>
  </si>
  <si>
    <t>GRAFICA EDITORA FORMULARIOS CONTINUOS E ETIQUETAS F &amp; F</t>
  </si>
  <si>
    <t>23006.016163/2023-54</t>
  </si>
  <si>
    <t>154503263522023NE000517</t>
  </si>
  <si>
    <t>CONTRATACAO DE EMPRESA ESPECIALIZADA PARA CONFECCAO DE BANNERS E FAIXAS, INCLUINDO ACABAMENTO, TODO MATERIAL DE SUPRIMENTO E ENTREGA.</t>
  </si>
  <si>
    <t>154503263522023NE000501</t>
  </si>
  <si>
    <t>154503263522023NE000502</t>
  </si>
  <si>
    <t>154503263522023NE000500</t>
  </si>
  <si>
    <t>AQUISICAO DE CORTINAS</t>
  </si>
  <si>
    <t>154503263522023NE000476</t>
  </si>
  <si>
    <t>23006.011096/2023-8</t>
  </si>
  <si>
    <t>154503263522023NE000424</t>
  </si>
  <si>
    <t>AQUISICAO DE MATERIAIS PERMANENTES PARA UTILIZACAO EM AULAS PRATICAS DOS CURSOS DE GRADUACAO DO CENTRO DE  ENGENHARIA, MODELAGEM E CIENCIAS SOCIAIS APLICADAS - CECS DA FUNDACAO UNIVERSIDADE FEDERAL DO ABC - UFABC</t>
  </si>
  <si>
    <t>154503263522023NE000425</t>
  </si>
  <si>
    <t>CIANOTEC EQUIPAMENTOS CIENTIFICOS LTDA</t>
  </si>
  <si>
    <t>154503263522023NE000427</t>
  </si>
  <si>
    <t>INOVACAO TESTE E MEDICAO LTDA</t>
  </si>
  <si>
    <t>154503263522023NE000428</t>
  </si>
  <si>
    <t>R. C. ROMANO IMPORTACAO DE ELETRO</t>
  </si>
  <si>
    <t>23006.013920/2023-38</t>
  </si>
  <si>
    <t>154503263522023NE000503</t>
  </si>
  <si>
    <t>DOCUMENTO DE FORMALIZACAO DA DEMANDA PARA AQUISICAO DE MATERIAIS PERMANENTES - AUTOCLAVE, BOMBA DE VACUO E MAQUINA LAVA-LOUCAS.</t>
  </si>
  <si>
    <t>154503263522023NE000504</t>
  </si>
  <si>
    <t>LABTEK COMERCIO DE PRODUTOS LABORATORIAIS LTDA</t>
  </si>
  <si>
    <t>154503263522023NE000392</t>
  </si>
  <si>
    <t>ALFER SCIENTIFIC EQUIPAMENTOS PARA LABORATORIOS LTDA</t>
  </si>
  <si>
    <t>23006.013998/2022-71</t>
  </si>
  <si>
    <t>154503263522023NE000489</t>
  </si>
  <si>
    <t>AQUISICAO DE EQUIPAMENTOS PARA ATENDER AS NECESSIDADES DOS LABORATORIOS DIDATICOS SECOS.</t>
  </si>
  <si>
    <t>154503263522023NE000490</t>
  </si>
  <si>
    <t>154503263522023NE000491</t>
  </si>
  <si>
    <t>154503263522023NE000492</t>
  </si>
  <si>
    <t>LANCA PRODUTOS - COMERCIO E SERVICOS LTDA</t>
  </si>
  <si>
    <t>154503263522023NE000493</t>
  </si>
  <si>
    <t>RI EMPREENDIMENTO COMERCIAL LTDA</t>
  </si>
  <si>
    <t>154503263522023NE000494</t>
  </si>
  <si>
    <t>ITEC INFORMATICA E TECNOLOGIA LTDA</t>
  </si>
  <si>
    <t>44905230</t>
  </si>
  <si>
    <t>MAQUINAS E EQUIPAMENTOS ENERGETICOS</t>
  </si>
  <si>
    <t>154503263522023NE000495</t>
  </si>
  <si>
    <t>KYNSAN COMERCIO IMPORTACAO E EXPORTACAO DE PRODUTOS OD</t>
  </si>
  <si>
    <t>154503263522023NE000496</t>
  </si>
  <si>
    <t>154503263522023NE000497</t>
  </si>
  <si>
    <t>GTMAX TECNOLOGIA EM ELETRONICA LTDA</t>
  </si>
  <si>
    <t>154503263522023NE000369</t>
  </si>
  <si>
    <t>154503263522023NE700177</t>
  </si>
  <si>
    <t>154503263522023NE700202</t>
  </si>
  <si>
    <t>154503263522023NE700224</t>
  </si>
  <si>
    <t>154503263522023NE600023</t>
  </si>
  <si>
    <t>DIARIAS CCNH - INTERNACIONAL PARA SERVIDORES</t>
  </si>
  <si>
    <t>154503263522023NE000215</t>
  </si>
  <si>
    <t>154503263522023NE000444</t>
  </si>
  <si>
    <t>MULTISUL COMERCIO E DISTRIBUICAO LTDA</t>
  </si>
  <si>
    <t>154503263522023NE000446</t>
  </si>
  <si>
    <t>SAMARA VASCONCELOS ROSAS LTDA</t>
  </si>
  <si>
    <t>154503263522023NE000473</t>
  </si>
  <si>
    <t>154503263522023NE000485</t>
  </si>
  <si>
    <t>ICP CIENTIFICA PRODUTOS PARA LABORATORIOS LTDA</t>
  </si>
  <si>
    <t>154503263522023NE000513</t>
  </si>
  <si>
    <t>COMERCIAL TXV COMERCIO E SERVICO LTDA</t>
  </si>
  <si>
    <t>154503263522023NE000514</t>
  </si>
  <si>
    <t>23006.009464/2023-21</t>
  </si>
  <si>
    <t>154503263522023NE000553</t>
  </si>
  <si>
    <t>QUALITY MAX INDUSTRIA E COMERCIO DE PRODUTOS DE LIMPEZA</t>
  </si>
  <si>
    <t>154503263522023NE000532</t>
  </si>
  <si>
    <t>AQUISICAO DE MATERIAL DE CONSUMO - REAGENTES - PARA A COORDENACAO DOS LABORATORIOS DIDATICOS E PARA OS CURSOS DE BACHARELADO EM CIENCIAS BIOLOGICAS, BACHARELADO EM QUIMICA E BACHARELADO EM BIOTECNOLOGIA DA FUNDACAO UNIVERSIDADE FEDERAL DO ABC - UFABC</t>
  </si>
  <si>
    <t>SOLABOR PRODUTOS PARA LABORATORIOS LTDA</t>
  </si>
  <si>
    <t>154503263522023NE000533</t>
  </si>
  <si>
    <t>154503263522023NE000534</t>
  </si>
  <si>
    <t>154503263522023NE000535</t>
  </si>
  <si>
    <t>154503263522023NE000536</t>
  </si>
  <si>
    <t>154503263522023NE000537</t>
  </si>
  <si>
    <t>FRFA PRODUTOS PARA LABORATORIO LTDA</t>
  </si>
  <si>
    <t>154503263522023NE000538</t>
  </si>
  <si>
    <t>154503263522023NE000539</t>
  </si>
  <si>
    <t>154503263522023NE000540</t>
  </si>
  <si>
    <t>154503263522023NE000541</t>
  </si>
  <si>
    <t>154503263522023NE000542</t>
  </si>
  <si>
    <t>154503263522023NE000152</t>
  </si>
  <si>
    <t>154503263522023NE000154</t>
  </si>
  <si>
    <t>FOX SCIENCE COMERCIO &amp; PRODUTOS LTDA</t>
  </si>
  <si>
    <t>154503263522023NE000526</t>
  </si>
  <si>
    <t>NOVA BIOTECNOLOGIA LTDA.</t>
  </si>
  <si>
    <t>154503263522023NE000527</t>
  </si>
  <si>
    <t>154503263522023NE000528</t>
  </si>
  <si>
    <t>154503263522023NE000529</t>
  </si>
  <si>
    <t>154503263522023NE000530</t>
  </si>
  <si>
    <t>154503263522023NE000531</t>
  </si>
  <si>
    <t>23006.013779/2023-73</t>
  </si>
  <si>
    <t>154503263522023NE000347</t>
  </si>
  <si>
    <t>CONTRATACAO DE EMPRESA ESPECIALIZADA EM SERVICOS DE PRODUCAO, EDICAO E DISPONIBILIZACAO DE PROGRAMAS DE AUDIO PARA ATENDER AS DEMANDAS DE ACOES DE EXTENSAO.</t>
  </si>
  <si>
    <t>ELIFRANCK CARVALHO GOUVEA</t>
  </si>
  <si>
    <t>23006.009224/2023-27</t>
  </si>
  <si>
    <t>154503263522023NE000402</t>
  </si>
  <si>
    <t>AQUISICAO DE ITENS DIVERSOS PARA DESENVOLVIMENTO DE ACOES DE EXTENSAO E PARA AS AULAS PRATICAS DO CURSO DE BACHARELADO EM FISICA DA UFABC.</t>
  </si>
  <si>
    <t>33903036</t>
  </si>
  <si>
    <t>MATERIAL HOSPITALAR</t>
  </si>
  <si>
    <t>33903039</t>
  </si>
  <si>
    <t>MATERIAL P/ MANUTENCAO DE VEICULOS</t>
  </si>
  <si>
    <t>33903043</t>
  </si>
  <si>
    <t>MATERIAL P/ REABILITACAO PROFISSIONAL</t>
  </si>
  <si>
    <t>23006.015933/2023-41</t>
  </si>
  <si>
    <t>154503263522023NE000451</t>
  </si>
  <si>
    <t>CONTRATACAO DE EMPRESA ESPECIALIZADA EM SERVICOS DE PRODUCAO, GRAVACAO E EDICAO DE VIDEOS PARA ATENDER AS DEMANDAS DE ACAO DE EXTENSAO.</t>
  </si>
  <si>
    <t>23006.017076/2023-14</t>
  </si>
  <si>
    <t>154503263522023NE000463</t>
  </si>
  <si>
    <t>095V</t>
  </si>
  <si>
    <t>G60</t>
  </si>
  <si>
    <t>BP</t>
  </si>
  <si>
    <t>CC62</t>
  </si>
  <si>
    <t>ED</t>
  </si>
  <si>
    <t>L</t>
  </si>
  <si>
    <t>FP07</t>
  </si>
  <si>
    <t>P19</t>
  </si>
  <si>
    <t>TICO</t>
  </si>
  <si>
    <t>23006.019316/2023-15</t>
  </si>
  <si>
    <t>154503263522023PE000514</t>
  </si>
  <si>
    <t>AQUISICAO AQUISICAO DE MANUTENCAO DO EQUIPAMENTO SQUID MODELO MPMS3 EC - QUANTUM DESIGN DA UFABC PROJETO FINEP MANUTENCAO PREVENTIVA INFRAESTRUTURA MULTIUSUARIA UFABC TC 04.19.0004.02 REF 0185/18 COORD. PROF. RODRIGO LUIZ O R CUNHA RESPONSAVEL PELA AQUISICAO THIAGO BRANQUINHO DE QUEIROZ</t>
  </si>
  <si>
    <t>339039</t>
  </si>
  <si>
    <t>23006.019332/2023-16</t>
  </si>
  <si>
    <t>154503263522023PE000512</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</si>
  <si>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</si>
  <si>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339030</t>
  </si>
  <si>
    <t>06/09/2023</t>
  </si>
  <si>
    <t>23006.019449/2023-91</t>
  </si>
  <si>
    <t>154503263522023PE000524</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</si>
  <si>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</si>
  <si>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23006.018867/2023-61</t>
  </si>
  <si>
    <t>154503263522023PE000528</t>
  </si>
  <si>
    <t>CONTRATACAO DE EMPRESA ESPECIALIZADA EM MANUTENCAO DO EQUIPAMENTO DE XPS DO FABRICANTE THERMOFISHER SCIENTIFIC, MODELO K-ALPHA+. PROJETO FINEP MANUTENCAO PREVENTIVA INFRAESTRUTURA MULTIUSUARIA UFABC TC 04.19.0004.02 REF 0185/18. COORD PROFESSOR RODRIGO L O R CUNHA. RESPONSAVEL PELA AQUISICAO ROOSEVELT DROPPA JUNIOR</t>
  </si>
  <si>
    <t>23006.021553/2023-46</t>
  </si>
  <si>
    <t>154503263522023PE000676</t>
  </si>
  <si>
    <t>AQUISICAO DE WORKSTATIONS AVANCADAS</t>
  </si>
  <si>
    <t>449052</t>
  </si>
  <si>
    <t>23006.019473/2023-21</t>
  </si>
  <si>
    <t>154503263522023PE000746</t>
  </si>
  <si>
    <t>DESCENTRALIZACAO DE CREDITOS ORCAMENTARIOS - RECURSOS DE CAPITAL - SISTEMA UAB - IES - CAPES - UFABC - POLOS</t>
  </si>
  <si>
    <t>23006.021783/2023-13</t>
  </si>
  <si>
    <t>154503263522023PE000743</t>
  </si>
  <si>
    <t>CONTRATACAO DE FUNDACAO DE APOIO PARA GESTAO ADMINISTRATIVA E FINANCEIRA DE DESCENTRALIZACAO DE CREDITOS ORCAMENTARIOS - RECURSOS DE CAPITAL - SISTEMA UAB - IES - CAPES - UFABC - POLOS(UAB) E EXECUTADOS PELA UNIVERSIDADE FEDERAL DO ABC. PROCESSO DE DESCENTRALIZACAO Nº 23006.019473/2023-21  NOTA DE CREDITO 2023NC000428</t>
  </si>
  <si>
    <t>449039</t>
  </si>
  <si>
    <t>23006.006291/2023-90</t>
  </si>
  <si>
    <t>154503263522023PE000745</t>
  </si>
  <si>
    <t>TED-SIMEC - BOLSA FORMACAO - QUALIFICA MAIS ENERGIFE - PROGRAMA NACIONAL DE ACESSO AO ENSINO TECNICO E EMPREGO - PRONATEC EMPREGO - PRONATEC</t>
  </si>
  <si>
    <t>23006.015947/2023-65</t>
  </si>
  <si>
    <t>154503263522023PE000693</t>
  </si>
  <si>
    <t>03/10/2023</t>
  </si>
  <si>
    <t>23006.018706/2023-7</t>
  </si>
  <si>
    <t>154503263522023PE000624</t>
  </si>
  <si>
    <t>AQUISICAO DE MATERIAIS DE CONSUMO PARA UTILIZACAO NOS LABORATORIOS DIDATICOS EM AULAS PRATICAS DOS CURSOS DE GRADUACAO</t>
  </si>
  <si>
    <t>23006.022261/2023-21</t>
  </si>
  <si>
    <t>154503263522023PE000740</t>
  </si>
  <si>
    <t>AQUISICAO DE COMPONENTES ELETROELETRONICOS, FERRAMENTAS E ITENS CORRELATOS PARA O DESENVOLVIMENTO DE ACOES DE EXTENSAO</t>
  </si>
  <si>
    <t>154503263522023PE000741</t>
  </si>
  <si>
    <t>154503263522023PE000742</t>
  </si>
  <si>
    <t>20/07/2023</t>
  </si>
  <si>
    <t>23006.028446/2022-68</t>
  </si>
  <si>
    <t>154503263522023PE000324</t>
  </si>
  <si>
    <t>PAGAMENTO DE COTA ASSOCIATIVA REFERENTE AO EXERCICIO DE 2023 AO GRUPO DE COOPERACAO INTERNACIONAL DE UNIVERSIDADES BRASILEIRAS (GCUB)</t>
  </si>
  <si>
    <t>335039</t>
  </si>
  <si>
    <t>148804</t>
  </si>
  <si>
    <t>23006.023038/2022-10</t>
  </si>
  <si>
    <t>154503263522023PE000530</t>
  </si>
  <si>
    <t>PAGAMENTO DE ANUIDADE DO ANO DE 2022 PARA A ASSOCIACAO UNIVERSIDADE EM REDE - UNIREDE</t>
  </si>
  <si>
    <t>148887</t>
  </si>
  <si>
    <t>23006.001294/2023-37</t>
  </si>
  <si>
    <t>154503263522023PE000609</t>
  </si>
  <si>
    <t>CONTRATACAO DE EMPRESA ESPECIALIZADA PARA PRESTACAO DE SERVICO DE ACESSO AOS E-BOOKS DA EDITORA SPRINGER-NATURE</t>
  </si>
  <si>
    <t>23006.001257/2023-29</t>
  </si>
  <si>
    <t>154503263522023PE000370</t>
  </si>
  <si>
    <t>CONTRATACAO DE EMPRESA(S) PARA FORNECIMENTO DE MATERIAIS BIBLIOGRAFICOS ESTRANGEIROS (LIVROS, PUBLICACOES TECNICAS, FOLHETOS, DENTRE OUTROS) PARA COMPOSICAO DOS ACERVOS BIBLIOGRAFICOS DAS BIBLIOTECAS DA FUNDACAO UNIVERSIDADE FEDERAL DO ABC ¿ UFABC.</t>
  </si>
  <si>
    <t>23006.005040/2023-98</t>
  </si>
  <si>
    <t>154503263522023PE000666</t>
  </si>
  <si>
    <t>RENOVACAO DE ANTIVIRUS E ANTISPAM</t>
  </si>
  <si>
    <t>17/01/2023</t>
  </si>
  <si>
    <t>23006.028455/2022-59</t>
  </si>
  <si>
    <t>154503263522023PE401699</t>
  </si>
  <si>
    <t>PAGAMENTO DE ENCARGO DE CURSO E CONCURSO DOCENTE FEDERAL 2023</t>
  </si>
  <si>
    <t>339036</t>
  </si>
  <si>
    <t>23006.019400/2023-39</t>
  </si>
  <si>
    <t>154503263522023PE000556</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</si>
  <si>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</si>
  <si>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23006.017799/2023-13</t>
  </si>
  <si>
    <t>154503263522023PE000488</t>
  </si>
  <si>
    <t>CONTRATACAO DE EMPRESA ESPECIALIZADA PARA A PRESTACAO DE SERVICOS DE MONITORAMENTO DA MARCA DA UFABC EM REDES SOCIAIS, E EM OUTROS SITES DA INTERNET.</t>
  </si>
  <si>
    <t>23006.012282/2023-38</t>
  </si>
  <si>
    <t>154503263522023PE000381</t>
  </si>
  <si>
    <t>23006.019607/2023-11</t>
  </si>
  <si>
    <t>154503263522023PE000591</t>
  </si>
  <si>
    <t>AQUISICAO DE RADIO COMUNICADOR</t>
  </si>
  <si>
    <t>23006.017657/2023-56</t>
  </si>
  <si>
    <t>154503263522023PE000467</t>
  </si>
  <si>
    <t>AQUISICAO DE MATERIAL PERMANENTE: MEDIDOR DE VAZAO E AQUARIO - PARA OS CURSOS DE BACHARELADO EM CIENCIAS BIOLOGICAS E BACHARELADO EM BIOTECNOLOGIA DA FUNDACAO UNIVERSIDADE FEDERAL DO ABC ¿ UFABC</t>
  </si>
  <si>
    <t>23006.021254/2023-10</t>
  </si>
  <si>
    <t>154503263522023PE000643</t>
  </si>
  <si>
    <t>AQUISICAO DE MATERIAIS PERMANENTES PARA UTILIZACAO EM AULAS PRATICAS DOS CURSOS DE GRADUACAO DO CECS - ITENS DESERTO E FRACASSADOS NOS PREGOES ELETRONICOS 53/2023 E 67/2023.</t>
  </si>
  <si>
    <t>23006.020453/2023-01</t>
  </si>
  <si>
    <t>154503263522023PE000634</t>
  </si>
  <si>
    <t>AQUISICAO DE MATERIAIS PERMANENTES CANCELADOS EM 2023- PARA OS CURSOS DE LICENCIATURA EM FILOSOFIA , LICENCIATURA EM QUIMICA E BACHARELADO EM FISICA</t>
  </si>
  <si>
    <t>23006.007611/2023-29</t>
  </si>
  <si>
    <t>154503263522023PE000383</t>
  </si>
  <si>
    <t>AQUISICAO E INSTALACAO DE CAPELAS DE EXAUSTAO DE GASES PARA OS LABORATORIOS DIDATICOS UMIDOS.</t>
  </si>
  <si>
    <t>154503263522023PE000384</t>
  </si>
  <si>
    <t>154503263522023PE406799</t>
  </si>
  <si>
    <t>PSS PATRONAL DE RAFAEL CELEGHINI SANTIAGO</t>
  </si>
  <si>
    <t>319113</t>
  </si>
  <si>
    <t>23/02/2023</t>
  </si>
  <si>
    <t>154503263522023PE408499</t>
  </si>
  <si>
    <t>154503263522023PE408599</t>
  </si>
  <si>
    <t>PSS POR SERVIDOR AFASTADO SEM REMUNERACAO - LAIS REGINA RIBEIRO VAROTTO.</t>
  </si>
  <si>
    <t>154503263522023PE410599</t>
  </si>
  <si>
    <t>154503263522023PE000061</t>
  </si>
  <si>
    <t>154503263522023PE000099</t>
  </si>
  <si>
    <t>154503263522023PE000642</t>
  </si>
  <si>
    <t>10/04/2023</t>
  </si>
  <si>
    <t>23006.005991/2022-67</t>
  </si>
  <si>
    <t>154503263522023PE000045</t>
  </si>
  <si>
    <t>PAGAMENTO DE AUXILIO FINANCEIRO PARA EVONIR ALBRECHT.</t>
  </si>
  <si>
    <t>339018</t>
  </si>
  <si>
    <t>154503263522023PE000712</t>
  </si>
  <si>
    <t>CONTRATACAO DE EMPRESA ESPECIALIZADA NA PRESTACAO DE SERVICO DE COLETA, TRANSPORTE, TRATAMENTO E DESTINACAO FINAL DE RESIDUOS INFECTANTES DAS CATEGORIAS ¿A¿ E ¿E¿ PARA O CAMPUS SAO BERNARDO DO CAMPO DA FUNDACAO UNIVERSIDADE FEDERAL DO ABC</t>
  </si>
  <si>
    <t>23006.003180/2023-21</t>
  </si>
  <si>
    <t>154503263522023PE000513</t>
  </si>
  <si>
    <t>AQUISICAO DE BOMBONA PARA SECAO DE ENGENHARIA DE SEGURANCA DO TRABALHO</t>
  </si>
  <si>
    <t>23006.022564/2022-62</t>
  </si>
  <si>
    <t>154503263522023PE413501</t>
  </si>
  <si>
    <t>10/08/2023</t>
  </si>
  <si>
    <t>23006.016030/2023-88</t>
  </si>
  <si>
    <t>154503263522023PE000433</t>
  </si>
  <si>
    <t>AQUISICAO DE MATERIAIS DE CONSUMO PARA UTILIZACAO NOS LABORATORIOS DIDATICOS ¿ ITENS DESERTOS NO PREGAO ELETRONICO 27/2023.</t>
  </si>
  <si>
    <t>23006.012998/2023-35</t>
  </si>
  <si>
    <t>154503263522023PE000220</t>
  </si>
  <si>
    <t>DOCUMENTO DE FORMALIZACAO DA DEMANDA PARA CONTRATACAO DE EMPRESA ESPECIALIZADA EM MANUTENCAO PREVENTIVA DE MICROSCOPIO LEICA - DM5500.</t>
  </si>
  <si>
    <t>23006.013908/2023-23</t>
  </si>
  <si>
    <t>154503263522023PE000315</t>
  </si>
  <si>
    <t>24/05/2023</t>
  </si>
  <si>
    <t>23006.009586/2023-18</t>
  </si>
  <si>
    <t>154503263522023PE000136</t>
  </si>
  <si>
    <t>AQUISICAO DE MATERIAL DE CONSUMO - TIRAS REAGENTES - PARA O CURSO DE BACHARELADO EM CIENCIAS BIOLOGICAS DA FUNDACAO UNIVERSIDADE FEDERAL DO ABC ¿ UFABC.</t>
  </si>
  <si>
    <t>154503263522023PE000382</t>
  </si>
  <si>
    <t>AQUISICAO DE MATERIAL DE CONSUMO - TIRAS REAGENTES - PARA O CURSO DE BACHARELADO EM CIENCIAS BIOLOGICAS DA FUNDACAO UNIVERSIDADE FEDERAL DO ABC ¿ UFABC</t>
  </si>
  <si>
    <t>23006.002369/2020-54</t>
  </si>
  <si>
    <t>154503263522023PE000723</t>
  </si>
  <si>
    <t>CARTAO PESQUISADOR - SOLICITACAO Nº 29 PARA ATENDIMENTO AS DEMANDAS DO PROJETO  - DESENVOLVIMENTO DE UM MODELO DE CENTRO DE MONITORAMENTO EPIDEMIOLOGICO DO SARS-COV-2 E DA EVOLUCAO DA PANDEMIA DE COVID-19 UTILIZANDO A COMUNIDADE UFABC COMO POPULACAO - COORDENADORA MARCIA APARECIDA SPERANCA.</t>
  </si>
  <si>
    <t>339020</t>
  </si>
  <si>
    <t>23006.013589/2023-56</t>
  </si>
  <si>
    <t>154503263522023PE000267</t>
  </si>
  <si>
    <t>23006.013683/2023-13</t>
  </si>
  <si>
    <t>154503263522023PE000295</t>
  </si>
  <si>
    <t>CONTRATACAO DE EMPRESA ESPECIALIZADA NA PRESTACAO DE SERVICOS DE IMPRESSAO FOTOGRAFICA, PARA ATENDIMENTO AS DEMANDAS DA PRO-REITORIA DE EXTENSAO E CULTURA - PROEC</t>
  </si>
  <si>
    <t>23006.021389/2023-77</t>
  </si>
  <si>
    <t>154503263522023PE000684</t>
  </si>
  <si>
    <t>26/05/2023</t>
  </si>
  <si>
    <t>23006.010461/2023-31</t>
  </si>
  <si>
    <t>154503263522023PE000145</t>
  </si>
  <si>
    <t>SOLICITACAO DE ABERTURA DE PROCESSO PARA RECONHECIMENTO DE DIVIDA</t>
  </si>
  <si>
    <t>23006.010463/2023-20</t>
  </si>
  <si>
    <t>154503263522023PE000146</t>
  </si>
  <si>
    <t>154503263522023PE000380</t>
  </si>
  <si>
    <t>13/04/2023</t>
  </si>
  <si>
    <t>154503263522023PE000050</t>
  </si>
  <si>
    <t>339037</t>
  </si>
  <si>
    <t>154503263522023PE000588</t>
  </si>
  <si>
    <t>23006.013810/2023-76</t>
  </si>
  <si>
    <t>154503263522023PE000368</t>
  </si>
  <si>
    <t>DOCUMENTO DE FORMALIZACAO DA DEMANDA PARA CONTRATACAO DE MANUTENCAO PREVENTIVA (COM AQUISICAO DE MATERIAIS) DE EQUIPAMENTO ULTRAPURIFICADOR DE AGUA MILLI-Q.</t>
  </si>
  <si>
    <t>154503263522023PE000369</t>
  </si>
  <si>
    <t>23006.005124/2023-21</t>
  </si>
  <si>
    <t>154503263522023PE000141</t>
  </si>
  <si>
    <t>CONTRATACAO DE EMPRESA PARA AFERICAO, CALIBRACAO E MEDICAO DE MAQUINAS, INSTRUMENTOS, SENSORES, PADROES E EQUIPAMENTOS.</t>
  </si>
  <si>
    <t>154503263522023PE000732</t>
  </si>
  <si>
    <t>CONTRATACAO DE EMPRESA ESPECIALIZADA PARA SERVICOS DE ADEQUACOES E COMPLEMENTACOES DO SISTEMA DE PROTECAO CONTRA DESCARGAS ATMOSFERICAS (SPDA) DO CAMPUS SAO BERNARDO DO CAMPO.</t>
  </si>
  <si>
    <t>449051</t>
  </si>
  <si>
    <t>154503263522023PE000734</t>
  </si>
  <si>
    <t>23006.015523/2023-09</t>
  </si>
  <si>
    <t>154503263522023PE000652</t>
  </si>
  <si>
    <t>AQUISICAO DE NOTEBOOK PARA ATENDER AS NECESSIDADES DO CCNH</t>
  </si>
  <si>
    <t>23006.005703/2023-74</t>
  </si>
  <si>
    <t>154503263522023PE000386</t>
  </si>
  <si>
    <t>CONTRATACAO DE SERVICO DE OUTSOURCING DE IMPRESSAO</t>
  </si>
  <si>
    <t>339040</t>
  </si>
  <si>
    <t>23006.017957/2023-35</t>
  </si>
  <si>
    <t>154503263522023PE000571</t>
  </si>
  <si>
    <t>AQUISICAO DE SSD E MEMORIA RAM.</t>
  </si>
  <si>
    <t>23006.012651/2023-92</t>
  </si>
  <si>
    <t>154503263522023PE000559</t>
  </si>
  <si>
    <t>CONTRATACAO DE SERVICOS DE FORNECIMENTO DE LICENCA CORPORATIVA (ASSINATURA) DE SOFTWARE PARA ELABORACAO DE ORCAMENTOS DE REFERENCIA DE OBRAS E SERVICOS DE ENGENHARIA, EM PLATAFORMA WEB.</t>
  </si>
  <si>
    <t>23006.015655/2023-22</t>
  </si>
  <si>
    <t>154503263522023PE000375</t>
  </si>
  <si>
    <t>AQUISICAO DE LICENCA DE SOFTWARE AIMSUN PARA UTILIZACAO EM AULAS PRATICAS DOS CURSOS DE GRADUACAO DO CECS</t>
  </si>
  <si>
    <t>23006.020294/2023-36</t>
  </si>
  <si>
    <t>154503263522023PE000589</t>
  </si>
  <si>
    <t>AQUISICAO DE IMPRESSORA 3D PARA BACHARELADO EM FISICA.</t>
  </si>
  <si>
    <t xml:space="preserve"> 23006.005040/2023-9</t>
  </si>
  <si>
    <t>154503263522023PE000661</t>
  </si>
  <si>
    <t>154503263522023PE000662</t>
  </si>
  <si>
    <t>154503263522023PE000663</t>
  </si>
  <si>
    <t>23006.020012/2023-09</t>
  </si>
  <si>
    <t>154503263522023PE000664</t>
  </si>
  <si>
    <t>CONTRATACAO DE EMPRESA ESPECIALIZADA PARA PRESTACAO DE SERVICOS, DE TRANSPORTE MOBILIARIO INTERESTADUAL, NA MODALIDADE PORTA A PORTA, COMPREENDENDO O TRANSPORTE DE 200 KITS COMPUTADORES DE BRASILIA/DF A SANTO ANDRE/SP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</si>
</sst>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
      <sz val="8"/>
      <name val="Calibri"/>
      <family val="2"/>
      <scheme val="minor"/>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3">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49">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6" xfId="0" applyBorder="1" applyAlignment="1">
      <alignment horizontal="left" wrapText="1"/>
    </xf>
    <xf numFmtId="0" fontId="0" fillId="0" borderId="28" xfId="0" applyBorder="1"/>
    <xf numFmtId="0" fontId="0" fillId="0" borderId="28" xfId="0" applyBorder="1" applyAlignment="1">
      <alignment horizontal="center"/>
    </xf>
    <xf numFmtId="4" fontId="0" fillId="0" borderId="0" xfId="0" applyNumberFormat="1"/>
    <xf numFmtId="4" fontId="0" fillId="0" borderId="28" xfId="0" applyNumberFormat="1" applyBorder="1"/>
    <xf numFmtId="14" fontId="0" fillId="0" borderId="28" xfId="0" applyNumberFormat="1" applyBorder="1"/>
    <xf numFmtId="4" fontId="0" fillId="0" borderId="28" xfId="0" applyNumberFormat="1" applyBorder="1" applyAlignment="1">
      <alignment horizontal="center"/>
    </xf>
    <xf numFmtId="49" fontId="0" fillId="0" borderId="0" xfId="0" applyNumberFormat="1"/>
    <xf numFmtId="0" fontId="0" fillId="0" borderId="0" xfId="0" applyAlignment="1">
      <alignment horizontal="right"/>
    </xf>
    <xf numFmtId="4" fontId="0" fillId="0" borderId="32" xfId="0" applyNumberFormat="1" applyBorder="1"/>
    <xf numFmtId="0" fontId="2" fillId="2" borderId="0" xfId="0" applyFont="1" applyFill="1" applyAlignment="1">
      <alignment horizontal="center" vertical="center" wrapText="1"/>
    </xf>
    <xf numFmtId="0" fontId="5" fillId="0" borderId="4" xfId="0" applyFont="1" applyBorder="1" applyAlignment="1">
      <alignment horizontal="right"/>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44" fontId="14" fillId="12" borderId="29" xfId="1" applyFont="1" applyFill="1" applyBorder="1" applyAlignment="1">
      <alignment horizontal="center" vertical="center" wrapText="1"/>
    </xf>
    <xf numFmtId="44" fontId="14" fillId="12" borderId="30" xfId="1" applyFont="1" applyFill="1" applyBorder="1" applyAlignment="1">
      <alignment horizontal="center" vertical="center" wrapText="1"/>
    </xf>
    <xf numFmtId="44" fontId="14" fillId="12" borderId="31" xfId="1" applyFont="1" applyFill="1" applyBorder="1" applyAlignment="1">
      <alignment horizontal="center" vertic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xf numFmtId="14" fontId="0" fillId="0" borderId="0" xfId="0" applyNumberFormat="1"/>
  </cellXfs>
  <cellStyles count="32">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28"/>
  <sheetViews>
    <sheetView workbookViewId="0">
      <selection activeCell="A6" sqref="A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529</v>
      </c>
      <c r="E4" s="28" t="s">
        <v>530</v>
      </c>
    </row>
    <row r="5" spans="1:6" x14ac:dyDescent="0.25">
      <c r="A5" s="29" t="s">
        <v>99</v>
      </c>
      <c r="B5" s="30">
        <v>7904658</v>
      </c>
      <c r="E5" s="31" t="s">
        <v>380</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381</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382</v>
      </c>
      <c r="F10" s="34">
        <v>11328847.109999999</v>
      </c>
    </row>
    <row r="11" spans="1:6" ht="18.75" customHeight="1" x14ac:dyDescent="0.25">
      <c r="A11" s="35" t="s">
        <v>105</v>
      </c>
      <c r="B11" s="36">
        <v>14683753</v>
      </c>
      <c r="E11" s="37" t="s">
        <v>107</v>
      </c>
      <c r="F11" s="38">
        <v>13812259.109999999</v>
      </c>
    </row>
    <row r="12" spans="1:6" x14ac:dyDescent="0.25">
      <c r="A12" s="33" t="s">
        <v>524</v>
      </c>
      <c r="B12" s="34">
        <v>60909765</v>
      </c>
    </row>
    <row r="13" spans="1:6" x14ac:dyDescent="0.25">
      <c r="A13" s="35" t="s">
        <v>106</v>
      </c>
      <c r="B13" s="36">
        <v>8461817</v>
      </c>
    </row>
    <row r="14" spans="1:6" x14ac:dyDescent="0.25">
      <c r="A14" s="37" t="s">
        <v>107</v>
      </c>
      <c r="B14" s="38">
        <v>69371582</v>
      </c>
    </row>
    <row r="16" spans="1:6" x14ac:dyDescent="0.25">
      <c r="E16" s="86"/>
    </row>
    <row r="18" spans="1:6" ht="31.5" x14ac:dyDescent="0.25">
      <c r="A18" s="28" t="s">
        <v>531</v>
      </c>
      <c r="E18" s="28" t="s">
        <v>532</v>
      </c>
    </row>
    <row r="19" spans="1:6" x14ac:dyDescent="0.25">
      <c r="A19" s="29" t="s">
        <v>99</v>
      </c>
      <c r="B19" s="30">
        <v>7904658</v>
      </c>
      <c r="E19" s="31" t="s">
        <v>380</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381</v>
      </c>
      <c r="F22" s="36">
        <v>10000000</v>
      </c>
    </row>
    <row r="23" spans="1:6" x14ac:dyDescent="0.25">
      <c r="A23" s="31" t="s">
        <v>103</v>
      </c>
      <c r="B23" s="32">
        <v>3819511</v>
      </c>
      <c r="E23" s="117" t="s">
        <v>527</v>
      </c>
      <c r="F23" s="36">
        <v>2917287</v>
      </c>
    </row>
    <row r="24" spans="1:6" ht="30" x14ac:dyDescent="0.25">
      <c r="A24" s="33" t="s">
        <v>104</v>
      </c>
      <c r="B24" s="34">
        <v>46226012</v>
      </c>
      <c r="E24" s="33" t="s">
        <v>528</v>
      </c>
      <c r="F24" s="34">
        <f>F22+F23</f>
        <v>12917287</v>
      </c>
    </row>
    <row r="25" spans="1:6" x14ac:dyDescent="0.25">
      <c r="A25" s="117" t="s">
        <v>525</v>
      </c>
      <c r="B25" s="36">
        <v>9612132</v>
      </c>
      <c r="E25" s="37" t="s">
        <v>107</v>
      </c>
      <c r="F25" s="38">
        <f>F21+F24</f>
        <v>15400699</v>
      </c>
    </row>
    <row r="26" spans="1:6" x14ac:dyDescent="0.25">
      <c r="A26" s="33" t="s">
        <v>526</v>
      </c>
      <c r="B26" s="34">
        <f>B24+B25</f>
        <v>55838144</v>
      </c>
    </row>
    <row r="27" spans="1:6" x14ac:dyDescent="0.25">
      <c r="A27" s="35" t="s">
        <v>106</v>
      </c>
      <c r="B27" s="36">
        <v>8461817</v>
      </c>
    </row>
    <row r="28" spans="1:6" x14ac:dyDescent="0.25">
      <c r="A28" s="37" t="s">
        <v>107</v>
      </c>
      <c r="B28" s="38">
        <f>B26+B27</f>
        <v>64299961</v>
      </c>
    </row>
  </sheetData>
  <sheetProtection algorithmName="SHA-512" hashValue="S1ggfj61KFOPiczQJU5p4Yqqf+0DKckrZHrcHw+zOpPcaVcNfrmDWz0NAO2HpI97Gquvd9awPd+NQU9QCeAwWg==" saltValue="jLxw3qgMAYyFRq5LP0XgnQ==" spinCount="100000"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workbookViewId="0">
      <selection activeCell="A4" sqref="A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8" t="s">
        <v>149</v>
      </c>
      <c r="I1" s="89" t="s">
        <v>197</v>
      </c>
      <c r="T1" s="54"/>
      <c r="U1" s="54"/>
      <c r="V1" s="54"/>
      <c r="W1" s="54"/>
      <c r="X1" s="54"/>
    </row>
    <row r="2" spans="1:29" ht="18.75" x14ac:dyDescent="0.3">
      <c r="A2" s="88"/>
      <c r="I2" s="89"/>
      <c r="T2" s="54"/>
      <c r="U2" s="54"/>
      <c r="V2" s="54"/>
      <c r="W2" s="54"/>
      <c r="X2" s="54"/>
      <c r="Z2" s="55" t="s">
        <v>505</v>
      </c>
    </row>
    <row r="3" spans="1:29" s="113" customFormat="1" ht="63" x14ac:dyDescent="0.25">
      <c r="A3" s="111" t="s">
        <v>116</v>
      </c>
      <c r="B3" s="112" t="s">
        <v>260</v>
      </c>
      <c r="C3" s="111" t="s">
        <v>259</v>
      </c>
      <c r="D3" s="112" t="s">
        <v>3</v>
      </c>
      <c r="E3" s="111" t="s">
        <v>117</v>
      </c>
      <c r="F3" s="112" t="s">
        <v>4</v>
      </c>
      <c r="G3" s="112" t="s">
        <v>261</v>
      </c>
      <c r="H3" s="112" t="s">
        <v>377</v>
      </c>
      <c r="I3" s="112" t="s">
        <v>196</v>
      </c>
      <c r="J3" s="112" t="s">
        <v>0</v>
      </c>
      <c r="K3" s="112" t="s">
        <v>156</v>
      </c>
      <c r="L3" s="112" t="s">
        <v>1</v>
      </c>
      <c r="M3" s="112" t="s">
        <v>157</v>
      </c>
      <c r="N3" s="111" t="s">
        <v>158</v>
      </c>
      <c r="O3" s="111" t="s">
        <v>159</v>
      </c>
      <c r="P3" s="111" t="s">
        <v>160</v>
      </c>
      <c r="Q3" s="111" t="s">
        <v>161</v>
      </c>
      <c r="R3" s="111" t="s">
        <v>162</v>
      </c>
      <c r="S3" s="112" t="s">
        <v>122</v>
      </c>
      <c r="T3" s="111" t="s">
        <v>463</v>
      </c>
      <c r="U3" s="111" t="s">
        <v>121</v>
      </c>
      <c r="V3" s="111" t="s">
        <v>445</v>
      </c>
      <c r="W3" s="112" t="s">
        <v>446</v>
      </c>
      <c r="X3" s="111" t="s">
        <v>144</v>
      </c>
      <c r="Y3" s="112" t="s">
        <v>145</v>
      </c>
      <c r="Z3" s="112" t="s">
        <v>251</v>
      </c>
      <c r="AA3" s="112" t="s">
        <v>203</v>
      </c>
      <c r="AB3" s="112" t="s">
        <v>204</v>
      </c>
      <c r="AC3" s="112" t="s">
        <v>205</v>
      </c>
    </row>
    <row r="4" spans="1:29" ht="14.45" customHeight="1" x14ac:dyDescent="0.25">
      <c r="A4" t="s">
        <v>4050</v>
      </c>
      <c r="B4" s="72">
        <v>-8</v>
      </c>
      <c r="C4" s="72"/>
      <c r="F4" s="51" t="str">
        <f>IFERROR(VLOOKUP(D4,'Tabelas auxiliares'!$A$3:$B$61,2,FALSE),"")</f>
        <v/>
      </c>
      <c r="G4" s="51" t="str">
        <f>IFERROR(VLOOKUP($B4,'Tabelas auxiliares'!$A$65:$C$102,2,FALSE),"")</f>
        <v/>
      </c>
      <c r="H4" s="51" t="str">
        <f>IFERROR(VLOOKUP($B4,'Tabelas auxiliares'!$A$65:$C$102,3,FALSE),"")</f>
        <v/>
      </c>
      <c r="I4" t="s">
        <v>4053</v>
      </c>
      <c r="J4" t="s">
        <v>4054</v>
      </c>
      <c r="K4" t="s">
        <v>4055</v>
      </c>
      <c r="L4" t="s">
        <v>4056</v>
      </c>
      <c r="M4" t="s">
        <v>4057</v>
      </c>
      <c r="N4" t="s">
        <v>166</v>
      </c>
      <c r="O4" t="s">
        <v>167</v>
      </c>
      <c r="P4" t="s">
        <v>200</v>
      </c>
      <c r="Q4" t="s">
        <v>4058</v>
      </c>
      <c r="R4" t="s">
        <v>4059</v>
      </c>
      <c r="S4" t="s">
        <v>119</v>
      </c>
      <c r="T4" t="s">
        <v>164</v>
      </c>
      <c r="U4" t="s">
        <v>118</v>
      </c>
      <c r="V4" t="s">
        <v>1744</v>
      </c>
      <c r="W4" t="s">
        <v>1745</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770</v>
      </c>
      <c r="B5" s="72" t="s">
        <v>266</v>
      </c>
      <c r="C5" s="72" t="s">
        <v>842</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4060</v>
      </c>
      <c r="J5" t="s">
        <v>4061</v>
      </c>
      <c r="K5" t="s">
        <v>4062</v>
      </c>
      <c r="L5" t="s">
        <v>4063</v>
      </c>
      <c r="M5" t="s">
        <v>165</v>
      </c>
      <c r="N5" t="s">
        <v>861</v>
      </c>
      <c r="O5" t="s">
        <v>167</v>
      </c>
      <c r="P5" t="s">
        <v>881</v>
      </c>
      <c r="Q5" t="s">
        <v>168</v>
      </c>
      <c r="R5" t="s">
        <v>165</v>
      </c>
      <c r="S5" t="s">
        <v>119</v>
      </c>
      <c r="T5" t="s">
        <v>164</v>
      </c>
      <c r="U5" t="s">
        <v>882</v>
      </c>
      <c r="V5" t="s">
        <v>855</v>
      </c>
      <c r="W5" t="s">
        <v>856</v>
      </c>
      <c r="X5" s="51" t="str">
        <f t="shared" si="0"/>
        <v>3</v>
      </c>
      <c r="Y5" s="51" t="str">
        <f>IF(T5="","",IF(AND(T5&lt;&gt;'Tabelas auxiliares'!$B$236,T5&lt;&gt;'Tabelas auxiliares'!$B$237),"FOLHA DE PESSOAL",IF(X5='Tabelas auxiliares'!$A$237,"CUSTEIO",IF(X5='Tabelas auxiliares'!$A$236,"INVESTIMENTO","ERRO - VERIFICAR"))))</f>
        <v>CUSTEIO</v>
      </c>
      <c r="Z5" s="44">
        <v>5200</v>
      </c>
      <c r="AA5" s="44">
        <v>5200</v>
      </c>
    </row>
    <row r="6" spans="1:29" ht="14.45" customHeight="1" x14ac:dyDescent="0.25">
      <c r="A6" t="s">
        <v>770</v>
      </c>
      <c r="B6" s="72" t="s">
        <v>266</v>
      </c>
      <c r="C6" s="72" t="s">
        <v>842</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4064</v>
      </c>
      <c r="J6" t="s">
        <v>4065</v>
      </c>
      <c r="K6" t="s">
        <v>4066</v>
      </c>
      <c r="L6" t="s">
        <v>4067</v>
      </c>
      <c r="M6" t="s">
        <v>165</v>
      </c>
      <c r="N6" t="s">
        <v>166</v>
      </c>
      <c r="O6" t="s">
        <v>167</v>
      </c>
      <c r="P6" t="s">
        <v>200</v>
      </c>
      <c r="Q6" t="s">
        <v>168</v>
      </c>
      <c r="R6" t="s">
        <v>165</v>
      </c>
      <c r="S6" t="s">
        <v>119</v>
      </c>
      <c r="T6" t="s">
        <v>164</v>
      </c>
      <c r="U6" t="s">
        <v>118</v>
      </c>
      <c r="V6" t="s">
        <v>855</v>
      </c>
      <c r="W6" t="s">
        <v>856</v>
      </c>
      <c r="X6" s="51" t="str">
        <f t="shared" si="0"/>
        <v>3</v>
      </c>
      <c r="Y6" s="51" t="str">
        <f>IF(T6="","",IF(AND(T6&lt;&gt;'Tabelas auxiliares'!$B$236,T6&lt;&gt;'Tabelas auxiliares'!$B$237),"FOLHA DE PESSOAL",IF(X6='Tabelas auxiliares'!$A$237,"CUSTEIO",IF(X6='Tabelas auxiliares'!$A$236,"INVESTIMENTO","ERRO - VERIFICAR"))))</f>
        <v>CUSTEIO</v>
      </c>
      <c r="Z6" s="44">
        <v>1200</v>
      </c>
      <c r="AA6" s="44">
        <v>1200</v>
      </c>
    </row>
    <row r="7" spans="1:29" ht="14.45" customHeight="1" x14ac:dyDescent="0.25">
      <c r="A7" t="s">
        <v>770</v>
      </c>
      <c r="B7" s="72" t="s">
        <v>266</v>
      </c>
      <c r="C7" s="72" t="s">
        <v>842</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4068</v>
      </c>
      <c r="J7" t="s">
        <v>4069</v>
      </c>
      <c r="K7" t="s">
        <v>4070</v>
      </c>
      <c r="L7" t="s">
        <v>4071</v>
      </c>
      <c r="M7" t="s">
        <v>165</v>
      </c>
      <c r="N7" t="s">
        <v>166</v>
      </c>
      <c r="O7" t="s">
        <v>167</v>
      </c>
      <c r="P7" t="s">
        <v>200</v>
      </c>
      <c r="Q7" t="s">
        <v>168</v>
      </c>
      <c r="R7" t="s">
        <v>165</v>
      </c>
      <c r="S7" t="s">
        <v>119</v>
      </c>
      <c r="T7" t="s">
        <v>164</v>
      </c>
      <c r="U7" t="s">
        <v>118</v>
      </c>
      <c r="V7" t="s">
        <v>855</v>
      </c>
      <c r="W7" t="s">
        <v>856</v>
      </c>
      <c r="X7" s="51" t="str">
        <f t="shared" si="0"/>
        <v>3</v>
      </c>
      <c r="Y7" s="51" t="str">
        <f>IF(T7="","",IF(AND(T7&lt;&gt;'Tabelas auxiliares'!$B$236,T7&lt;&gt;'Tabelas auxiliares'!$B$237),"FOLHA DE PESSOAL",IF(X7='Tabelas auxiliares'!$A$237,"CUSTEIO",IF(X7='Tabelas auxiliares'!$A$236,"INVESTIMENTO","ERRO - VERIFICAR"))))</f>
        <v>CUSTEIO</v>
      </c>
      <c r="Z7" s="44">
        <v>4800</v>
      </c>
      <c r="AA7" s="44">
        <v>4800</v>
      </c>
    </row>
    <row r="8" spans="1:29" ht="14.45" customHeight="1" x14ac:dyDescent="0.25">
      <c r="A8" t="s">
        <v>770</v>
      </c>
      <c r="B8" s="72" t="s">
        <v>266</v>
      </c>
      <c r="C8" s="72" t="s">
        <v>842</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4068</v>
      </c>
      <c r="J8" t="s">
        <v>4069</v>
      </c>
      <c r="K8" t="s">
        <v>4072</v>
      </c>
      <c r="L8" t="s">
        <v>4071</v>
      </c>
      <c r="M8" t="s">
        <v>165</v>
      </c>
      <c r="N8" t="s">
        <v>861</v>
      </c>
      <c r="O8" t="s">
        <v>862</v>
      </c>
      <c r="P8" t="s">
        <v>863</v>
      </c>
      <c r="Q8" t="s">
        <v>168</v>
      </c>
      <c r="R8" t="s">
        <v>165</v>
      </c>
      <c r="S8" t="s">
        <v>119</v>
      </c>
      <c r="T8" t="s">
        <v>164</v>
      </c>
      <c r="U8" t="s">
        <v>864</v>
      </c>
      <c r="V8" t="s">
        <v>855</v>
      </c>
      <c r="W8" t="s">
        <v>856</v>
      </c>
      <c r="X8" s="51" t="str">
        <f t="shared" si="0"/>
        <v>3</v>
      </c>
      <c r="Y8" s="51" t="str">
        <f>IF(T8="","",IF(AND(T8&lt;&gt;'Tabelas auxiliares'!$B$236,T8&lt;&gt;'Tabelas auxiliares'!$B$237),"FOLHA DE PESSOAL",IF(X8='Tabelas auxiliares'!$A$237,"CUSTEIO",IF(X8='Tabelas auxiliares'!$A$236,"INVESTIMENTO","ERRO - VERIFICAR"))))</f>
        <v>CUSTEIO</v>
      </c>
      <c r="Z8" s="44">
        <v>1600</v>
      </c>
      <c r="AA8" s="44">
        <v>1600</v>
      </c>
    </row>
    <row r="9" spans="1:29" ht="14.45" customHeight="1" x14ac:dyDescent="0.25">
      <c r="A9" t="s">
        <v>770</v>
      </c>
      <c r="B9" s="72" t="s">
        <v>266</v>
      </c>
      <c r="C9" s="72" t="s">
        <v>842</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4068</v>
      </c>
      <c r="J9" t="s">
        <v>4073</v>
      </c>
      <c r="K9" t="s">
        <v>4074</v>
      </c>
      <c r="L9" t="s">
        <v>4075</v>
      </c>
      <c r="M9" t="s">
        <v>165</v>
      </c>
      <c r="N9" t="s">
        <v>861</v>
      </c>
      <c r="O9" t="s">
        <v>167</v>
      </c>
      <c r="P9" t="s">
        <v>881</v>
      </c>
      <c r="Q9" t="s">
        <v>168</v>
      </c>
      <c r="R9" t="s">
        <v>165</v>
      </c>
      <c r="S9" t="s">
        <v>119</v>
      </c>
      <c r="T9" t="s">
        <v>164</v>
      </c>
      <c r="U9" t="s">
        <v>882</v>
      </c>
      <c r="V9" t="s">
        <v>855</v>
      </c>
      <c r="W9" t="s">
        <v>856</v>
      </c>
      <c r="X9" s="51" t="str">
        <f t="shared" si="0"/>
        <v>3</v>
      </c>
      <c r="Y9" s="51" t="str">
        <f>IF(T9="","",IF(AND(T9&lt;&gt;'Tabelas auxiliares'!$B$236,T9&lt;&gt;'Tabelas auxiliares'!$B$237),"FOLHA DE PESSOAL",IF(X9='Tabelas auxiliares'!$A$237,"CUSTEIO",IF(X9='Tabelas auxiliares'!$A$236,"INVESTIMENTO","ERRO - VERIFICAR"))))</f>
        <v>CUSTEIO</v>
      </c>
      <c r="Z9" s="44">
        <v>12500</v>
      </c>
      <c r="AA9" s="44">
        <v>12500</v>
      </c>
    </row>
    <row r="10" spans="1:29" ht="14.45" customHeight="1" x14ac:dyDescent="0.25">
      <c r="A10" t="s">
        <v>770</v>
      </c>
      <c r="B10" s="72" t="s">
        <v>266</v>
      </c>
      <c r="C10" s="72" t="s">
        <v>842</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4076</v>
      </c>
      <c r="J10" t="s">
        <v>4077</v>
      </c>
      <c r="K10" t="s">
        <v>4078</v>
      </c>
      <c r="L10" t="s">
        <v>4079</v>
      </c>
      <c r="M10" t="s">
        <v>165</v>
      </c>
      <c r="N10" t="s">
        <v>169</v>
      </c>
      <c r="O10" t="s">
        <v>167</v>
      </c>
      <c r="P10" t="s">
        <v>640</v>
      </c>
      <c r="Q10" t="s">
        <v>168</v>
      </c>
      <c r="R10" t="s">
        <v>165</v>
      </c>
      <c r="S10" t="s">
        <v>119</v>
      </c>
      <c r="T10" t="s">
        <v>228</v>
      </c>
      <c r="U10" t="s">
        <v>4080</v>
      </c>
      <c r="V10" t="s">
        <v>855</v>
      </c>
      <c r="W10" t="s">
        <v>856</v>
      </c>
      <c r="X10" s="51" t="str">
        <f t="shared" si="0"/>
        <v>3</v>
      </c>
      <c r="Y10" s="51" t="str">
        <f>IF(T10="","",IF(AND(T10&lt;&gt;'Tabelas auxiliares'!$B$236,T10&lt;&gt;'Tabelas auxiliares'!$B$237),"FOLHA DE PESSOAL",IF(X10='Tabelas auxiliares'!$A$237,"CUSTEIO",IF(X10='Tabelas auxiliares'!$A$236,"INVESTIMENTO","ERRO - VERIFICAR"))))</f>
        <v>CUSTEIO</v>
      </c>
      <c r="Z10" s="44">
        <v>42400</v>
      </c>
      <c r="AA10" s="44">
        <v>42400</v>
      </c>
    </row>
    <row r="11" spans="1:29" x14ac:dyDescent="0.25">
      <c r="A11" t="s">
        <v>770</v>
      </c>
      <c r="B11" s="72" t="s">
        <v>266</v>
      </c>
      <c r="C11" s="72" t="s">
        <v>842</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4081</v>
      </c>
      <c r="J11" t="s">
        <v>4082</v>
      </c>
      <c r="K11" t="s">
        <v>4083</v>
      </c>
      <c r="L11" t="s">
        <v>4084</v>
      </c>
      <c r="M11" t="s">
        <v>165</v>
      </c>
      <c r="N11" t="s">
        <v>166</v>
      </c>
      <c r="O11" t="s">
        <v>167</v>
      </c>
      <c r="P11" t="s">
        <v>200</v>
      </c>
      <c r="Q11" t="s">
        <v>168</v>
      </c>
      <c r="R11" t="s">
        <v>165</v>
      </c>
      <c r="S11" t="s">
        <v>119</v>
      </c>
      <c r="T11" t="s">
        <v>164</v>
      </c>
      <c r="U11" t="s">
        <v>118</v>
      </c>
      <c r="V11" t="s">
        <v>855</v>
      </c>
      <c r="W11" t="s">
        <v>856</v>
      </c>
      <c r="X11" s="51" t="str">
        <f t="shared" si="0"/>
        <v>3</v>
      </c>
      <c r="Y11" s="51" t="str">
        <f>IF(T11="","",IF(AND(T11&lt;&gt;'Tabelas auxiliares'!$B$236,T11&lt;&gt;'Tabelas auxiliares'!$B$237),"FOLHA DE PESSOAL",IF(X11='Tabelas auxiliares'!$A$237,"CUSTEIO",IF(X11='Tabelas auxiliares'!$A$236,"INVESTIMENTO","ERRO - VERIFICAR"))))</f>
        <v>CUSTEIO</v>
      </c>
      <c r="Z11" s="44">
        <v>4366</v>
      </c>
      <c r="AA11" s="44">
        <v>4366</v>
      </c>
    </row>
    <row r="12" spans="1:29" ht="14.45" customHeight="1" x14ac:dyDescent="0.25">
      <c r="A12" t="s">
        <v>770</v>
      </c>
      <c r="B12" s="72" t="s">
        <v>266</v>
      </c>
      <c r="C12" s="72" t="s">
        <v>842</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4085</v>
      </c>
      <c r="J12" t="s">
        <v>4086</v>
      </c>
      <c r="K12" t="s">
        <v>4087</v>
      </c>
      <c r="L12" t="s">
        <v>4088</v>
      </c>
      <c r="M12" t="s">
        <v>165</v>
      </c>
      <c r="N12" t="s">
        <v>861</v>
      </c>
      <c r="O12" t="s">
        <v>862</v>
      </c>
      <c r="P12" t="s">
        <v>863</v>
      </c>
      <c r="Q12" t="s">
        <v>168</v>
      </c>
      <c r="R12" t="s">
        <v>165</v>
      </c>
      <c r="S12" t="s">
        <v>119</v>
      </c>
      <c r="T12" t="s">
        <v>164</v>
      </c>
      <c r="U12" t="s">
        <v>864</v>
      </c>
      <c r="V12" t="s">
        <v>855</v>
      </c>
      <c r="W12" t="s">
        <v>856</v>
      </c>
      <c r="X12" s="51" t="str">
        <f t="shared" si="0"/>
        <v>3</v>
      </c>
      <c r="Y12" s="51" t="str">
        <f>IF(T12="","",IF(AND(T12&lt;&gt;'Tabelas auxiliares'!$B$236,T12&lt;&gt;'Tabelas auxiliares'!$B$237),"FOLHA DE PESSOAL",IF(X12='Tabelas auxiliares'!$A$237,"CUSTEIO",IF(X12='Tabelas auxiliares'!$A$236,"INVESTIMENTO","ERRO - VERIFICAR"))))</f>
        <v>CUSTEIO</v>
      </c>
      <c r="Z12" s="44">
        <v>872000</v>
      </c>
      <c r="AC12" s="44">
        <v>872000</v>
      </c>
    </row>
    <row r="13" spans="1:29" ht="14.45" customHeight="1" x14ac:dyDescent="0.25">
      <c r="A13" t="s">
        <v>770</v>
      </c>
      <c r="B13" s="72" t="s">
        <v>266</v>
      </c>
      <c r="C13" s="72" t="s">
        <v>842</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4089</v>
      </c>
      <c r="J13" t="s">
        <v>4090</v>
      </c>
      <c r="K13" t="s">
        <v>4091</v>
      </c>
      <c r="L13" t="s">
        <v>4092</v>
      </c>
      <c r="M13" t="s">
        <v>165</v>
      </c>
      <c r="N13" t="s">
        <v>861</v>
      </c>
      <c r="O13" t="s">
        <v>167</v>
      </c>
      <c r="P13" t="s">
        <v>881</v>
      </c>
      <c r="Q13" t="s">
        <v>168</v>
      </c>
      <c r="R13" t="s">
        <v>165</v>
      </c>
      <c r="S13" t="s">
        <v>119</v>
      </c>
      <c r="T13" t="s">
        <v>164</v>
      </c>
      <c r="U13" t="s">
        <v>882</v>
      </c>
      <c r="V13" t="s">
        <v>855</v>
      </c>
      <c r="W13" t="s">
        <v>856</v>
      </c>
      <c r="X13" s="51" t="str">
        <f t="shared" si="0"/>
        <v>3</v>
      </c>
      <c r="Y13" s="51" t="str">
        <f>IF(T13="","",IF(AND(T13&lt;&gt;'Tabelas auxiliares'!$B$236,T13&lt;&gt;'Tabelas auxiliares'!$B$237),"FOLHA DE PESSOAL",IF(X13='Tabelas auxiliares'!$A$237,"CUSTEIO",IF(X13='Tabelas auxiliares'!$A$236,"INVESTIMENTO","ERRO - VERIFICAR"))))</f>
        <v>CUSTEIO</v>
      </c>
      <c r="Z13" s="44">
        <v>8346</v>
      </c>
      <c r="AC13" s="44">
        <v>8346</v>
      </c>
    </row>
    <row r="14" spans="1:29" ht="14.45" customHeight="1" x14ac:dyDescent="0.25">
      <c r="A14" t="s">
        <v>770</v>
      </c>
      <c r="B14" s="72" t="s">
        <v>266</v>
      </c>
      <c r="C14" s="72" t="s">
        <v>842</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4093</v>
      </c>
      <c r="J14" t="s">
        <v>4094</v>
      </c>
      <c r="K14" t="s">
        <v>4095</v>
      </c>
      <c r="L14" t="s">
        <v>4096</v>
      </c>
      <c r="M14" t="s">
        <v>165</v>
      </c>
      <c r="N14" t="s">
        <v>861</v>
      </c>
      <c r="O14" t="s">
        <v>167</v>
      </c>
      <c r="P14" t="s">
        <v>881</v>
      </c>
      <c r="Q14" t="s">
        <v>168</v>
      </c>
      <c r="R14" t="s">
        <v>165</v>
      </c>
      <c r="S14" t="s">
        <v>119</v>
      </c>
      <c r="T14" t="s">
        <v>164</v>
      </c>
      <c r="U14" t="s">
        <v>882</v>
      </c>
      <c r="V14" t="s">
        <v>855</v>
      </c>
      <c r="W14" t="s">
        <v>856</v>
      </c>
      <c r="X14" s="51" t="str">
        <f t="shared" si="0"/>
        <v>3</v>
      </c>
      <c r="Y14" s="51" t="str">
        <f>IF(T14="","",IF(AND(T14&lt;&gt;'Tabelas auxiliares'!$B$236,T14&lt;&gt;'Tabelas auxiliares'!$B$237),"FOLHA DE PESSOAL",IF(X14='Tabelas auxiliares'!$A$237,"CUSTEIO",IF(X14='Tabelas auxiliares'!$A$236,"INVESTIMENTO","ERRO - VERIFICAR"))))</f>
        <v>CUSTEIO</v>
      </c>
      <c r="Z14" s="44">
        <v>4200</v>
      </c>
      <c r="AC14" s="44">
        <v>4200</v>
      </c>
    </row>
    <row r="15" spans="1:29" x14ac:dyDescent="0.25">
      <c r="A15" t="s">
        <v>770</v>
      </c>
      <c r="B15" s="72" t="s">
        <v>266</v>
      </c>
      <c r="C15" s="72" t="s">
        <v>842</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4097</v>
      </c>
      <c r="J15" t="s">
        <v>4098</v>
      </c>
      <c r="K15" t="s">
        <v>4099</v>
      </c>
      <c r="L15" t="s">
        <v>4100</v>
      </c>
      <c r="M15" t="s">
        <v>165</v>
      </c>
      <c r="N15" t="s">
        <v>861</v>
      </c>
      <c r="O15" t="s">
        <v>927</v>
      </c>
      <c r="P15" t="s">
        <v>4101</v>
      </c>
      <c r="Q15" t="s">
        <v>168</v>
      </c>
      <c r="R15" t="s">
        <v>165</v>
      </c>
      <c r="S15" t="s">
        <v>119</v>
      </c>
      <c r="T15" t="s">
        <v>164</v>
      </c>
      <c r="U15" t="s">
        <v>4102</v>
      </c>
      <c r="V15" t="s">
        <v>855</v>
      </c>
      <c r="W15" t="s">
        <v>856</v>
      </c>
      <c r="X15" s="51" t="str">
        <f t="shared" si="0"/>
        <v>3</v>
      </c>
      <c r="Y15" s="51" t="str">
        <f>IF(T15="","",IF(AND(T15&lt;&gt;'Tabelas auxiliares'!$B$236,T15&lt;&gt;'Tabelas auxiliares'!$B$237),"FOLHA DE PESSOAL",IF(X15='Tabelas auxiliares'!$A$237,"CUSTEIO",IF(X15='Tabelas auxiliares'!$A$236,"INVESTIMENTO","ERRO - VERIFICAR"))))</f>
        <v>CUSTEIO</v>
      </c>
      <c r="Z15" s="44">
        <v>113600</v>
      </c>
      <c r="AC15" s="44">
        <v>113600</v>
      </c>
    </row>
    <row r="16" spans="1:29" ht="14.45" customHeight="1" x14ac:dyDescent="0.25">
      <c r="A16" t="s">
        <v>770</v>
      </c>
      <c r="B16" s="72" t="s">
        <v>266</v>
      </c>
      <c r="C16" s="72" t="s">
        <v>842</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4103</v>
      </c>
      <c r="J16" t="s">
        <v>4094</v>
      </c>
      <c r="K16" t="s">
        <v>4104</v>
      </c>
      <c r="L16" t="s">
        <v>4105</v>
      </c>
      <c r="M16" t="s">
        <v>165</v>
      </c>
      <c r="N16" t="s">
        <v>861</v>
      </c>
      <c r="O16" t="s">
        <v>862</v>
      </c>
      <c r="P16" t="s">
        <v>863</v>
      </c>
      <c r="Q16" t="s">
        <v>168</v>
      </c>
      <c r="R16" t="s">
        <v>165</v>
      </c>
      <c r="S16" t="s">
        <v>119</v>
      </c>
      <c r="T16" t="s">
        <v>164</v>
      </c>
      <c r="U16" t="s">
        <v>864</v>
      </c>
      <c r="V16" t="s">
        <v>855</v>
      </c>
      <c r="W16" t="s">
        <v>856</v>
      </c>
      <c r="X16" s="51" t="str">
        <f t="shared" si="0"/>
        <v>3</v>
      </c>
      <c r="Y16" s="51" t="str">
        <f>IF(T16="","",IF(AND(T16&lt;&gt;'Tabelas auxiliares'!$B$236,T16&lt;&gt;'Tabelas auxiliares'!$B$237),"FOLHA DE PESSOAL",IF(X16='Tabelas auxiliares'!$A$237,"CUSTEIO",IF(X16='Tabelas auxiliares'!$A$236,"INVESTIMENTO","ERRO - VERIFICAR"))))</f>
        <v>CUSTEIO</v>
      </c>
      <c r="Z16" s="44">
        <v>134100</v>
      </c>
      <c r="AC16" s="44">
        <v>134100</v>
      </c>
    </row>
    <row r="17" spans="1:29" ht="14.45" customHeight="1" x14ac:dyDescent="0.25">
      <c r="A17" t="s">
        <v>770</v>
      </c>
      <c r="B17" s="72" t="s">
        <v>266</v>
      </c>
      <c r="C17" s="72" t="s">
        <v>842</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4103</v>
      </c>
      <c r="J17" t="s">
        <v>4094</v>
      </c>
      <c r="K17" t="s">
        <v>4106</v>
      </c>
      <c r="L17" t="s">
        <v>4105</v>
      </c>
      <c r="M17" t="s">
        <v>165</v>
      </c>
      <c r="N17" t="s">
        <v>861</v>
      </c>
      <c r="O17" t="s">
        <v>167</v>
      </c>
      <c r="P17" t="s">
        <v>881</v>
      </c>
      <c r="Q17" t="s">
        <v>168</v>
      </c>
      <c r="R17" t="s">
        <v>165</v>
      </c>
      <c r="S17" t="s">
        <v>119</v>
      </c>
      <c r="T17" t="s">
        <v>164</v>
      </c>
      <c r="U17" t="s">
        <v>882</v>
      </c>
      <c r="V17" t="s">
        <v>855</v>
      </c>
      <c r="W17" t="s">
        <v>856</v>
      </c>
      <c r="X17" s="51" t="str">
        <f t="shared" si="0"/>
        <v>3</v>
      </c>
      <c r="Y17" s="51" t="str">
        <f>IF(T17="","",IF(AND(T17&lt;&gt;'Tabelas auxiliares'!$B$236,T17&lt;&gt;'Tabelas auxiliares'!$B$237),"FOLHA DE PESSOAL",IF(X17='Tabelas auxiliares'!$A$237,"CUSTEIO",IF(X17='Tabelas auxiliares'!$A$236,"INVESTIMENTO","ERRO - VERIFICAR"))))</f>
        <v>CUSTEIO</v>
      </c>
      <c r="Z17" s="44">
        <v>65700</v>
      </c>
      <c r="AC17" s="44">
        <v>65700</v>
      </c>
    </row>
    <row r="18" spans="1:29" ht="14.45" customHeight="1" x14ac:dyDescent="0.25">
      <c r="A18" t="s">
        <v>770</v>
      </c>
      <c r="B18" s="72" t="s">
        <v>266</v>
      </c>
      <c r="C18" s="72" t="s">
        <v>842</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4107</v>
      </c>
      <c r="J18" t="s">
        <v>1108</v>
      </c>
      <c r="K18" t="s">
        <v>4108</v>
      </c>
      <c r="L18" t="s">
        <v>4109</v>
      </c>
      <c r="M18" t="s">
        <v>886</v>
      </c>
      <c r="N18" t="s">
        <v>861</v>
      </c>
      <c r="O18" t="s">
        <v>167</v>
      </c>
      <c r="P18" t="s">
        <v>881</v>
      </c>
      <c r="Q18" t="s">
        <v>168</v>
      </c>
      <c r="R18" t="s">
        <v>165</v>
      </c>
      <c r="S18" t="s">
        <v>119</v>
      </c>
      <c r="T18" t="s">
        <v>164</v>
      </c>
      <c r="U18" t="s">
        <v>882</v>
      </c>
      <c r="V18" t="s">
        <v>887</v>
      </c>
      <c r="W18" t="s">
        <v>888</v>
      </c>
      <c r="X18" s="51" t="str">
        <f t="shared" si="0"/>
        <v>3</v>
      </c>
      <c r="Y18" s="51" t="str">
        <f>IF(T18="","",IF(AND(T18&lt;&gt;'Tabelas auxiliares'!$B$236,T18&lt;&gt;'Tabelas auxiliares'!$B$237),"FOLHA DE PESSOAL",IF(X18='Tabelas auxiliares'!$A$237,"CUSTEIO",IF(X18='Tabelas auxiliares'!$A$236,"INVESTIMENTO","ERRO - VERIFICAR"))))</f>
        <v>CUSTEIO</v>
      </c>
      <c r="Z18" s="44">
        <v>10653.49</v>
      </c>
      <c r="AC18" s="44">
        <v>10653.49</v>
      </c>
    </row>
    <row r="19" spans="1:29" ht="14.45" customHeight="1" x14ac:dyDescent="0.25">
      <c r="A19" t="s">
        <v>770</v>
      </c>
      <c r="B19" s="72" t="s">
        <v>266</v>
      </c>
      <c r="C19" s="72" t="s">
        <v>842</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4110</v>
      </c>
      <c r="J19" t="s">
        <v>883</v>
      </c>
      <c r="K19" t="s">
        <v>4111</v>
      </c>
      <c r="L19" t="s">
        <v>885</v>
      </c>
      <c r="M19" t="s">
        <v>886</v>
      </c>
      <c r="N19" t="s">
        <v>861</v>
      </c>
      <c r="O19" t="s">
        <v>167</v>
      </c>
      <c r="P19" t="s">
        <v>881</v>
      </c>
      <c r="Q19" t="s">
        <v>168</v>
      </c>
      <c r="R19" t="s">
        <v>165</v>
      </c>
      <c r="S19" t="s">
        <v>119</v>
      </c>
      <c r="T19" t="s">
        <v>164</v>
      </c>
      <c r="U19" t="s">
        <v>882</v>
      </c>
      <c r="V19" t="s">
        <v>887</v>
      </c>
      <c r="W19" t="s">
        <v>888</v>
      </c>
      <c r="X19" s="51" t="str">
        <f t="shared" si="0"/>
        <v>3</v>
      </c>
      <c r="Y19" s="51" t="str">
        <f>IF(T19="","",IF(AND(T19&lt;&gt;'Tabelas auxiliares'!$B$236,T19&lt;&gt;'Tabelas auxiliares'!$B$237),"FOLHA DE PESSOAL",IF(X19='Tabelas auxiliares'!$A$237,"CUSTEIO",IF(X19='Tabelas auxiliares'!$A$236,"INVESTIMENTO","ERRO - VERIFICAR"))))</f>
        <v>CUSTEIO</v>
      </c>
      <c r="Z19" s="44">
        <v>2054.5700000000002</v>
      </c>
      <c r="AC19" s="44">
        <v>2054.5700000000002</v>
      </c>
    </row>
    <row r="20" spans="1:29" ht="14.45" customHeight="1" x14ac:dyDescent="0.25">
      <c r="A20" t="s">
        <v>770</v>
      </c>
      <c r="B20" s="72" t="s">
        <v>266</v>
      </c>
      <c r="C20" s="72" t="s">
        <v>842</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4110</v>
      </c>
      <c r="J20" t="s">
        <v>883</v>
      </c>
      <c r="K20" t="s">
        <v>4112</v>
      </c>
      <c r="L20" t="s">
        <v>885</v>
      </c>
      <c r="M20" t="s">
        <v>886</v>
      </c>
      <c r="N20" t="s">
        <v>861</v>
      </c>
      <c r="O20" t="s">
        <v>167</v>
      </c>
      <c r="P20" t="s">
        <v>881</v>
      </c>
      <c r="Q20" t="s">
        <v>168</v>
      </c>
      <c r="R20" t="s">
        <v>165</v>
      </c>
      <c r="S20" t="s">
        <v>119</v>
      </c>
      <c r="T20" t="s">
        <v>164</v>
      </c>
      <c r="U20" t="s">
        <v>882</v>
      </c>
      <c r="V20" t="s">
        <v>887</v>
      </c>
      <c r="W20" t="s">
        <v>888</v>
      </c>
      <c r="X20" s="51" t="str">
        <f t="shared" si="0"/>
        <v>3</v>
      </c>
      <c r="Y20" s="51" t="str">
        <f>IF(T20="","",IF(AND(T20&lt;&gt;'Tabelas auxiliares'!$B$236,T20&lt;&gt;'Tabelas auxiliares'!$B$237),"FOLHA DE PESSOAL",IF(X20='Tabelas auxiliares'!$A$237,"CUSTEIO",IF(X20='Tabelas auxiliares'!$A$236,"INVESTIMENTO","ERRO - VERIFICAR"))))</f>
        <v>CUSTEIO</v>
      </c>
      <c r="Z20" s="44">
        <v>11287.64</v>
      </c>
      <c r="AC20" s="44">
        <v>11287.64</v>
      </c>
    </row>
    <row r="21" spans="1:29" ht="14.45" customHeight="1" x14ac:dyDescent="0.25">
      <c r="A21" t="s">
        <v>770</v>
      </c>
      <c r="B21" s="72" t="s">
        <v>266</v>
      </c>
      <c r="C21" s="72" t="s">
        <v>842</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4110</v>
      </c>
      <c r="J21" t="s">
        <v>883</v>
      </c>
      <c r="K21" t="s">
        <v>4113</v>
      </c>
      <c r="L21" t="s">
        <v>885</v>
      </c>
      <c r="M21" t="s">
        <v>886</v>
      </c>
      <c r="N21" t="s">
        <v>861</v>
      </c>
      <c r="O21" t="s">
        <v>167</v>
      </c>
      <c r="P21" t="s">
        <v>881</v>
      </c>
      <c r="Q21" t="s">
        <v>168</v>
      </c>
      <c r="R21" t="s">
        <v>165</v>
      </c>
      <c r="S21" t="s">
        <v>119</v>
      </c>
      <c r="T21" t="s">
        <v>164</v>
      </c>
      <c r="U21" t="s">
        <v>882</v>
      </c>
      <c r="V21" t="s">
        <v>887</v>
      </c>
      <c r="W21" t="s">
        <v>888</v>
      </c>
      <c r="X21" s="51" t="str">
        <f t="shared" si="0"/>
        <v>3</v>
      </c>
      <c r="Y21" s="51" t="str">
        <f>IF(T21="","",IF(AND(T21&lt;&gt;'Tabelas auxiliares'!$B$236,T21&lt;&gt;'Tabelas auxiliares'!$B$237),"FOLHA DE PESSOAL",IF(X21='Tabelas auxiliares'!$A$237,"CUSTEIO",IF(X21='Tabelas auxiliares'!$A$236,"INVESTIMENTO","ERRO - VERIFICAR"))))</f>
        <v>CUSTEIO</v>
      </c>
      <c r="Z21" s="44">
        <v>17433.84</v>
      </c>
      <c r="AC21" s="44">
        <v>17433.84</v>
      </c>
    </row>
    <row r="22" spans="1:29" ht="14.45" customHeight="1" x14ac:dyDescent="0.25">
      <c r="A22" t="s">
        <v>770</v>
      </c>
      <c r="B22" s="72" t="s">
        <v>266</v>
      </c>
      <c r="C22" s="72" t="s">
        <v>842</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4110</v>
      </c>
      <c r="J22" t="s">
        <v>883</v>
      </c>
      <c r="K22" t="s">
        <v>4114</v>
      </c>
      <c r="L22" t="s">
        <v>885</v>
      </c>
      <c r="M22" t="s">
        <v>886</v>
      </c>
      <c r="N22" t="s">
        <v>861</v>
      </c>
      <c r="O22" t="s">
        <v>167</v>
      </c>
      <c r="P22" t="s">
        <v>881</v>
      </c>
      <c r="Q22" t="s">
        <v>168</v>
      </c>
      <c r="R22" t="s">
        <v>165</v>
      </c>
      <c r="S22" t="s">
        <v>119</v>
      </c>
      <c r="T22" t="s">
        <v>164</v>
      </c>
      <c r="U22" t="s">
        <v>882</v>
      </c>
      <c r="V22" t="s">
        <v>887</v>
      </c>
      <c r="W22" t="s">
        <v>888</v>
      </c>
      <c r="X22" s="51" t="str">
        <f t="shared" si="0"/>
        <v>3</v>
      </c>
      <c r="Y22" s="51" t="str">
        <f>IF(T22="","",IF(AND(T22&lt;&gt;'Tabelas auxiliares'!$B$236,T22&lt;&gt;'Tabelas auxiliares'!$B$237),"FOLHA DE PESSOAL",IF(X22='Tabelas auxiliares'!$A$237,"CUSTEIO",IF(X22='Tabelas auxiliares'!$A$236,"INVESTIMENTO","ERRO - VERIFICAR"))))</f>
        <v>CUSTEIO</v>
      </c>
      <c r="Z22" s="44">
        <v>15254.41</v>
      </c>
      <c r="AC22" s="44">
        <v>15254.41</v>
      </c>
    </row>
    <row r="23" spans="1:29" ht="14.45" customHeight="1" x14ac:dyDescent="0.25">
      <c r="A23" t="s">
        <v>770</v>
      </c>
      <c r="B23" s="72" t="s">
        <v>266</v>
      </c>
      <c r="C23" s="72" t="s">
        <v>842</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4110</v>
      </c>
      <c r="J23" t="s">
        <v>883</v>
      </c>
      <c r="K23" t="s">
        <v>4115</v>
      </c>
      <c r="L23" t="s">
        <v>885</v>
      </c>
      <c r="M23" t="s">
        <v>886</v>
      </c>
      <c r="N23" t="s">
        <v>861</v>
      </c>
      <c r="O23" t="s">
        <v>167</v>
      </c>
      <c r="P23" t="s">
        <v>881</v>
      </c>
      <c r="Q23" t="s">
        <v>168</v>
      </c>
      <c r="R23" t="s">
        <v>165</v>
      </c>
      <c r="S23" t="s">
        <v>119</v>
      </c>
      <c r="T23" t="s">
        <v>164</v>
      </c>
      <c r="U23" t="s">
        <v>882</v>
      </c>
      <c r="V23" t="s">
        <v>887</v>
      </c>
      <c r="W23" t="s">
        <v>888</v>
      </c>
      <c r="X23" s="51" t="str">
        <f t="shared" si="0"/>
        <v>3</v>
      </c>
      <c r="Y23" s="51" t="str">
        <f>IF(T23="","",IF(AND(T23&lt;&gt;'Tabelas auxiliares'!$B$236,T23&lt;&gt;'Tabelas auxiliares'!$B$237),"FOLHA DE PESSOAL",IF(X23='Tabelas auxiliares'!$A$237,"CUSTEIO",IF(X23='Tabelas auxiliares'!$A$236,"INVESTIMENTO","ERRO - VERIFICAR"))))</f>
        <v>CUSTEIO</v>
      </c>
      <c r="Z23" s="44">
        <v>29284.22</v>
      </c>
      <c r="AC23" s="44">
        <v>29284.22</v>
      </c>
    </row>
    <row r="24" spans="1:29" ht="14.45" customHeight="1" x14ac:dyDescent="0.25">
      <c r="A24" t="s">
        <v>770</v>
      </c>
      <c r="B24" s="72" t="s">
        <v>266</v>
      </c>
      <c r="C24" s="72" t="s">
        <v>842</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4110</v>
      </c>
      <c r="J24" t="s">
        <v>883</v>
      </c>
      <c r="K24" t="s">
        <v>4116</v>
      </c>
      <c r="L24" t="s">
        <v>885</v>
      </c>
      <c r="M24" t="s">
        <v>886</v>
      </c>
      <c r="N24" t="s">
        <v>861</v>
      </c>
      <c r="O24" t="s">
        <v>167</v>
      </c>
      <c r="P24" t="s">
        <v>881</v>
      </c>
      <c r="Q24" t="s">
        <v>168</v>
      </c>
      <c r="R24" t="s">
        <v>165</v>
      </c>
      <c r="S24" t="s">
        <v>119</v>
      </c>
      <c r="T24" t="s">
        <v>164</v>
      </c>
      <c r="U24" t="s">
        <v>882</v>
      </c>
      <c r="V24" t="s">
        <v>887</v>
      </c>
      <c r="W24" t="s">
        <v>888</v>
      </c>
      <c r="X24" s="51" t="str">
        <f t="shared" si="0"/>
        <v>3</v>
      </c>
      <c r="Y24" s="51" t="str">
        <f>IF(T24="","",IF(AND(T24&lt;&gt;'Tabelas auxiliares'!$B$236,T24&lt;&gt;'Tabelas auxiliares'!$B$237),"FOLHA DE PESSOAL",IF(X24='Tabelas auxiliares'!$A$237,"CUSTEIO",IF(X24='Tabelas auxiliares'!$A$236,"INVESTIMENTO","ERRO - VERIFICAR"))))</f>
        <v>CUSTEIO</v>
      </c>
      <c r="Z24" s="44">
        <v>2679</v>
      </c>
      <c r="AC24" s="44">
        <v>2679</v>
      </c>
    </row>
    <row r="25" spans="1:29" x14ac:dyDescent="0.25">
      <c r="A25" t="s">
        <v>770</v>
      </c>
      <c r="B25" s="72" t="s">
        <v>266</v>
      </c>
      <c r="C25" s="72" t="s">
        <v>842</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4117</v>
      </c>
      <c r="J25" t="s">
        <v>4118</v>
      </c>
      <c r="K25" t="s">
        <v>4119</v>
      </c>
      <c r="L25" t="s">
        <v>4120</v>
      </c>
      <c r="M25" t="s">
        <v>165</v>
      </c>
      <c r="N25" t="s">
        <v>861</v>
      </c>
      <c r="O25" t="s">
        <v>862</v>
      </c>
      <c r="P25" t="s">
        <v>863</v>
      </c>
      <c r="Q25" t="s">
        <v>168</v>
      </c>
      <c r="R25" t="s">
        <v>165</v>
      </c>
      <c r="S25" t="s">
        <v>119</v>
      </c>
      <c r="T25" t="s">
        <v>164</v>
      </c>
      <c r="U25" t="s">
        <v>864</v>
      </c>
      <c r="V25" t="s">
        <v>855</v>
      </c>
      <c r="W25" t="s">
        <v>856</v>
      </c>
      <c r="X25" s="51" t="str">
        <f t="shared" si="0"/>
        <v>3</v>
      </c>
      <c r="Y25" s="51" t="str">
        <f>IF(T25="","",IF(AND(T25&lt;&gt;'Tabelas auxiliares'!$B$236,T25&lt;&gt;'Tabelas auxiliares'!$B$237),"FOLHA DE PESSOAL",IF(X25='Tabelas auxiliares'!$A$237,"CUSTEIO",IF(X25='Tabelas auxiliares'!$A$236,"INVESTIMENTO","ERRO - VERIFICAR"))))</f>
        <v>CUSTEIO</v>
      </c>
      <c r="Z25" s="44">
        <v>60.49</v>
      </c>
      <c r="AC25" s="44">
        <v>60.49</v>
      </c>
    </row>
    <row r="26" spans="1:29" x14ac:dyDescent="0.25">
      <c r="A26" t="s">
        <v>770</v>
      </c>
      <c r="B26" s="72" t="s">
        <v>266</v>
      </c>
      <c r="C26" s="72" t="s">
        <v>842</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4117</v>
      </c>
      <c r="J26" t="s">
        <v>4118</v>
      </c>
      <c r="K26" t="s">
        <v>4121</v>
      </c>
      <c r="L26" t="s">
        <v>4120</v>
      </c>
      <c r="M26" t="s">
        <v>165</v>
      </c>
      <c r="N26" t="s">
        <v>166</v>
      </c>
      <c r="O26" t="s">
        <v>167</v>
      </c>
      <c r="P26" t="s">
        <v>200</v>
      </c>
      <c r="Q26" t="s">
        <v>168</v>
      </c>
      <c r="R26" t="s">
        <v>165</v>
      </c>
      <c r="S26" t="s">
        <v>119</v>
      </c>
      <c r="T26" t="s">
        <v>164</v>
      </c>
      <c r="U26" t="s">
        <v>118</v>
      </c>
      <c r="V26" t="s">
        <v>855</v>
      </c>
      <c r="W26" t="s">
        <v>856</v>
      </c>
      <c r="X26" s="51" t="str">
        <f t="shared" si="0"/>
        <v>3</v>
      </c>
      <c r="Y26" s="51" t="str">
        <f>IF(T26="","",IF(AND(T26&lt;&gt;'Tabelas auxiliares'!$B$236,T26&lt;&gt;'Tabelas auxiliares'!$B$237),"FOLHA DE PESSOAL",IF(X26='Tabelas auxiliares'!$A$237,"CUSTEIO",IF(X26='Tabelas auxiliares'!$A$236,"INVESTIMENTO","ERRO - VERIFICAR"))))</f>
        <v>CUSTEIO</v>
      </c>
      <c r="Z26" s="44">
        <v>479.51</v>
      </c>
      <c r="AC26" s="44">
        <v>479.51</v>
      </c>
    </row>
    <row r="27" spans="1:29" ht="14.45" customHeight="1" x14ac:dyDescent="0.25">
      <c r="A27" t="s">
        <v>770</v>
      </c>
      <c r="B27" s="72" t="s">
        <v>266</v>
      </c>
      <c r="C27" s="72" t="s">
        <v>842</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4122</v>
      </c>
      <c r="J27" t="s">
        <v>883</v>
      </c>
      <c r="K27" t="s">
        <v>4123</v>
      </c>
      <c r="L27" t="s">
        <v>885</v>
      </c>
      <c r="M27" t="s">
        <v>886</v>
      </c>
      <c r="N27" t="s">
        <v>166</v>
      </c>
      <c r="O27" t="s">
        <v>167</v>
      </c>
      <c r="P27" t="s">
        <v>200</v>
      </c>
      <c r="Q27" t="s">
        <v>168</v>
      </c>
      <c r="R27" t="s">
        <v>165</v>
      </c>
      <c r="S27" t="s">
        <v>119</v>
      </c>
      <c r="T27" t="s">
        <v>164</v>
      </c>
      <c r="U27" t="s">
        <v>118</v>
      </c>
      <c r="V27" t="s">
        <v>887</v>
      </c>
      <c r="W27" t="s">
        <v>888</v>
      </c>
      <c r="X27" s="51" t="str">
        <f t="shared" si="0"/>
        <v>3</v>
      </c>
      <c r="Y27" s="51" t="str">
        <f>IF(T27="","",IF(AND(T27&lt;&gt;'Tabelas auxiliares'!$B$236,T27&lt;&gt;'Tabelas auxiliares'!$B$237),"FOLHA DE PESSOAL",IF(X27='Tabelas auxiliares'!$A$237,"CUSTEIO",IF(X27='Tabelas auxiliares'!$A$236,"INVESTIMENTO","ERRO - VERIFICAR"))))</f>
        <v>CUSTEIO</v>
      </c>
      <c r="Z27" s="44">
        <v>5713.92</v>
      </c>
      <c r="AC27" s="44">
        <v>5713.92</v>
      </c>
    </row>
    <row r="28" spans="1:29" ht="14.45" customHeight="1" x14ac:dyDescent="0.25">
      <c r="A28" t="s">
        <v>770</v>
      </c>
      <c r="B28" s="72" t="s">
        <v>266</v>
      </c>
      <c r="C28" s="72" t="s">
        <v>842</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4122</v>
      </c>
      <c r="J28" t="s">
        <v>883</v>
      </c>
      <c r="K28" t="s">
        <v>4124</v>
      </c>
      <c r="L28" t="s">
        <v>885</v>
      </c>
      <c r="M28" t="s">
        <v>886</v>
      </c>
      <c r="N28" t="s">
        <v>166</v>
      </c>
      <c r="O28" t="s">
        <v>167</v>
      </c>
      <c r="P28" t="s">
        <v>200</v>
      </c>
      <c r="Q28" t="s">
        <v>168</v>
      </c>
      <c r="R28" t="s">
        <v>165</v>
      </c>
      <c r="S28" t="s">
        <v>119</v>
      </c>
      <c r="T28" t="s">
        <v>164</v>
      </c>
      <c r="U28" t="s">
        <v>118</v>
      </c>
      <c r="V28" t="s">
        <v>887</v>
      </c>
      <c r="W28" t="s">
        <v>888</v>
      </c>
      <c r="X28" s="51" t="str">
        <f t="shared" si="0"/>
        <v>3</v>
      </c>
      <c r="Y28" s="51" t="str">
        <f>IF(T28="","",IF(AND(T28&lt;&gt;'Tabelas auxiliares'!$B$236,T28&lt;&gt;'Tabelas auxiliares'!$B$237),"FOLHA DE PESSOAL",IF(X28='Tabelas auxiliares'!$A$237,"CUSTEIO",IF(X28='Tabelas auxiliares'!$A$236,"INVESTIMENTO","ERRO - VERIFICAR"))))</f>
        <v>CUSTEIO</v>
      </c>
      <c r="Z28" s="44">
        <v>30742.080000000002</v>
      </c>
      <c r="AC28" s="44">
        <v>30742.080000000002</v>
      </c>
    </row>
    <row r="29" spans="1:29" ht="14.45" customHeight="1" x14ac:dyDescent="0.25">
      <c r="A29" t="s">
        <v>770</v>
      </c>
      <c r="B29" s="72" t="s">
        <v>266</v>
      </c>
      <c r="C29" s="72" t="s">
        <v>842</v>
      </c>
      <c r="D29" t="s">
        <v>69</v>
      </c>
      <c r="E29" t="s">
        <v>117</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t="s">
        <v>4122</v>
      </c>
      <c r="J29" t="s">
        <v>883</v>
      </c>
      <c r="K29" t="s">
        <v>4125</v>
      </c>
      <c r="L29" t="s">
        <v>885</v>
      </c>
      <c r="M29" t="s">
        <v>886</v>
      </c>
      <c r="N29" t="s">
        <v>166</v>
      </c>
      <c r="O29" t="s">
        <v>167</v>
      </c>
      <c r="P29" t="s">
        <v>200</v>
      </c>
      <c r="Q29" t="s">
        <v>168</v>
      </c>
      <c r="R29" t="s">
        <v>165</v>
      </c>
      <c r="S29" t="s">
        <v>119</v>
      </c>
      <c r="T29" t="s">
        <v>164</v>
      </c>
      <c r="U29" t="s">
        <v>118</v>
      </c>
      <c r="V29" t="s">
        <v>887</v>
      </c>
      <c r="W29" t="s">
        <v>888</v>
      </c>
      <c r="X29" s="51" t="str">
        <f t="shared" si="0"/>
        <v>3</v>
      </c>
      <c r="Y29" s="51" t="str">
        <f>IF(T29="","",IF(AND(T29&lt;&gt;'Tabelas auxiliares'!$B$236,T29&lt;&gt;'Tabelas auxiliares'!$B$237),"FOLHA DE PESSOAL",IF(X29='Tabelas auxiliares'!$A$237,"CUSTEIO",IF(X29='Tabelas auxiliares'!$A$236,"INVESTIMENTO","ERRO - VERIFICAR"))))</f>
        <v>CUSTEIO</v>
      </c>
      <c r="Z29" s="44">
        <v>38286.239999999998</v>
      </c>
      <c r="AC29" s="44">
        <v>38286.239999999998</v>
      </c>
    </row>
    <row r="30" spans="1:29" ht="14.45" customHeight="1" x14ac:dyDescent="0.25">
      <c r="A30" t="s">
        <v>770</v>
      </c>
      <c r="B30" s="72" t="s">
        <v>266</v>
      </c>
      <c r="C30" s="72" t="s">
        <v>842</v>
      </c>
      <c r="D30" t="s">
        <v>69</v>
      </c>
      <c r="E30" t="s">
        <v>117</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t="s">
        <v>4122</v>
      </c>
      <c r="J30" t="s">
        <v>883</v>
      </c>
      <c r="K30" t="s">
        <v>4126</v>
      </c>
      <c r="L30" t="s">
        <v>885</v>
      </c>
      <c r="M30" t="s">
        <v>886</v>
      </c>
      <c r="N30" t="s">
        <v>166</v>
      </c>
      <c r="O30" t="s">
        <v>167</v>
      </c>
      <c r="P30" t="s">
        <v>200</v>
      </c>
      <c r="Q30" t="s">
        <v>168</v>
      </c>
      <c r="R30" t="s">
        <v>165</v>
      </c>
      <c r="S30" t="s">
        <v>119</v>
      </c>
      <c r="T30" t="s">
        <v>164</v>
      </c>
      <c r="U30" t="s">
        <v>118</v>
      </c>
      <c r="V30" t="s">
        <v>887</v>
      </c>
      <c r="W30" t="s">
        <v>888</v>
      </c>
      <c r="X30" s="51" t="str">
        <f t="shared" si="0"/>
        <v>3</v>
      </c>
      <c r="Y30" s="51" t="str">
        <f>IF(T30="","",IF(AND(T30&lt;&gt;'Tabelas auxiliares'!$B$236,T30&lt;&gt;'Tabelas auxiliares'!$B$237),"FOLHA DE PESSOAL",IF(X30='Tabelas auxiliares'!$A$237,"CUSTEIO",IF(X30='Tabelas auxiliares'!$A$236,"INVESTIMENTO","ERRO - VERIFICAR"))))</f>
        <v>CUSTEIO</v>
      </c>
      <c r="Z30" s="44">
        <v>20921.28</v>
      </c>
      <c r="AC30" s="44">
        <v>20921.28</v>
      </c>
    </row>
    <row r="31" spans="1:29" ht="14.45" customHeight="1" x14ac:dyDescent="0.25">
      <c r="A31" t="s">
        <v>770</v>
      </c>
      <c r="B31" s="72" t="s">
        <v>266</v>
      </c>
      <c r="C31" s="72" t="s">
        <v>842</v>
      </c>
      <c r="D31" t="s">
        <v>69</v>
      </c>
      <c r="E31" t="s">
        <v>117</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t="s">
        <v>4122</v>
      </c>
      <c r="J31" t="s">
        <v>883</v>
      </c>
      <c r="K31" t="s">
        <v>4127</v>
      </c>
      <c r="L31" t="s">
        <v>885</v>
      </c>
      <c r="M31" t="s">
        <v>886</v>
      </c>
      <c r="N31" t="s">
        <v>166</v>
      </c>
      <c r="O31" t="s">
        <v>167</v>
      </c>
      <c r="P31" t="s">
        <v>200</v>
      </c>
      <c r="Q31" t="s">
        <v>168</v>
      </c>
      <c r="R31" t="s">
        <v>165</v>
      </c>
      <c r="S31" t="s">
        <v>923</v>
      </c>
      <c r="T31" t="s">
        <v>164</v>
      </c>
      <c r="U31" t="s">
        <v>118</v>
      </c>
      <c r="V31" t="s">
        <v>887</v>
      </c>
      <c r="W31" t="s">
        <v>888</v>
      </c>
      <c r="X31" s="51" t="str">
        <f t="shared" si="0"/>
        <v>3</v>
      </c>
      <c r="Y31" s="51" t="str">
        <f>IF(T31="","",IF(AND(T31&lt;&gt;'Tabelas auxiliares'!$B$236,T31&lt;&gt;'Tabelas auxiliares'!$B$237),"FOLHA DE PESSOAL",IF(X31='Tabelas auxiliares'!$A$237,"CUSTEIO",IF(X31='Tabelas auxiliares'!$A$236,"INVESTIMENTO","ERRO - VERIFICAR"))))</f>
        <v>CUSTEIO</v>
      </c>
      <c r="Z31" s="44">
        <v>37438.080000000002</v>
      </c>
      <c r="AC31" s="44">
        <v>37438.080000000002</v>
      </c>
    </row>
    <row r="32" spans="1:29" ht="14.45" customHeight="1" x14ac:dyDescent="0.25">
      <c r="A32" t="s">
        <v>770</v>
      </c>
      <c r="B32" s="72" t="s">
        <v>266</v>
      </c>
      <c r="C32" s="72" t="s">
        <v>842</v>
      </c>
      <c r="D32" t="s">
        <v>69</v>
      </c>
      <c r="E32" t="s">
        <v>117</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t="s">
        <v>4122</v>
      </c>
      <c r="J32" t="s">
        <v>883</v>
      </c>
      <c r="K32" t="s">
        <v>4128</v>
      </c>
      <c r="L32" t="s">
        <v>885</v>
      </c>
      <c r="M32" t="s">
        <v>886</v>
      </c>
      <c r="N32" t="s">
        <v>166</v>
      </c>
      <c r="O32" t="s">
        <v>167</v>
      </c>
      <c r="P32" t="s">
        <v>200</v>
      </c>
      <c r="Q32" t="s">
        <v>168</v>
      </c>
      <c r="R32" t="s">
        <v>165</v>
      </c>
      <c r="S32" t="s">
        <v>923</v>
      </c>
      <c r="T32" t="s">
        <v>164</v>
      </c>
      <c r="U32" t="s">
        <v>118</v>
      </c>
      <c r="V32" t="s">
        <v>887</v>
      </c>
      <c r="W32" t="s">
        <v>888</v>
      </c>
      <c r="X32" s="51" t="str">
        <f t="shared" si="0"/>
        <v>3</v>
      </c>
      <c r="Y32" s="51" t="str">
        <f>IF(T32="","",IF(AND(T32&lt;&gt;'Tabelas auxiliares'!$B$236,T32&lt;&gt;'Tabelas auxiliares'!$B$237),"FOLHA DE PESSOAL",IF(X32='Tabelas auxiliares'!$A$237,"CUSTEIO",IF(X32='Tabelas auxiliares'!$A$236,"INVESTIMENTO","ERRO - VERIFICAR"))))</f>
        <v>CUSTEIO</v>
      </c>
      <c r="Z32" s="44">
        <v>123102.24</v>
      </c>
      <c r="AC32" s="44">
        <v>123102.24</v>
      </c>
    </row>
    <row r="33" spans="1:29" ht="14.45" customHeight="1" x14ac:dyDescent="0.25">
      <c r="A33" t="s">
        <v>770</v>
      </c>
      <c r="B33" s="72" t="s">
        <v>266</v>
      </c>
      <c r="C33" s="72" t="s">
        <v>842</v>
      </c>
      <c r="D33" t="s">
        <v>69</v>
      </c>
      <c r="E33" t="s">
        <v>117</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t="s">
        <v>4122</v>
      </c>
      <c r="J33" t="s">
        <v>883</v>
      </c>
      <c r="K33" t="s">
        <v>4129</v>
      </c>
      <c r="L33" t="s">
        <v>885</v>
      </c>
      <c r="M33" t="s">
        <v>886</v>
      </c>
      <c r="N33" t="s">
        <v>166</v>
      </c>
      <c r="O33" t="s">
        <v>167</v>
      </c>
      <c r="P33" t="s">
        <v>200</v>
      </c>
      <c r="Q33" t="s">
        <v>168</v>
      </c>
      <c r="R33" t="s">
        <v>165</v>
      </c>
      <c r="S33" t="s">
        <v>923</v>
      </c>
      <c r="T33" t="s">
        <v>164</v>
      </c>
      <c r="U33" t="s">
        <v>118</v>
      </c>
      <c r="V33" t="s">
        <v>887</v>
      </c>
      <c r="W33" t="s">
        <v>888</v>
      </c>
      <c r="X33" s="51" t="str">
        <f t="shared" si="0"/>
        <v>3</v>
      </c>
      <c r="Y33" s="51" t="str">
        <f>IF(T33="","",IF(AND(T33&lt;&gt;'Tabelas auxiliares'!$B$236,T33&lt;&gt;'Tabelas auxiliares'!$B$237),"FOLHA DE PESSOAL",IF(X33='Tabelas auxiliares'!$A$237,"CUSTEIO",IF(X33='Tabelas auxiliares'!$A$236,"INVESTIMENTO","ERRO - VERIFICAR"))))</f>
        <v>CUSTEIO</v>
      </c>
      <c r="Z33" s="44">
        <v>78432.479999999996</v>
      </c>
      <c r="AC33" s="44">
        <v>78432.479999999996</v>
      </c>
    </row>
    <row r="34" spans="1:29" ht="14.45" customHeight="1" x14ac:dyDescent="0.25">
      <c r="A34" t="s">
        <v>770</v>
      </c>
      <c r="B34" s="72" t="s">
        <v>269</v>
      </c>
      <c r="C34" s="72" t="s">
        <v>772</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4130</v>
      </c>
      <c r="J34" t="s">
        <v>4131</v>
      </c>
      <c r="K34" t="s">
        <v>4132</v>
      </c>
      <c r="L34" t="s">
        <v>4133</v>
      </c>
      <c r="M34" t="s">
        <v>165</v>
      </c>
      <c r="N34" t="s">
        <v>166</v>
      </c>
      <c r="O34" t="s">
        <v>167</v>
      </c>
      <c r="P34" t="s">
        <v>200</v>
      </c>
      <c r="Q34" t="s">
        <v>168</v>
      </c>
      <c r="R34" t="s">
        <v>165</v>
      </c>
      <c r="S34" t="s">
        <v>119</v>
      </c>
      <c r="T34" t="s">
        <v>164</v>
      </c>
      <c r="U34" t="s">
        <v>118</v>
      </c>
      <c r="V34" t="s">
        <v>855</v>
      </c>
      <c r="W34" t="s">
        <v>856</v>
      </c>
      <c r="X34" s="51" t="str">
        <f t="shared" si="0"/>
        <v>3</v>
      </c>
      <c r="Y34" s="51" t="str">
        <f>IF(T34="","",IF(AND(T34&lt;&gt;'Tabelas auxiliares'!$B$236,T34&lt;&gt;'Tabelas auxiliares'!$B$237),"FOLHA DE PESSOAL",IF(X34='Tabelas auxiliares'!$A$237,"CUSTEIO",IF(X34='Tabelas auxiliares'!$A$236,"INVESTIMENTO","ERRO - VERIFICAR"))))</f>
        <v>CUSTEIO</v>
      </c>
      <c r="Z34" s="44">
        <v>2000</v>
      </c>
      <c r="AC34" s="44">
        <v>2000</v>
      </c>
    </row>
    <row r="35" spans="1:29" ht="14.45" customHeight="1" x14ac:dyDescent="0.25">
      <c r="A35" t="s">
        <v>770</v>
      </c>
      <c r="B35" s="72" t="s">
        <v>269</v>
      </c>
      <c r="C35" s="72" t="s">
        <v>841</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4134</v>
      </c>
      <c r="J35" t="s">
        <v>4135</v>
      </c>
      <c r="K35" t="s">
        <v>4136</v>
      </c>
      <c r="L35" t="s">
        <v>4137</v>
      </c>
      <c r="M35" t="s">
        <v>165</v>
      </c>
      <c r="N35" t="s">
        <v>166</v>
      </c>
      <c r="O35" t="s">
        <v>167</v>
      </c>
      <c r="P35" t="s">
        <v>200</v>
      </c>
      <c r="Q35" t="s">
        <v>168</v>
      </c>
      <c r="R35" t="s">
        <v>165</v>
      </c>
      <c r="S35" t="s">
        <v>119</v>
      </c>
      <c r="T35" t="s">
        <v>164</v>
      </c>
      <c r="U35" t="s">
        <v>118</v>
      </c>
      <c r="V35" t="s">
        <v>855</v>
      </c>
      <c r="W35" t="s">
        <v>856</v>
      </c>
      <c r="X35" s="51" t="str">
        <f t="shared" si="0"/>
        <v>3</v>
      </c>
      <c r="Y35" s="51" t="str">
        <f>IF(T35="","",IF(AND(T35&lt;&gt;'Tabelas auxiliares'!$B$236,T35&lt;&gt;'Tabelas auxiliares'!$B$237),"FOLHA DE PESSOAL",IF(X35='Tabelas auxiliares'!$A$237,"CUSTEIO",IF(X35='Tabelas auxiliares'!$A$236,"INVESTIMENTO","ERRO - VERIFICAR"))))</f>
        <v>CUSTEIO</v>
      </c>
      <c r="Z35" s="44">
        <v>1600</v>
      </c>
      <c r="AA35" s="44">
        <v>1600</v>
      </c>
    </row>
    <row r="36" spans="1:29" ht="14.45" customHeight="1" x14ac:dyDescent="0.25">
      <c r="A36" t="s">
        <v>770</v>
      </c>
      <c r="B36" s="72" t="s">
        <v>269</v>
      </c>
      <c r="C36" s="72" t="s">
        <v>841</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4138</v>
      </c>
      <c r="J36" t="s">
        <v>4139</v>
      </c>
      <c r="K36" t="s">
        <v>4140</v>
      </c>
      <c r="L36" t="s">
        <v>4141</v>
      </c>
      <c r="M36" t="s">
        <v>165</v>
      </c>
      <c r="N36" t="s">
        <v>169</v>
      </c>
      <c r="O36" t="s">
        <v>167</v>
      </c>
      <c r="P36" t="s">
        <v>640</v>
      </c>
      <c r="Q36" t="s">
        <v>168</v>
      </c>
      <c r="R36" t="s">
        <v>165</v>
      </c>
      <c r="S36" t="s">
        <v>119</v>
      </c>
      <c r="T36" t="s">
        <v>164</v>
      </c>
      <c r="U36" t="s">
        <v>4142</v>
      </c>
      <c r="V36" t="s">
        <v>855</v>
      </c>
      <c r="W36" t="s">
        <v>856</v>
      </c>
      <c r="X36" s="51" t="str">
        <f t="shared" si="0"/>
        <v>3</v>
      </c>
      <c r="Y36" s="51" t="str">
        <f>IF(T36="","",IF(AND(T36&lt;&gt;'Tabelas auxiliares'!$B$236,T36&lt;&gt;'Tabelas auxiliares'!$B$237),"FOLHA DE PESSOAL",IF(X36='Tabelas auxiliares'!$A$237,"CUSTEIO",IF(X36='Tabelas auxiliares'!$A$236,"INVESTIMENTO","ERRO - VERIFICAR"))))</f>
        <v>CUSTEIO</v>
      </c>
      <c r="Z36" s="44">
        <v>24100</v>
      </c>
      <c r="AA36" s="44">
        <v>24100</v>
      </c>
    </row>
    <row r="37" spans="1:29" ht="14.45" customHeight="1" x14ac:dyDescent="0.25">
      <c r="A37" t="s">
        <v>770</v>
      </c>
      <c r="B37" s="72" t="s">
        <v>269</v>
      </c>
      <c r="C37" s="72" t="s">
        <v>841</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4138</v>
      </c>
      <c r="J37" t="s">
        <v>4135</v>
      </c>
      <c r="K37" t="s">
        <v>4143</v>
      </c>
      <c r="L37" t="s">
        <v>4144</v>
      </c>
      <c r="M37" t="s">
        <v>165</v>
      </c>
      <c r="N37" t="s">
        <v>169</v>
      </c>
      <c r="O37" t="s">
        <v>167</v>
      </c>
      <c r="P37" t="s">
        <v>640</v>
      </c>
      <c r="Q37" t="s">
        <v>168</v>
      </c>
      <c r="R37" t="s">
        <v>165</v>
      </c>
      <c r="S37" t="s">
        <v>119</v>
      </c>
      <c r="T37" t="s">
        <v>164</v>
      </c>
      <c r="U37" t="s">
        <v>4142</v>
      </c>
      <c r="V37" t="s">
        <v>855</v>
      </c>
      <c r="W37" t="s">
        <v>856</v>
      </c>
      <c r="X37" s="51" t="str">
        <f t="shared" si="0"/>
        <v>3</v>
      </c>
      <c r="Y37" s="51" t="str">
        <f>IF(T37="","",IF(AND(T37&lt;&gt;'Tabelas auxiliares'!$B$236,T37&lt;&gt;'Tabelas auxiliares'!$B$237),"FOLHA DE PESSOAL",IF(X37='Tabelas auxiliares'!$A$237,"CUSTEIO",IF(X37='Tabelas auxiliares'!$A$236,"INVESTIMENTO","ERRO - VERIFICAR"))))</f>
        <v>CUSTEIO</v>
      </c>
      <c r="Z37" s="44">
        <v>900</v>
      </c>
      <c r="AA37" s="44">
        <v>900</v>
      </c>
    </row>
    <row r="38" spans="1:29" ht="14.45" customHeight="1" x14ac:dyDescent="0.25">
      <c r="A38" t="s">
        <v>770</v>
      </c>
      <c r="B38" s="72" t="s">
        <v>269</v>
      </c>
      <c r="C38" s="72" t="s">
        <v>841</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4138</v>
      </c>
      <c r="J38" t="s">
        <v>4145</v>
      </c>
      <c r="K38" t="s">
        <v>4146</v>
      </c>
      <c r="L38" t="s">
        <v>4147</v>
      </c>
      <c r="M38" t="s">
        <v>165</v>
      </c>
      <c r="N38" t="s">
        <v>169</v>
      </c>
      <c r="O38" t="s">
        <v>167</v>
      </c>
      <c r="P38" t="s">
        <v>640</v>
      </c>
      <c r="Q38" t="s">
        <v>168</v>
      </c>
      <c r="R38" t="s">
        <v>165</v>
      </c>
      <c r="S38" t="s">
        <v>119</v>
      </c>
      <c r="T38" t="s">
        <v>164</v>
      </c>
      <c r="U38" t="s">
        <v>4142</v>
      </c>
      <c r="V38" t="s">
        <v>855</v>
      </c>
      <c r="W38" t="s">
        <v>856</v>
      </c>
      <c r="X38" s="51" t="str">
        <f t="shared" si="0"/>
        <v>3</v>
      </c>
      <c r="Y38" s="51" t="str">
        <f>IF(T38="","",IF(AND(T38&lt;&gt;'Tabelas auxiliares'!$B$236,T38&lt;&gt;'Tabelas auxiliares'!$B$237),"FOLHA DE PESSOAL",IF(X38='Tabelas auxiliares'!$A$237,"CUSTEIO",IF(X38='Tabelas auxiliares'!$A$236,"INVESTIMENTO","ERRO - VERIFICAR"))))</f>
        <v>CUSTEIO</v>
      </c>
      <c r="Z38" s="44">
        <v>800</v>
      </c>
      <c r="AA38" s="44">
        <v>800</v>
      </c>
    </row>
    <row r="39" spans="1:29" ht="14.45" customHeight="1" x14ac:dyDescent="0.25">
      <c r="A39" t="s">
        <v>770</v>
      </c>
      <c r="B39" s="72" t="s">
        <v>269</v>
      </c>
      <c r="C39" s="72" t="s">
        <v>841</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4148</v>
      </c>
      <c r="J39" t="s">
        <v>4149</v>
      </c>
      <c r="K39" t="s">
        <v>4150</v>
      </c>
      <c r="L39" t="s">
        <v>4151</v>
      </c>
      <c r="M39" t="s">
        <v>165</v>
      </c>
      <c r="N39" t="s">
        <v>166</v>
      </c>
      <c r="O39" t="s">
        <v>167</v>
      </c>
      <c r="P39" t="s">
        <v>200</v>
      </c>
      <c r="Q39" t="s">
        <v>168</v>
      </c>
      <c r="R39" t="s">
        <v>165</v>
      </c>
      <c r="S39" t="s">
        <v>119</v>
      </c>
      <c r="T39" t="s">
        <v>164</v>
      </c>
      <c r="U39" t="s">
        <v>118</v>
      </c>
      <c r="V39" t="s">
        <v>855</v>
      </c>
      <c r="W39" t="s">
        <v>856</v>
      </c>
      <c r="X39" s="51" t="str">
        <f t="shared" si="0"/>
        <v>3</v>
      </c>
      <c r="Y39" s="51" t="str">
        <f>IF(T39="","",IF(AND(T39&lt;&gt;'Tabelas auxiliares'!$B$236,T39&lt;&gt;'Tabelas auxiliares'!$B$237),"FOLHA DE PESSOAL",IF(X39='Tabelas auxiliares'!$A$237,"CUSTEIO",IF(X39='Tabelas auxiliares'!$A$236,"INVESTIMENTO","ERRO - VERIFICAR"))))</f>
        <v>CUSTEIO</v>
      </c>
      <c r="Z39" s="44">
        <v>1600</v>
      </c>
      <c r="AC39" s="44">
        <v>1600</v>
      </c>
    </row>
    <row r="40" spans="1:29" ht="14.45" customHeight="1" x14ac:dyDescent="0.25">
      <c r="A40" t="s">
        <v>770</v>
      </c>
      <c r="B40" s="72" t="s">
        <v>269</v>
      </c>
      <c r="C40" s="72" t="s">
        <v>841</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4122</v>
      </c>
      <c r="J40" t="s">
        <v>934</v>
      </c>
      <c r="K40" t="s">
        <v>4152</v>
      </c>
      <c r="L40" t="s">
        <v>936</v>
      </c>
      <c r="M40" t="s">
        <v>165</v>
      </c>
      <c r="N40" t="s">
        <v>166</v>
      </c>
      <c r="O40" t="s">
        <v>167</v>
      </c>
      <c r="P40" t="s">
        <v>200</v>
      </c>
      <c r="Q40" t="s">
        <v>168</v>
      </c>
      <c r="R40" t="s">
        <v>165</v>
      </c>
      <c r="S40" t="s">
        <v>119</v>
      </c>
      <c r="T40" t="s">
        <v>164</v>
      </c>
      <c r="U40" t="s">
        <v>118</v>
      </c>
      <c r="V40" t="s">
        <v>855</v>
      </c>
      <c r="W40" t="s">
        <v>856</v>
      </c>
      <c r="X40" s="51" t="str">
        <f t="shared" si="0"/>
        <v>3</v>
      </c>
      <c r="Y40" s="51" t="str">
        <f>IF(T40="","",IF(AND(T40&lt;&gt;'Tabelas auxiliares'!$B$236,T40&lt;&gt;'Tabelas auxiliares'!$B$237),"FOLHA DE PESSOAL",IF(X40='Tabelas auxiliares'!$A$237,"CUSTEIO",IF(X40='Tabelas auxiliares'!$A$236,"INVESTIMENTO","ERRO - VERIFICAR"))))</f>
        <v>CUSTEIO</v>
      </c>
      <c r="Z40" s="44">
        <v>91600</v>
      </c>
      <c r="AC40" s="44">
        <v>91600</v>
      </c>
    </row>
    <row r="41" spans="1:29" ht="14.45" customHeight="1" x14ac:dyDescent="0.25">
      <c r="A41" t="s">
        <v>770</v>
      </c>
      <c r="B41" s="72" t="s">
        <v>269</v>
      </c>
      <c r="C41" s="72" t="s">
        <v>841</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4122</v>
      </c>
      <c r="J41" t="s">
        <v>934</v>
      </c>
      <c r="K41" t="s">
        <v>4153</v>
      </c>
      <c r="L41" t="s">
        <v>936</v>
      </c>
      <c r="M41" t="s">
        <v>165</v>
      </c>
      <c r="N41" t="s">
        <v>169</v>
      </c>
      <c r="O41" t="s">
        <v>927</v>
      </c>
      <c r="P41" t="s">
        <v>928</v>
      </c>
      <c r="Q41" t="s">
        <v>168</v>
      </c>
      <c r="R41" t="s">
        <v>165</v>
      </c>
      <c r="S41" t="s">
        <v>119</v>
      </c>
      <c r="T41" t="s">
        <v>164</v>
      </c>
      <c r="U41" t="s">
        <v>929</v>
      </c>
      <c r="V41" t="s">
        <v>855</v>
      </c>
      <c r="W41" t="s">
        <v>856</v>
      </c>
      <c r="X41" s="51" t="str">
        <f t="shared" si="0"/>
        <v>3</v>
      </c>
      <c r="Y41" s="51" t="str">
        <f>IF(T41="","",IF(AND(T41&lt;&gt;'Tabelas auxiliares'!$B$236,T41&lt;&gt;'Tabelas auxiliares'!$B$237),"FOLHA DE PESSOAL",IF(X41='Tabelas auxiliares'!$A$237,"CUSTEIO",IF(X41='Tabelas auxiliares'!$A$236,"INVESTIMENTO","ERRO - VERIFICAR"))))</f>
        <v>CUSTEIO</v>
      </c>
      <c r="Z41" s="44">
        <v>16400</v>
      </c>
      <c r="AC41" s="44">
        <v>16400</v>
      </c>
    </row>
    <row r="42" spans="1:29" x14ac:dyDescent="0.25">
      <c r="A42" t="s">
        <v>770</v>
      </c>
      <c r="B42" s="72" t="s">
        <v>269</v>
      </c>
      <c r="C42" s="72" t="s">
        <v>841</v>
      </c>
      <c r="D42" t="s">
        <v>15</v>
      </c>
      <c r="E42" t="s">
        <v>117</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t="s">
        <v>4122</v>
      </c>
      <c r="J42" t="s">
        <v>937</v>
      </c>
      <c r="K42" t="s">
        <v>4154</v>
      </c>
      <c r="L42" t="s">
        <v>944</v>
      </c>
      <c r="M42" t="s">
        <v>165</v>
      </c>
      <c r="N42" t="s">
        <v>166</v>
      </c>
      <c r="O42" t="s">
        <v>167</v>
      </c>
      <c r="P42" t="s">
        <v>200</v>
      </c>
      <c r="Q42" t="s">
        <v>168</v>
      </c>
      <c r="R42" t="s">
        <v>165</v>
      </c>
      <c r="S42" t="s">
        <v>119</v>
      </c>
      <c r="T42" t="s">
        <v>164</v>
      </c>
      <c r="U42" t="s">
        <v>118</v>
      </c>
      <c r="V42" t="s">
        <v>855</v>
      </c>
      <c r="W42" t="s">
        <v>856</v>
      </c>
      <c r="X42" s="51" t="str">
        <f t="shared" si="0"/>
        <v>3</v>
      </c>
      <c r="Y42" s="51" t="str">
        <f>IF(T42="","",IF(AND(T42&lt;&gt;'Tabelas auxiliares'!$B$236,T42&lt;&gt;'Tabelas auxiliares'!$B$237),"FOLHA DE PESSOAL",IF(X42='Tabelas auxiliares'!$A$237,"CUSTEIO",IF(X42='Tabelas auxiliares'!$A$236,"INVESTIMENTO","ERRO - VERIFICAR"))))</f>
        <v>CUSTEIO</v>
      </c>
      <c r="Z42" s="44">
        <v>19200</v>
      </c>
      <c r="AC42" s="44">
        <v>19200</v>
      </c>
    </row>
    <row r="43" spans="1:29" x14ac:dyDescent="0.25">
      <c r="A43" t="s">
        <v>770</v>
      </c>
      <c r="B43" s="72" t="s">
        <v>269</v>
      </c>
      <c r="C43" s="72" t="s">
        <v>841</v>
      </c>
      <c r="D43" t="s">
        <v>15</v>
      </c>
      <c r="E43" t="s">
        <v>117</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t="s">
        <v>4122</v>
      </c>
      <c r="J43" t="s">
        <v>937</v>
      </c>
      <c r="K43" t="s">
        <v>4155</v>
      </c>
      <c r="L43" t="s">
        <v>939</v>
      </c>
      <c r="M43" t="s">
        <v>165</v>
      </c>
      <c r="N43" t="s">
        <v>169</v>
      </c>
      <c r="O43" t="s">
        <v>167</v>
      </c>
      <c r="P43" t="s">
        <v>640</v>
      </c>
      <c r="Q43" t="s">
        <v>168</v>
      </c>
      <c r="R43" t="s">
        <v>165</v>
      </c>
      <c r="S43" t="s">
        <v>119</v>
      </c>
      <c r="T43" t="s">
        <v>164</v>
      </c>
      <c r="U43" t="s">
        <v>4142</v>
      </c>
      <c r="V43" t="s">
        <v>855</v>
      </c>
      <c r="W43" t="s">
        <v>856</v>
      </c>
      <c r="X43" s="51" t="str">
        <f t="shared" si="0"/>
        <v>3</v>
      </c>
      <c r="Y43" s="51" t="str">
        <f>IF(T43="","",IF(AND(T43&lt;&gt;'Tabelas auxiliares'!$B$236,T43&lt;&gt;'Tabelas auxiliares'!$B$237),"FOLHA DE PESSOAL",IF(X43='Tabelas auxiliares'!$A$237,"CUSTEIO",IF(X43='Tabelas auxiliares'!$A$236,"INVESTIMENTO","ERRO - VERIFICAR"))))</f>
        <v>CUSTEIO</v>
      </c>
      <c r="Z43" s="44">
        <v>52800</v>
      </c>
      <c r="AC43" s="44">
        <v>52800</v>
      </c>
    </row>
    <row r="44" spans="1:29" x14ac:dyDescent="0.25">
      <c r="A44" t="s">
        <v>770</v>
      </c>
      <c r="B44" s="72" t="s">
        <v>269</v>
      </c>
      <c r="C44" s="72" t="s">
        <v>841</v>
      </c>
      <c r="D44" t="s">
        <v>21</v>
      </c>
      <c r="E44" t="s">
        <v>117</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t="s">
        <v>4156</v>
      </c>
      <c r="J44" t="s">
        <v>4157</v>
      </c>
      <c r="K44" t="s">
        <v>4158</v>
      </c>
      <c r="L44" t="s">
        <v>4159</v>
      </c>
      <c r="M44" t="s">
        <v>165</v>
      </c>
      <c r="N44" t="s">
        <v>166</v>
      </c>
      <c r="O44" t="s">
        <v>167</v>
      </c>
      <c r="P44" t="s">
        <v>200</v>
      </c>
      <c r="Q44" t="s">
        <v>168</v>
      </c>
      <c r="R44" t="s">
        <v>165</v>
      </c>
      <c r="S44" t="s">
        <v>119</v>
      </c>
      <c r="T44" t="s">
        <v>164</v>
      </c>
      <c r="U44" t="s">
        <v>118</v>
      </c>
      <c r="V44" t="s">
        <v>855</v>
      </c>
      <c r="W44" t="s">
        <v>856</v>
      </c>
      <c r="X44" s="51" t="str">
        <f t="shared" si="0"/>
        <v>3</v>
      </c>
      <c r="Y44" s="51" t="str">
        <f>IF(T44="","",IF(AND(T44&lt;&gt;'Tabelas auxiliares'!$B$236,T44&lt;&gt;'Tabelas auxiliares'!$B$237),"FOLHA DE PESSOAL",IF(X44='Tabelas auxiliares'!$A$237,"CUSTEIO",IF(X44='Tabelas auxiliares'!$A$236,"INVESTIMENTO","ERRO - VERIFICAR"))))</f>
        <v>CUSTEIO</v>
      </c>
      <c r="Z44" s="44">
        <v>6000</v>
      </c>
      <c r="AC44" s="44">
        <v>6000</v>
      </c>
    </row>
    <row r="45" spans="1:29" x14ac:dyDescent="0.25">
      <c r="A45" t="s">
        <v>770</v>
      </c>
      <c r="B45" s="72" t="s">
        <v>269</v>
      </c>
      <c r="C45" s="72" t="s">
        <v>841</v>
      </c>
      <c r="D45" t="s">
        <v>69</v>
      </c>
      <c r="E45" t="s">
        <v>117</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t="s">
        <v>4148</v>
      </c>
      <c r="J45" t="s">
        <v>871</v>
      </c>
      <c r="K45" t="s">
        <v>4160</v>
      </c>
      <c r="L45" t="s">
        <v>873</v>
      </c>
      <c r="M45" t="s">
        <v>165</v>
      </c>
      <c r="N45" t="s">
        <v>861</v>
      </c>
      <c r="O45" t="s">
        <v>167</v>
      </c>
      <c r="P45" t="s">
        <v>881</v>
      </c>
      <c r="Q45" t="s">
        <v>168</v>
      </c>
      <c r="R45" t="s">
        <v>165</v>
      </c>
      <c r="S45" t="s">
        <v>119</v>
      </c>
      <c r="T45" t="s">
        <v>164</v>
      </c>
      <c r="U45" t="s">
        <v>882</v>
      </c>
      <c r="V45" t="s">
        <v>855</v>
      </c>
      <c r="W45" t="s">
        <v>856</v>
      </c>
      <c r="X45" s="51" t="str">
        <f t="shared" si="0"/>
        <v>3</v>
      </c>
      <c r="Y45" s="51" t="str">
        <f>IF(T45="","",IF(AND(T45&lt;&gt;'Tabelas auxiliares'!$B$236,T45&lt;&gt;'Tabelas auxiliares'!$B$237),"FOLHA DE PESSOAL",IF(X45='Tabelas auxiliares'!$A$237,"CUSTEIO",IF(X45='Tabelas auxiliares'!$A$236,"INVESTIMENTO","ERRO - VERIFICAR"))))</f>
        <v>CUSTEIO</v>
      </c>
      <c r="Z45" s="44">
        <v>35200</v>
      </c>
      <c r="AC45" s="44">
        <v>35200</v>
      </c>
    </row>
    <row r="46" spans="1:29" x14ac:dyDescent="0.25">
      <c r="A46" t="s">
        <v>770</v>
      </c>
      <c r="B46" s="72" t="s">
        <v>269</v>
      </c>
      <c r="C46" s="72" t="s">
        <v>842</v>
      </c>
      <c r="D46" t="s">
        <v>15</v>
      </c>
      <c r="E46" t="s">
        <v>117</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t="s">
        <v>4161</v>
      </c>
      <c r="J46" t="s">
        <v>4162</v>
      </c>
      <c r="K46" t="s">
        <v>4163</v>
      </c>
      <c r="L46" t="s">
        <v>4164</v>
      </c>
      <c r="M46" t="s">
        <v>165</v>
      </c>
      <c r="N46" t="s">
        <v>169</v>
      </c>
      <c r="O46" t="s">
        <v>167</v>
      </c>
      <c r="P46" t="s">
        <v>640</v>
      </c>
      <c r="Q46" t="s">
        <v>168</v>
      </c>
      <c r="R46" t="s">
        <v>165</v>
      </c>
      <c r="S46" t="s">
        <v>119</v>
      </c>
      <c r="T46" t="s">
        <v>164</v>
      </c>
      <c r="U46" t="s">
        <v>4142</v>
      </c>
      <c r="V46" t="s">
        <v>855</v>
      </c>
      <c r="W46" t="s">
        <v>856</v>
      </c>
      <c r="X46" s="51" t="str">
        <f t="shared" si="0"/>
        <v>3</v>
      </c>
      <c r="Y46" s="51" t="str">
        <f>IF(T46="","",IF(AND(T46&lt;&gt;'Tabelas auxiliares'!$B$236,T46&lt;&gt;'Tabelas auxiliares'!$B$237),"FOLHA DE PESSOAL",IF(X46='Tabelas auxiliares'!$A$237,"CUSTEIO",IF(X46='Tabelas auxiliares'!$A$236,"INVESTIMENTO","ERRO - VERIFICAR"))))</f>
        <v>CUSTEIO</v>
      </c>
      <c r="Z46" s="44">
        <v>400</v>
      </c>
      <c r="AA46" s="44">
        <v>400</v>
      </c>
    </row>
    <row r="47" spans="1:29" x14ac:dyDescent="0.25">
      <c r="A47" t="s">
        <v>770</v>
      </c>
      <c r="B47" s="72" t="s">
        <v>271</v>
      </c>
      <c r="C47" s="72" t="s">
        <v>843</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4165</v>
      </c>
      <c r="J47" t="s">
        <v>4166</v>
      </c>
      <c r="K47" t="s">
        <v>4167</v>
      </c>
      <c r="L47" t="s">
        <v>4168</v>
      </c>
      <c r="M47" t="s">
        <v>165</v>
      </c>
      <c r="N47" t="s">
        <v>169</v>
      </c>
      <c r="O47" t="s">
        <v>167</v>
      </c>
      <c r="P47" t="s">
        <v>640</v>
      </c>
      <c r="Q47" t="s">
        <v>168</v>
      </c>
      <c r="R47" t="s">
        <v>165</v>
      </c>
      <c r="S47" t="s">
        <v>119</v>
      </c>
      <c r="T47" t="s">
        <v>164</v>
      </c>
      <c r="U47" t="s">
        <v>4142</v>
      </c>
      <c r="V47" t="s">
        <v>855</v>
      </c>
      <c r="W47" t="s">
        <v>856</v>
      </c>
      <c r="X47" s="51" t="str">
        <f t="shared" si="0"/>
        <v>3</v>
      </c>
      <c r="Y47" s="51" t="str">
        <f>IF(T47="","",IF(AND(T47&lt;&gt;'Tabelas auxiliares'!$B$236,T47&lt;&gt;'Tabelas auxiliares'!$B$237),"FOLHA DE PESSOAL",IF(X47='Tabelas auxiliares'!$A$237,"CUSTEIO",IF(X47='Tabelas auxiliares'!$A$236,"INVESTIMENTO","ERRO - VERIFICAR"))))</f>
        <v>CUSTEIO</v>
      </c>
      <c r="Z47" s="44">
        <v>29600</v>
      </c>
    </row>
    <row r="48" spans="1:29" x14ac:dyDescent="0.25">
      <c r="A48" t="s">
        <v>770</v>
      </c>
      <c r="B48" s="72" t="s">
        <v>271</v>
      </c>
      <c r="C48" s="72" t="s">
        <v>843</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4165</v>
      </c>
      <c r="J48" t="s">
        <v>4169</v>
      </c>
      <c r="K48" t="s">
        <v>4170</v>
      </c>
      <c r="L48" t="s">
        <v>4171</v>
      </c>
      <c r="M48" t="s">
        <v>165</v>
      </c>
      <c r="N48" t="s">
        <v>169</v>
      </c>
      <c r="O48" t="s">
        <v>167</v>
      </c>
      <c r="P48" t="s">
        <v>640</v>
      </c>
      <c r="Q48" t="s">
        <v>168</v>
      </c>
      <c r="R48" t="s">
        <v>165</v>
      </c>
      <c r="S48" t="s">
        <v>119</v>
      </c>
      <c r="T48" t="s">
        <v>164</v>
      </c>
      <c r="U48" t="s">
        <v>4142</v>
      </c>
      <c r="V48" t="s">
        <v>855</v>
      </c>
      <c r="W48" t="s">
        <v>856</v>
      </c>
      <c r="X48" s="51" t="str">
        <f t="shared" si="0"/>
        <v>3</v>
      </c>
      <c r="Y48" s="51" t="str">
        <f>IF(T48="","",IF(AND(T48&lt;&gt;'Tabelas auxiliares'!$B$236,T48&lt;&gt;'Tabelas auxiliares'!$B$237),"FOLHA DE PESSOAL",IF(X48='Tabelas auxiliares'!$A$237,"CUSTEIO",IF(X48='Tabelas auxiliares'!$A$236,"INVESTIMENTO","ERRO - VERIFICAR"))))</f>
        <v>CUSTEIO</v>
      </c>
      <c r="Z48" s="44">
        <v>1200</v>
      </c>
    </row>
    <row r="49" spans="1:29" x14ac:dyDescent="0.25">
      <c r="A49" t="s">
        <v>770</v>
      </c>
      <c r="B49" s="72" t="s">
        <v>271</v>
      </c>
      <c r="C49" s="72" t="s">
        <v>843</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4165</v>
      </c>
      <c r="J49" t="s">
        <v>4172</v>
      </c>
      <c r="K49" t="s">
        <v>4173</v>
      </c>
      <c r="L49" t="s">
        <v>4174</v>
      </c>
      <c r="M49" t="s">
        <v>165</v>
      </c>
      <c r="N49" t="s">
        <v>169</v>
      </c>
      <c r="O49" t="s">
        <v>167</v>
      </c>
      <c r="P49" t="s">
        <v>640</v>
      </c>
      <c r="Q49" t="s">
        <v>168</v>
      </c>
      <c r="R49" t="s">
        <v>165</v>
      </c>
      <c r="S49" t="s">
        <v>119</v>
      </c>
      <c r="T49" t="s">
        <v>164</v>
      </c>
      <c r="U49" t="s">
        <v>4142</v>
      </c>
      <c r="V49" t="s">
        <v>855</v>
      </c>
      <c r="W49" t="s">
        <v>856</v>
      </c>
      <c r="X49" s="51" t="str">
        <f t="shared" si="0"/>
        <v>3</v>
      </c>
      <c r="Y49" s="51" t="str">
        <f>IF(T49="","",IF(AND(T49&lt;&gt;'Tabelas auxiliares'!$B$236,T49&lt;&gt;'Tabelas auxiliares'!$B$237),"FOLHA DE PESSOAL",IF(X49='Tabelas auxiliares'!$A$237,"CUSTEIO",IF(X49='Tabelas auxiliares'!$A$236,"INVESTIMENTO","ERRO - VERIFICAR"))))</f>
        <v>CUSTEIO</v>
      </c>
      <c r="Z49" s="44">
        <v>2000</v>
      </c>
    </row>
    <row r="50" spans="1:29" x14ac:dyDescent="0.25">
      <c r="A50" t="s">
        <v>770</v>
      </c>
      <c r="B50" s="72" t="s">
        <v>271</v>
      </c>
      <c r="C50" s="72" t="s">
        <v>843</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4175</v>
      </c>
      <c r="J50" t="s">
        <v>4176</v>
      </c>
      <c r="K50" t="s">
        <v>4177</v>
      </c>
      <c r="L50" t="s">
        <v>4178</v>
      </c>
      <c r="M50" t="s">
        <v>165</v>
      </c>
      <c r="N50" t="s">
        <v>166</v>
      </c>
      <c r="O50" t="s">
        <v>167</v>
      </c>
      <c r="P50" t="s">
        <v>200</v>
      </c>
      <c r="Q50" t="s">
        <v>168</v>
      </c>
      <c r="R50" t="s">
        <v>165</v>
      </c>
      <c r="S50" t="s">
        <v>119</v>
      </c>
      <c r="T50" t="s">
        <v>164</v>
      </c>
      <c r="U50" t="s">
        <v>118</v>
      </c>
      <c r="V50" t="s">
        <v>855</v>
      </c>
      <c r="W50" t="s">
        <v>856</v>
      </c>
      <c r="X50" s="51" t="str">
        <f t="shared" si="0"/>
        <v>3</v>
      </c>
      <c r="Y50" s="51" t="str">
        <f>IF(T50="","",IF(AND(T50&lt;&gt;'Tabelas auxiliares'!$B$236,T50&lt;&gt;'Tabelas auxiliares'!$B$237),"FOLHA DE PESSOAL",IF(X50='Tabelas auxiliares'!$A$237,"CUSTEIO",IF(X50='Tabelas auxiliares'!$A$236,"INVESTIMENTO","ERRO - VERIFICAR"))))</f>
        <v>CUSTEIO</v>
      </c>
      <c r="Z50" s="44">
        <v>1200</v>
      </c>
    </row>
    <row r="51" spans="1:29" x14ac:dyDescent="0.25">
      <c r="A51" t="s">
        <v>770</v>
      </c>
      <c r="B51" s="72" t="s">
        <v>271</v>
      </c>
      <c r="C51" s="72" t="s">
        <v>843</v>
      </c>
      <c r="D51" t="s">
        <v>55</v>
      </c>
      <c r="E51" t="s">
        <v>117</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t="s">
        <v>4179</v>
      </c>
      <c r="J51" t="s">
        <v>4180</v>
      </c>
      <c r="K51" t="s">
        <v>4181</v>
      </c>
      <c r="L51" t="s">
        <v>4182</v>
      </c>
      <c r="M51" t="s">
        <v>4183</v>
      </c>
      <c r="N51" t="s">
        <v>166</v>
      </c>
      <c r="O51" t="s">
        <v>167</v>
      </c>
      <c r="P51" t="s">
        <v>200</v>
      </c>
      <c r="Q51" t="s">
        <v>168</v>
      </c>
      <c r="R51" t="s">
        <v>165</v>
      </c>
      <c r="S51" t="s">
        <v>119</v>
      </c>
      <c r="T51" t="s">
        <v>164</v>
      </c>
      <c r="U51" t="s">
        <v>118</v>
      </c>
      <c r="V51" t="s">
        <v>985</v>
      </c>
      <c r="W51" t="s">
        <v>986</v>
      </c>
      <c r="X51" s="51" t="str">
        <f t="shared" si="0"/>
        <v>3</v>
      </c>
      <c r="Y51" s="51" t="str">
        <f>IF(T51="","",IF(AND(T51&lt;&gt;'Tabelas auxiliares'!$B$236,T51&lt;&gt;'Tabelas auxiliares'!$B$237),"FOLHA DE PESSOAL",IF(X51='Tabelas auxiliares'!$A$237,"CUSTEIO",IF(X51='Tabelas auxiliares'!$A$236,"INVESTIMENTO","ERRO - VERIFICAR"))))</f>
        <v>CUSTEIO</v>
      </c>
      <c r="Z51" s="44">
        <v>105.34</v>
      </c>
    </row>
    <row r="52" spans="1:29" x14ac:dyDescent="0.25">
      <c r="A52" t="s">
        <v>770</v>
      </c>
      <c r="B52" s="72" t="s">
        <v>271</v>
      </c>
      <c r="C52" s="72" t="s">
        <v>843</v>
      </c>
      <c r="D52" t="s">
        <v>55</v>
      </c>
      <c r="E52" t="s">
        <v>117</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t="s">
        <v>4184</v>
      </c>
      <c r="J52" t="s">
        <v>4169</v>
      </c>
      <c r="K52" t="s">
        <v>4185</v>
      </c>
      <c r="L52" t="s">
        <v>4186</v>
      </c>
      <c r="M52" t="s">
        <v>165</v>
      </c>
      <c r="N52" t="s">
        <v>166</v>
      </c>
      <c r="O52" t="s">
        <v>167</v>
      </c>
      <c r="P52" t="s">
        <v>200</v>
      </c>
      <c r="Q52" t="s">
        <v>168</v>
      </c>
      <c r="R52" t="s">
        <v>165</v>
      </c>
      <c r="S52" t="s">
        <v>923</v>
      </c>
      <c r="T52" t="s">
        <v>164</v>
      </c>
      <c r="U52" t="s">
        <v>118</v>
      </c>
      <c r="V52" t="s">
        <v>855</v>
      </c>
      <c r="W52" t="s">
        <v>856</v>
      </c>
      <c r="X52" s="51" t="str">
        <f t="shared" si="0"/>
        <v>3</v>
      </c>
      <c r="Y52" s="51" t="str">
        <f>IF(T52="","",IF(AND(T52&lt;&gt;'Tabelas auxiliares'!$B$236,T52&lt;&gt;'Tabelas auxiliares'!$B$237),"FOLHA DE PESSOAL",IF(X52='Tabelas auxiliares'!$A$237,"CUSTEIO",IF(X52='Tabelas auxiliares'!$A$236,"INVESTIMENTO","ERRO - VERIFICAR"))))</f>
        <v>CUSTEIO</v>
      </c>
      <c r="Z52" s="44">
        <v>1200</v>
      </c>
    </row>
    <row r="53" spans="1:29" x14ac:dyDescent="0.25">
      <c r="A53" t="s">
        <v>770</v>
      </c>
      <c r="B53" s="72" t="s">
        <v>271</v>
      </c>
      <c r="C53" s="72" t="s">
        <v>842</v>
      </c>
      <c r="D53" t="s">
        <v>69</v>
      </c>
      <c r="E53" t="s">
        <v>117</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t="s">
        <v>4187</v>
      </c>
      <c r="J53" t="s">
        <v>4188</v>
      </c>
      <c r="K53" t="s">
        <v>4189</v>
      </c>
      <c r="L53" t="s">
        <v>4190</v>
      </c>
      <c r="M53" t="s">
        <v>165</v>
      </c>
      <c r="N53" t="s">
        <v>861</v>
      </c>
      <c r="O53" t="s">
        <v>862</v>
      </c>
      <c r="P53" t="s">
        <v>863</v>
      </c>
      <c r="Q53" t="s">
        <v>168</v>
      </c>
      <c r="R53" t="s">
        <v>165</v>
      </c>
      <c r="S53" t="s">
        <v>119</v>
      </c>
      <c r="T53" t="s">
        <v>164</v>
      </c>
      <c r="U53" t="s">
        <v>864</v>
      </c>
      <c r="V53" t="s">
        <v>855</v>
      </c>
      <c r="W53" t="s">
        <v>856</v>
      </c>
      <c r="X53" s="51" t="str">
        <f t="shared" si="0"/>
        <v>3</v>
      </c>
      <c r="Y53" s="51" t="str">
        <f>IF(T53="","",IF(AND(T53&lt;&gt;'Tabelas auxiliares'!$B$236,T53&lt;&gt;'Tabelas auxiliares'!$B$237),"FOLHA DE PESSOAL",IF(X53='Tabelas auxiliares'!$A$237,"CUSTEIO",IF(X53='Tabelas auxiliares'!$A$236,"INVESTIMENTO","ERRO - VERIFICAR"))))</f>
        <v>CUSTEIO</v>
      </c>
      <c r="Z53" s="44">
        <v>3200</v>
      </c>
      <c r="AA53" s="44">
        <v>1200</v>
      </c>
      <c r="AC53" s="44">
        <v>2000</v>
      </c>
    </row>
    <row r="54" spans="1:29" x14ac:dyDescent="0.25">
      <c r="A54" t="s">
        <v>770</v>
      </c>
      <c r="B54" s="72" t="s">
        <v>274</v>
      </c>
      <c r="C54" s="72" t="s">
        <v>772</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4191</v>
      </c>
      <c r="J54" t="s">
        <v>4192</v>
      </c>
      <c r="K54" t="s">
        <v>4193</v>
      </c>
      <c r="L54" t="s">
        <v>4194</v>
      </c>
      <c r="M54" t="s">
        <v>165</v>
      </c>
      <c r="N54" t="s">
        <v>166</v>
      </c>
      <c r="O54" t="s">
        <v>167</v>
      </c>
      <c r="P54" t="s">
        <v>200</v>
      </c>
      <c r="Q54" t="s">
        <v>168</v>
      </c>
      <c r="R54" t="s">
        <v>165</v>
      </c>
      <c r="S54" t="s">
        <v>119</v>
      </c>
      <c r="T54" t="s">
        <v>164</v>
      </c>
      <c r="U54" t="s">
        <v>118</v>
      </c>
      <c r="V54" t="s">
        <v>855</v>
      </c>
      <c r="W54" t="s">
        <v>856</v>
      </c>
      <c r="X54" s="51" t="str">
        <f t="shared" si="0"/>
        <v>3</v>
      </c>
      <c r="Y54" s="51" t="str">
        <f>IF(T54="","",IF(AND(T54&lt;&gt;'Tabelas auxiliares'!$B$236,T54&lt;&gt;'Tabelas auxiliares'!$B$237),"FOLHA DE PESSOAL",IF(X54='Tabelas auxiliares'!$A$237,"CUSTEIO",IF(X54='Tabelas auxiliares'!$A$236,"INVESTIMENTO","ERRO - VERIFICAR"))))</f>
        <v>CUSTEIO</v>
      </c>
      <c r="Z54" s="44">
        <v>2400</v>
      </c>
      <c r="AA54" s="44">
        <v>2400</v>
      </c>
    </row>
    <row r="55" spans="1:29" x14ac:dyDescent="0.25">
      <c r="A55" t="s">
        <v>770</v>
      </c>
      <c r="B55" s="72" t="s">
        <v>274</v>
      </c>
      <c r="C55" s="72" t="s">
        <v>772</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4195</v>
      </c>
      <c r="J55" t="s">
        <v>4196</v>
      </c>
      <c r="K55" t="s">
        <v>4197</v>
      </c>
      <c r="L55" t="s">
        <v>4198</v>
      </c>
      <c r="M55" t="s">
        <v>165</v>
      </c>
      <c r="N55" t="s">
        <v>166</v>
      </c>
      <c r="O55" t="s">
        <v>167</v>
      </c>
      <c r="P55" t="s">
        <v>200</v>
      </c>
      <c r="Q55" t="s">
        <v>168</v>
      </c>
      <c r="R55" t="s">
        <v>165</v>
      </c>
      <c r="S55" t="s">
        <v>119</v>
      </c>
      <c r="T55" t="s">
        <v>164</v>
      </c>
      <c r="U55" t="s">
        <v>118</v>
      </c>
      <c r="V55" t="s">
        <v>985</v>
      </c>
      <c r="W55" t="s">
        <v>986</v>
      </c>
      <c r="X55" s="51" t="str">
        <f t="shared" si="0"/>
        <v>3</v>
      </c>
      <c r="Y55" s="51" t="str">
        <f>IF(T55="","",IF(AND(T55&lt;&gt;'Tabelas auxiliares'!$B$236,T55&lt;&gt;'Tabelas auxiliares'!$B$237),"FOLHA DE PESSOAL",IF(X55='Tabelas auxiliares'!$A$237,"CUSTEIO",IF(X55='Tabelas auxiliares'!$A$236,"INVESTIMENTO","ERRO - VERIFICAR"))))</f>
        <v>CUSTEIO</v>
      </c>
      <c r="Z55" s="44">
        <v>1040.68</v>
      </c>
    </row>
    <row r="56" spans="1:29" x14ac:dyDescent="0.25">
      <c r="A56" t="s">
        <v>770</v>
      </c>
      <c r="B56" s="72" t="s">
        <v>274</v>
      </c>
      <c r="C56" s="72" t="s">
        <v>772</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4199</v>
      </c>
      <c r="J56" t="s">
        <v>1298</v>
      </c>
      <c r="K56" t="s">
        <v>4200</v>
      </c>
      <c r="L56" t="s">
        <v>1300</v>
      </c>
      <c r="M56" t="s">
        <v>1092</v>
      </c>
      <c r="N56" t="s">
        <v>166</v>
      </c>
      <c r="O56" t="s">
        <v>167</v>
      </c>
      <c r="P56" t="s">
        <v>200</v>
      </c>
      <c r="Q56" t="s">
        <v>168</v>
      </c>
      <c r="R56" t="s">
        <v>165</v>
      </c>
      <c r="S56" t="s">
        <v>119</v>
      </c>
      <c r="T56" t="s">
        <v>164</v>
      </c>
      <c r="U56" t="s">
        <v>118</v>
      </c>
      <c r="V56" t="s">
        <v>985</v>
      </c>
      <c r="W56" t="s">
        <v>986</v>
      </c>
      <c r="X56" s="51" t="str">
        <f t="shared" si="0"/>
        <v>3</v>
      </c>
      <c r="Y56" s="51" t="str">
        <f>IF(T56="","",IF(AND(T56&lt;&gt;'Tabelas auxiliares'!$B$236,T56&lt;&gt;'Tabelas auxiliares'!$B$237),"FOLHA DE PESSOAL",IF(X56='Tabelas auxiliares'!$A$237,"CUSTEIO",IF(X56='Tabelas auxiliares'!$A$236,"INVESTIMENTO","ERRO - VERIFICAR"))))</f>
        <v>CUSTEIO</v>
      </c>
      <c r="Z56" s="44">
        <v>2380</v>
      </c>
    </row>
    <row r="57" spans="1:29" x14ac:dyDescent="0.25">
      <c r="A57" t="s">
        <v>770</v>
      </c>
      <c r="B57" s="72" t="s">
        <v>274</v>
      </c>
      <c r="C57" s="72" t="s">
        <v>772</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4201</v>
      </c>
      <c r="J57" t="s">
        <v>4202</v>
      </c>
      <c r="K57" t="s">
        <v>4203</v>
      </c>
      <c r="L57" t="s">
        <v>4204</v>
      </c>
      <c r="M57" t="s">
        <v>4205</v>
      </c>
      <c r="N57" t="s">
        <v>166</v>
      </c>
      <c r="O57" t="s">
        <v>167</v>
      </c>
      <c r="P57" t="s">
        <v>200</v>
      </c>
      <c r="Q57" t="s">
        <v>168</v>
      </c>
      <c r="R57" t="s">
        <v>165</v>
      </c>
      <c r="S57" t="s">
        <v>119</v>
      </c>
      <c r="T57" t="s">
        <v>164</v>
      </c>
      <c r="U57" t="s">
        <v>118</v>
      </c>
      <c r="V57" t="s">
        <v>985</v>
      </c>
      <c r="W57" t="s">
        <v>986</v>
      </c>
      <c r="X57" s="51" t="str">
        <f t="shared" si="0"/>
        <v>3</v>
      </c>
      <c r="Y57" s="51" t="str">
        <f>IF(T57="","",IF(AND(T57&lt;&gt;'Tabelas auxiliares'!$B$236,T57&lt;&gt;'Tabelas auxiliares'!$B$237),"FOLHA DE PESSOAL",IF(X57='Tabelas auxiliares'!$A$237,"CUSTEIO",IF(X57='Tabelas auxiliares'!$A$236,"INVESTIMENTO","ERRO - VERIFICAR"))))</f>
        <v>CUSTEIO</v>
      </c>
      <c r="Z57" s="44">
        <v>1190</v>
      </c>
    </row>
    <row r="58" spans="1:29" x14ac:dyDescent="0.25">
      <c r="A58" t="s">
        <v>770</v>
      </c>
      <c r="B58" s="72" t="s">
        <v>274</v>
      </c>
      <c r="C58" s="72" t="s">
        <v>841</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4206</v>
      </c>
      <c r="J58" t="s">
        <v>4207</v>
      </c>
      <c r="K58" t="s">
        <v>4208</v>
      </c>
      <c r="L58" t="s">
        <v>1032</v>
      </c>
      <c r="M58" t="s">
        <v>4209</v>
      </c>
      <c r="N58" t="s">
        <v>166</v>
      </c>
      <c r="O58" t="s">
        <v>167</v>
      </c>
      <c r="P58" t="s">
        <v>200</v>
      </c>
      <c r="Q58" t="s">
        <v>168</v>
      </c>
      <c r="R58" t="s">
        <v>165</v>
      </c>
      <c r="S58" t="s">
        <v>119</v>
      </c>
      <c r="T58" t="s">
        <v>164</v>
      </c>
      <c r="U58" t="s">
        <v>118</v>
      </c>
      <c r="V58" t="s">
        <v>985</v>
      </c>
      <c r="W58" t="s">
        <v>986</v>
      </c>
      <c r="X58" s="51" t="str">
        <f t="shared" si="0"/>
        <v>3</v>
      </c>
      <c r="Y58" s="51" t="str">
        <f>IF(T58="","",IF(AND(T58&lt;&gt;'Tabelas auxiliares'!$B$236,T58&lt;&gt;'Tabelas auxiliares'!$B$237),"FOLHA DE PESSOAL",IF(X58='Tabelas auxiliares'!$A$237,"CUSTEIO",IF(X58='Tabelas auxiliares'!$A$236,"INVESTIMENTO","ERRO - VERIFICAR"))))</f>
        <v>CUSTEIO</v>
      </c>
      <c r="Z58" s="44">
        <v>14.35</v>
      </c>
    </row>
    <row r="59" spans="1:29" x14ac:dyDescent="0.25">
      <c r="A59" t="s">
        <v>770</v>
      </c>
      <c r="B59" s="72" t="s">
        <v>274</v>
      </c>
      <c r="C59" s="72" t="s">
        <v>841</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4210</v>
      </c>
      <c r="J59" t="s">
        <v>4211</v>
      </c>
      <c r="K59" t="s">
        <v>4212</v>
      </c>
      <c r="L59" t="s">
        <v>4213</v>
      </c>
      <c r="M59" t="s">
        <v>4214</v>
      </c>
      <c r="N59" t="s">
        <v>166</v>
      </c>
      <c r="O59" t="s">
        <v>167</v>
      </c>
      <c r="P59" t="s">
        <v>200</v>
      </c>
      <c r="Q59" t="s">
        <v>168</v>
      </c>
      <c r="R59" t="s">
        <v>165</v>
      </c>
      <c r="S59" t="s">
        <v>119</v>
      </c>
      <c r="T59" t="s">
        <v>164</v>
      </c>
      <c r="U59" t="s">
        <v>118</v>
      </c>
      <c r="V59" t="s">
        <v>985</v>
      </c>
      <c r="W59" t="s">
        <v>986</v>
      </c>
      <c r="X59" s="51" t="str">
        <f t="shared" si="0"/>
        <v>3</v>
      </c>
      <c r="Y59" s="51" t="str">
        <f>IF(T59="","",IF(AND(T59&lt;&gt;'Tabelas auxiliares'!$B$236,T59&lt;&gt;'Tabelas auxiliares'!$B$237),"FOLHA DE PESSOAL",IF(X59='Tabelas auxiliares'!$A$237,"CUSTEIO",IF(X59='Tabelas auxiliares'!$A$236,"INVESTIMENTO","ERRO - VERIFICAR"))))</f>
        <v>CUSTEIO</v>
      </c>
      <c r="Z59" s="44">
        <v>40.5</v>
      </c>
    </row>
    <row r="60" spans="1:29" x14ac:dyDescent="0.25">
      <c r="A60" t="s">
        <v>770</v>
      </c>
      <c r="B60" s="72" t="s">
        <v>274</v>
      </c>
      <c r="C60" s="72" t="s">
        <v>841</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4215</v>
      </c>
      <c r="J60" t="s">
        <v>4216</v>
      </c>
      <c r="K60" t="s">
        <v>4217</v>
      </c>
      <c r="L60" t="s">
        <v>1032</v>
      </c>
      <c r="M60" t="s">
        <v>4218</v>
      </c>
      <c r="N60" t="s">
        <v>166</v>
      </c>
      <c r="O60" t="s">
        <v>167</v>
      </c>
      <c r="P60" t="s">
        <v>200</v>
      </c>
      <c r="Q60" t="s">
        <v>168</v>
      </c>
      <c r="R60" t="s">
        <v>165</v>
      </c>
      <c r="S60" t="s">
        <v>119</v>
      </c>
      <c r="T60" t="s">
        <v>164</v>
      </c>
      <c r="U60" t="s">
        <v>118</v>
      </c>
      <c r="V60" t="s">
        <v>985</v>
      </c>
      <c r="W60" t="s">
        <v>986</v>
      </c>
      <c r="X60" s="51" t="str">
        <f t="shared" si="0"/>
        <v>3</v>
      </c>
      <c r="Y60" s="51" t="str">
        <f>IF(T60="","",IF(AND(T60&lt;&gt;'Tabelas auxiliares'!$B$236,T60&lt;&gt;'Tabelas auxiliares'!$B$237),"FOLHA DE PESSOAL",IF(X60='Tabelas auxiliares'!$A$237,"CUSTEIO",IF(X60='Tabelas auxiliares'!$A$236,"INVESTIMENTO","ERRO - VERIFICAR"))))</f>
        <v>CUSTEIO</v>
      </c>
      <c r="Z60" s="44">
        <v>24.11</v>
      </c>
    </row>
    <row r="61" spans="1:29" x14ac:dyDescent="0.25">
      <c r="A61" t="s">
        <v>770</v>
      </c>
      <c r="B61" s="72" t="s">
        <v>274</v>
      </c>
      <c r="C61" s="72" t="s">
        <v>841</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4219</v>
      </c>
      <c r="J61" t="s">
        <v>4220</v>
      </c>
      <c r="K61" t="s">
        <v>4221</v>
      </c>
      <c r="L61" t="s">
        <v>1052</v>
      </c>
      <c r="M61" t="s">
        <v>4222</v>
      </c>
      <c r="N61" t="s">
        <v>166</v>
      </c>
      <c r="O61" t="s">
        <v>167</v>
      </c>
      <c r="P61" t="s">
        <v>200</v>
      </c>
      <c r="Q61" t="s">
        <v>168</v>
      </c>
      <c r="R61" t="s">
        <v>165</v>
      </c>
      <c r="S61" t="s">
        <v>119</v>
      </c>
      <c r="T61" t="s">
        <v>164</v>
      </c>
      <c r="U61" t="s">
        <v>118</v>
      </c>
      <c r="V61" t="s">
        <v>985</v>
      </c>
      <c r="W61" t="s">
        <v>986</v>
      </c>
      <c r="X61" s="51" t="str">
        <f t="shared" si="0"/>
        <v>3</v>
      </c>
      <c r="Y61" s="51" t="str">
        <f>IF(T61="","",IF(AND(T61&lt;&gt;'Tabelas auxiliares'!$B$236,T61&lt;&gt;'Tabelas auxiliares'!$B$237),"FOLHA DE PESSOAL",IF(X61='Tabelas auxiliares'!$A$237,"CUSTEIO",IF(X61='Tabelas auxiliares'!$A$236,"INVESTIMENTO","ERRO - VERIFICAR"))))</f>
        <v>CUSTEIO</v>
      </c>
      <c r="Z61" s="44">
        <v>583.66</v>
      </c>
    </row>
    <row r="62" spans="1:29" x14ac:dyDescent="0.25">
      <c r="A62" t="s">
        <v>770</v>
      </c>
      <c r="B62" s="72" t="s">
        <v>274</v>
      </c>
      <c r="C62" s="72" t="s">
        <v>841</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4201</v>
      </c>
      <c r="J62" t="s">
        <v>4223</v>
      </c>
      <c r="K62" t="s">
        <v>4224</v>
      </c>
      <c r="L62" t="s">
        <v>1032</v>
      </c>
      <c r="M62" t="s">
        <v>4225</v>
      </c>
      <c r="N62" t="s">
        <v>166</v>
      </c>
      <c r="O62" t="s">
        <v>167</v>
      </c>
      <c r="P62" t="s">
        <v>200</v>
      </c>
      <c r="Q62" t="s">
        <v>168</v>
      </c>
      <c r="R62" t="s">
        <v>165</v>
      </c>
      <c r="S62" t="s">
        <v>119</v>
      </c>
      <c r="T62" t="s">
        <v>164</v>
      </c>
      <c r="U62" t="s">
        <v>118</v>
      </c>
      <c r="V62" t="s">
        <v>985</v>
      </c>
      <c r="W62" t="s">
        <v>986</v>
      </c>
      <c r="X62" s="51" t="str">
        <f t="shared" si="0"/>
        <v>3</v>
      </c>
      <c r="Y62" s="51" t="str">
        <f>IF(T62="","",IF(AND(T62&lt;&gt;'Tabelas auxiliares'!$B$236,T62&lt;&gt;'Tabelas auxiliares'!$B$237),"FOLHA DE PESSOAL",IF(X62='Tabelas auxiliares'!$A$237,"CUSTEIO",IF(X62='Tabelas auxiliares'!$A$236,"INVESTIMENTO","ERRO - VERIFICAR"))))</f>
        <v>CUSTEIO</v>
      </c>
      <c r="Z62" s="44">
        <v>228.17</v>
      </c>
    </row>
    <row r="63" spans="1:29" x14ac:dyDescent="0.25">
      <c r="A63" t="s">
        <v>770</v>
      </c>
      <c r="B63" s="72" t="s">
        <v>274</v>
      </c>
      <c r="C63" s="72" t="s">
        <v>842</v>
      </c>
      <c r="D63" t="s">
        <v>53</v>
      </c>
      <c r="E63" t="s">
        <v>117</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4226</v>
      </c>
      <c r="J63" t="s">
        <v>4227</v>
      </c>
      <c r="K63" t="s">
        <v>4228</v>
      </c>
      <c r="L63" t="s">
        <v>4229</v>
      </c>
      <c r="M63" t="s">
        <v>165</v>
      </c>
      <c r="N63" t="s">
        <v>166</v>
      </c>
      <c r="O63" t="s">
        <v>167</v>
      </c>
      <c r="P63" t="s">
        <v>200</v>
      </c>
      <c r="Q63" t="s">
        <v>168</v>
      </c>
      <c r="R63" t="s">
        <v>165</v>
      </c>
      <c r="S63" t="s">
        <v>119</v>
      </c>
      <c r="T63" t="s">
        <v>164</v>
      </c>
      <c r="U63" t="s">
        <v>118</v>
      </c>
      <c r="V63" t="s">
        <v>855</v>
      </c>
      <c r="W63" t="s">
        <v>856</v>
      </c>
      <c r="X63" s="51" t="str">
        <f t="shared" si="0"/>
        <v>3</v>
      </c>
      <c r="Y63" s="51" t="str">
        <f>IF(T63="","",IF(AND(T63&lt;&gt;'Tabelas auxiliares'!$B$236,T63&lt;&gt;'Tabelas auxiliares'!$B$237),"FOLHA DE PESSOAL",IF(X63='Tabelas auxiliares'!$A$237,"CUSTEIO",IF(X63='Tabelas auxiliares'!$A$236,"INVESTIMENTO","ERRO - VERIFICAR"))))</f>
        <v>CUSTEIO</v>
      </c>
      <c r="Z63" s="44">
        <v>400</v>
      </c>
      <c r="AA63" s="44">
        <v>400</v>
      </c>
    </row>
    <row r="64" spans="1:29" x14ac:dyDescent="0.25">
      <c r="A64" t="s">
        <v>770</v>
      </c>
      <c r="B64" s="72" t="s">
        <v>274</v>
      </c>
      <c r="C64" s="72" t="s">
        <v>842</v>
      </c>
      <c r="D64" t="s">
        <v>53</v>
      </c>
      <c r="E64" t="s">
        <v>117</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4230</v>
      </c>
      <c r="J64" t="s">
        <v>4227</v>
      </c>
      <c r="K64" t="s">
        <v>4231</v>
      </c>
      <c r="L64" t="s">
        <v>4229</v>
      </c>
      <c r="M64" t="s">
        <v>165</v>
      </c>
      <c r="N64" t="s">
        <v>169</v>
      </c>
      <c r="O64" t="s">
        <v>927</v>
      </c>
      <c r="P64" t="s">
        <v>928</v>
      </c>
      <c r="Q64" t="s">
        <v>168</v>
      </c>
      <c r="R64" t="s">
        <v>165</v>
      </c>
      <c r="S64" t="s">
        <v>119</v>
      </c>
      <c r="T64" t="s">
        <v>164</v>
      </c>
      <c r="U64" t="s">
        <v>929</v>
      </c>
      <c r="V64" t="s">
        <v>855</v>
      </c>
      <c r="W64" t="s">
        <v>856</v>
      </c>
      <c r="X64" s="51" t="str">
        <f t="shared" si="0"/>
        <v>3</v>
      </c>
      <c r="Y64" s="51" t="str">
        <f>IF(T64="","",IF(AND(T64&lt;&gt;'Tabelas auxiliares'!$B$236,T64&lt;&gt;'Tabelas auxiliares'!$B$237),"FOLHA DE PESSOAL",IF(X64='Tabelas auxiliares'!$A$237,"CUSTEIO",IF(X64='Tabelas auxiliares'!$A$236,"INVESTIMENTO","ERRO - VERIFICAR"))))</f>
        <v>CUSTEIO</v>
      </c>
      <c r="Z64" s="44">
        <v>1200</v>
      </c>
      <c r="AA64" s="44">
        <v>1200</v>
      </c>
    </row>
    <row r="65" spans="1:29" x14ac:dyDescent="0.25">
      <c r="A65" t="s">
        <v>770</v>
      </c>
      <c r="B65" s="72" t="s">
        <v>274</v>
      </c>
      <c r="C65" s="72" t="s">
        <v>842</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4232</v>
      </c>
      <c r="J65" t="s">
        <v>4227</v>
      </c>
      <c r="K65" t="s">
        <v>4233</v>
      </c>
      <c r="L65" t="s">
        <v>4234</v>
      </c>
      <c r="M65" t="s">
        <v>165</v>
      </c>
      <c r="N65" t="s">
        <v>169</v>
      </c>
      <c r="O65" t="s">
        <v>927</v>
      </c>
      <c r="P65" t="s">
        <v>928</v>
      </c>
      <c r="Q65" t="s">
        <v>168</v>
      </c>
      <c r="R65" t="s">
        <v>165</v>
      </c>
      <c r="S65" t="s">
        <v>119</v>
      </c>
      <c r="T65" t="s">
        <v>164</v>
      </c>
      <c r="U65" t="s">
        <v>929</v>
      </c>
      <c r="V65" t="s">
        <v>855</v>
      </c>
      <c r="W65" t="s">
        <v>856</v>
      </c>
      <c r="X65" s="51" t="str">
        <f t="shared" si="0"/>
        <v>3</v>
      </c>
      <c r="Y65" s="51" t="str">
        <f>IF(T65="","",IF(AND(T65&lt;&gt;'Tabelas auxiliares'!$B$236,T65&lt;&gt;'Tabelas auxiliares'!$B$237),"FOLHA DE PESSOAL",IF(X65='Tabelas auxiliares'!$A$237,"CUSTEIO",IF(X65='Tabelas auxiliares'!$A$236,"INVESTIMENTO","ERRO - VERIFICAR"))))</f>
        <v>CUSTEIO</v>
      </c>
      <c r="Z65" s="44">
        <v>400</v>
      </c>
      <c r="AA65" s="44">
        <v>400</v>
      </c>
    </row>
    <row r="66" spans="1:29" x14ac:dyDescent="0.25">
      <c r="A66" t="s">
        <v>770</v>
      </c>
      <c r="B66" s="72" t="s">
        <v>274</v>
      </c>
      <c r="C66" s="72" t="s">
        <v>842</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4235</v>
      </c>
      <c r="J66" t="s">
        <v>4227</v>
      </c>
      <c r="K66" t="s">
        <v>4236</v>
      </c>
      <c r="L66" t="s">
        <v>4237</v>
      </c>
      <c r="M66" t="s">
        <v>165</v>
      </c>
      <c r="N66" t="s">
        <v>166</v>
      </c>
      <c r="O66" t="s">
        <v>167</v>
      </c>
      <c r="P66" t="s">
        <v>200</v>
      </c>
      <c r="Q66" t="s">
        <v>168</v>
      </c>
      <c r="R66" t="s">
        <v>165</v>
      </c>
      <c r="S66" t="s">
        <v>119</v>
      </c>
      <c r="T66" t="s">
        <v>164</v>
      </c>
      <c r="U66" t="s">
        <v>118</v>
      </c>
      <c r="V66" t="s">
        <v>855</v>
      </c>
      <c r="W66" t="s">
        <v>856</v>
      </c>
      <c r="X66" s="51" t="str">
        <f t="shared" si="0"/>
        <v>3</v>
      </c>
      <c r="Y66" s="51" t="str">
        <f>IF(T66="","",IF(AND(T66&lt;&gt;'Tabelas auxiliares'!$B$236,T66&lt;&gt;'Tabelas auxiliares'!$B$237),"FOLHA DE PESSOAL",IF(X66='Tabelas auxiliares'!$A$237,"CUSTEIO",IF(X66='Tabelas auxiliares'!$A$236,"INVESTIMENTO","ERRO - VERIFICAR"))))</f>
        <v>CUSTEIO</v>
      </c>
      <c r="Z66" s="44">
        <v>5600</v>
      </c>
      <c r="AA66" s="44">
        <v>5600</v>
      </c>
    </row>
    <row r="67" spans="1:29" x14ac:dyDescent="0.25">
      <c r="A67" t="s">
        <v>770</v>
      </c>
      <c r="B67" s="72" t="s">
        <v>274</v>
      </c>
      <c r="C67" s="72" t="s">
        <v>842</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4235</v>
      </c>
      <c r="J67" t="s">
        <v>4238</v>
      </c>
      <c r="K67" t="s">
        <v>4239</v>
      </c>
      <c r="L67" t="s">
        <v>4240</v>
      </c>
      <c r="M67" t="s">
        <v>165</v>
      </c>
      <c r="N67" t="s">
        <v>166</v>
      </c>
      <c r="O67" t="s">
        <v>167</v>
      </c>
      <c r="P67" t="s">
        <v>200</v>
      </c>
      <c r="Q67" t="s">
        <v>168</v>
      </c>
      <c r="R67" t="s">
        <v>165</v>
      </c>
      <c r="S67" t="s">
        <v>119</v>
      </c>
      <c r="T67" t="s">
        <v>164</v>
      </c>
      <c r="U67" t="s">
        <v>118</v>
      </c>
      <c r="V67" t="s">
        <v>855</v>
      </c>
      <c r="W67" t="s">
        <v>856</v>
      </c>
      <c r="X67" s="51" t="str">
        <f t="shared" si="0"/>
        <v>3</v>
      </c>
      <c r="Y67" s="51" t="str">
        <f>IF(T67="","",IF(AND(T67&lt;&gt;'Tabelas auxiliares'!$B$236,T67&lt;&gt;'Tabelas auxiliares'!$B$237),"FOLHA DE PESSOAL",IF(X67='Tabelas auxiliares'!$A$237,"CUSTEIO",IF(X67='Tabelas auxiliares'!$A$236,"INVESTIMENTO","ERRO - VERIFICAR"))))</f>
        <v>CUSTEIO</v>
      </c>
      <c r="Z67" s="44">
        <v>2000</v>
      </c>
      <c r="AA67" s="44">
        <v>2000</v>
      </c>
    </row>
    <row r="68" spans="1:29" x14ac:dyDescent="0.25">
      <c r="A68" t="s">
        <v>770</v>
      </c>
      <c r="B68" s="72" t="s">
        <v>274</v>
      </c>
      <c r="C68" s="72" t="s">
        <v>842</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4241</v>
      </c>
      <c r="J68" t="s">
        <v>4227</v>
      </c>
      <c r="K68" t="s">
        <v>4242</v>
      </c>
      <c r="L68" t="s">
        <v>4237</v>
      </c>
      <c r="M68" t="s">
        <v>165</v>
      </c>
      <c r="N68" t="s">
        <v>166</v>
      </c>
      <c r="O68" t="s">
        <v>167</v>
      </c>
      <c r="P68" t="s">
        <v>200</v>
      </c>
      <c r="Q68" t="s">
        <v>168</v>
      </c>
      <c r="R68" t="s">
        <v>165</v>
      </c>
      <c r="S68" t="s">
        <v>119</v>
      </c>
      <c r="T68" t="s">
        <v>164</v>
      </c>
      <c r="U68" t="s">
        <v>118</v>
      </c>
      <c r="V68" t="s">
        <v>855</v>
      </c>
      <c r="W68" t="s">
        <v>856</v>
      </c>
      <c r="X68" s="51" t="str">
        <f t="shared" ref="X68:X131" si="1">LEFT(V68,1)</f>
        <v>3</v>
      </c>
      <c r="Y68" s="51" t="str">
        <f>IF(T68="","",IF(AND(T68&lt;&gt;'Tabelas auxiliares'!$B$236,T68&lt;&gt;'Tabelas auxiliares'!$B$237),"FOLHA DE PESSOAL",IF(X68='Tabelas auxiliares'!$A$237,"CUSTEIO",IF(X68='Tabelas auxiliares'!$A$236,"INVESTIMENTO","ERRO - VERIFICAR"))))</f>
        <v>CUSTEIO</v>
      </c>
      <c r="Z68" s="44">
        <v>3200</v>
      </c>
      <c r="AA68" s="44">
        <v>3200</v>
      </c>
    </row>
    <row r="69" spans="1:29" x14ac:dyDescent="0.25">
      <c r="A69" t="s">
        <v>770</v>
      </c>
      <c r="B69" s="72" t="s">
        <v>274</v>
      </c>
      <c r="C69" s="72" t="s">
        <v>842</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4241</v>
      </c>
      <c r="J69" t="s">
        <v>4243</v>
      </c>
      <c r="K69" t="s">
        <v>4244</v>
      </c>
      <c r="L69" t="s">
        <v>4245</v>
      </c>
      <c r="M69" t="s">
        <v>165</v>
      </c>
      <c r="N69" t="s">
        <v>166</v>
      </c>
      <c r="O69" t="s">
        <v>167</v>
      </c>
      <c r="P69" t="s">
        <v>200</v>
      </c>
      <c r="Q69" t="s">
        <v>168</v>
      </c>
      <c r="R69" t="s">
        <v>165</v>
      </c>
      <c r="S69" t="s">
        <v>119</v>
      </c>
      <c r="T69" t="s">
        <v>164</v>
      </c>
      <c r="U69" t="s">
        <v>118</v>
      </c>
      <c r="V69" t="s">
        <v>855</v>
      </c>
      <c r="W69" t="s">
        <v>856</v>
      </c>
      <c r="X69" s="51" t="str">
        <f t="shared" si="1"/>
        <v>3</v>
      </c>
      <c r="Y69" s="51" t="str">
        <f>IF(T69="","",IF(AND(T69&lt;&gt;'Tabelas auxiliares'!$B$236,T69&lt;&gt;'Tabelas auxiliares'!$B$237),"FOLHA DE PESSOAL",IF(X69='Tabelas auxiliares'!$A$237,"CUSTEIO",IF(X69='Tabelas auxiliares'!$A$236,"INVESTIMENTO","ERRO - VERIFICAR"))))</f>
        <v>CUSTEIO</v>
      </c>
      <c r="Z69" s="44">
        <v>2400</v>
      </c>
      <c r="AA69" s="44">
        <v>2400</v>
      </c>
    </row>
    <row r="70" spans="1:29" x14ac:dyDescent="0.25">
      <c r="A70" t="s">
        <v>770</v>
      </c>
      <c r="B70" s="72" t="s">
        <v>274</v>
      </c>
      <c r="C70" s="72" t="s">
        <v>842</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4246</v>
      </c>
      <c r="J70" t="s">
        <v>4061</v>
      </c>
      <c r="K70" t="s">
        <v>4247</v>
      </c>
      <c r="L70" t="s">
        <v>4063</v>
      </c>
      <c r="M70" t="s">
        <v>165</v>
      </c>
      <c r="N70" t="s">
        <v>166</v>
      </c>
      <c r="O70" t="s">
        <v>167</v>
      </c>
      <c r="P70" t="s">
        <v>200</v>
      </c>
      <c r="Q70" t="s">
        <v>168</v>
      </c>
      <c r="R70" t="s">
        <v>165</v>
      </c>
      <c r="S70" t="s">
        <v>119</v>
      </c>
      <c r="T70" t="s">
        <v>164</v>
      </c>
      <c r="U70" t="s">
        <v>118</v>
      </c>
      <c r="V70" t="s">
        <v>855</v>
      </c>
      <c r="W70" t="s">
        <v>856</v>
      </c>
      <c r="X70" s="51" t="str">
        <f t="shared" si="1"/>
        <v>3</v>
      </c>
      <c r="Y70" s="51" t="str">
        <f>IF(T70="","",IF(AND(T70&lt;&gt;'Tabelas auxiliares'!$B$236,T70&lt;&gt;'Tabelas auxiliares'!$B$237),"FOLHA DE PESSOAL",IF(X70='Tabelas auxiliares'!$A$237,"CUSTEIO",IF(X70='Tabelas auxiliares'!$A$236,"INVESTIMENTO","ERRO - VERIFICAR"))))</f>
        <v>CUSTEIO</v>
      </c>
      <c r="Z70" s="44">
        <v>1200</v>
      </c>
      <c r="AA70" s="44">
        <v>1200</v>
      </c>
    </row>
    <row r="71" spans="1:29" x14ac:dyDescent="0.25">
      <c r="A71" t="s">
        <v>770</v>
      </c>
      <c r="B71" s="72" t="s">
        <v>274</v>
      </c>
      <c r="C71" s="72" t="s">
        <v>842</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4248</v>
      </c>
      <c r="J71" t="s">
        <v>4061</v>
      </c>
      <c r="K71" t="s">
        <v>4249</v>
      </c>
      <c r="L71" t="s">
        <v>4063</v>
      </c>
      <c r="M71" t="s">
        <v>165</v>
      </c>
      <c r="N71" t="s">
        <v>166</v>
      </c>
      <c r="O71" t="s">
        <v>167</v>
      </c>
      <c r="P71" t="s">
        <v>200</v>
      </c>
      <c r="Q71" t="s">
        <v>168</v>
      </c>
      <c r="R71" t="s">
        <v>165</v>
      </c>
      <c r="S71" t="s">
        <v>119</v>
      </c>
      <c r="T71" t="s">
        <v>164</v>
      </c>
      <c r="U71" t="s">
        <v>118</v>
      </c>
      <c r="V71" t="s">
        <v>855</v>
      </c>
      <c r="W71" t="s">
        <v>856</v>
      </c>
      <c r="X71" s="51" t="str">
        <f t="shared" si="1"/>
        <v>3</v>
      </c>
      <c r="Y71" s="51" t="str">
        <f>IF(T71="","",IF(AND(T71&lt;&gt;'Tabelas auxiliares'!$B$236,T71&lt;&gt;'Tabelas auxiliares'!$B$237),"FOLHA DE PESSOAL",IF(X71='Tabelas auxiliares'!$A$237,"CUSTEIO",IF(X71='Tabelas auxiliares'!$A$236,"INVESTIMENTO","ERRO - VERIFICAR"))))</f>
        <v>CUSTEIO</v>
      </c>
      <c r="Z71" s="44">
        <v>3600</v>
      </c>
      <c r="AA71" s="44">
        <v>3600</v>
      </c>
    </row>
    <row r="72" spans="1:29" x14ac:dyDescent="0.25">
      <c r="A72" t="s">
        <v>770</v>
      </c>
      <c r="B72" s="72" t="s">
        <v>276</v>
      </c>
      <c r="C72" s="72" t="s">
        <v>844</v>
      </c>
      <c r="D72" t="s">
        <v>73</v>
      </c>
      <c r="E72" t="s">
        <v>117</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t="s">
        <v>4250</v>
      </c>
      <c r="J72" t="s">
        <v>4251</v>
      </c>
      <c r="K72" t="s">
        <v>4252</v>
      </c>
      <c r="L72" t="s">
        <v>4253</v>
      </c>
      <c r="M72" t="s">
        <v>165</v>
      </c>
      <c r="N72" t="s">
        <v>166</v>
      </c>
      <c r="O72" t="s">
        <v>167</v>
      </c>
      <c r="P72" t="s">
        <v>200</v>
      </c>
      <c r="Q72" t="s">
        <v>168</v>
      </c>
      <c r="R72" t="s">
        <v>165</v>
      </c>
      <c r="S72" t="s">
        <v>119</v>
      </c>
      <c r="T72" t="s">
        <v>164</v>
      </c>
      <c r="U72" t="s">
        <v>118</v>
      </c>
      <c r="V72" t="s">
        <v>855</v>
      </c>
      <c r="W72" t="s">
        <v>856</v>
      </c>
      <c r="X72" s="51" t="str">
        <f t="shared" si="1"/>
        <v>3</v>
      </c>
      <c r="Y72" s="51" t="str">
        <f>IF(T72="","",IF(AND(T72&lt;&gt;'Tabelas auxiliares'!$B$236,T72&lt;&gt;'Tabelas auxiliares'!$B$237),"FOLHA DE PESSOAL",IF(X72='Tabelas auxiliares'!$A$237,"CUSTEIO",IF(X72='Tabelas auxiliares'!$A$236,"INVESTIMENTO","ERRO - VERIFICAR"))))</f>
        <v>CUSTEIO</v>
      </c>
      <c r="Z72" s="44">
        <v>1425</v>
      </c>
      <c r="AA72" s="44">
        <v>1425</v>
      </c>
    </row>
    <row r="73" spans="1:29" x14ac:dyDescent="0.25">
      <c r="A73" t="s">
        <v>770</v>
      </c>
      <c r="B73" s="72" t="s">
        <v>276</v>
      </c>
      <c r="C73" s="72" t="s">
        <v>844</v>
      </c>
      <c r="D73" t="s">
        <v>73</v>
      </c>
      <c r="E73" t="s">
        <v>117</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t="s">
        <v>4254</v>
      </c>
      <c r="J73" t="s">
        <v>1099</v>
      </c>
      <c r="K73" t="s">
        <v>4255</v>
      </c>
      <c r="L73" t="s">
        <v>4256</v>
      </c>
      <c r="M73" t="s">
        <v>165</v>
      </c>
      <c r="N73" t="s">
        <v>166</v>
      </c>
      <c r="O73" t="s">
        <v>167</v>
      </c>
      <c r="P73" t="s">
        <v>200</v>
      </c>
      <c r="Q73" t="s">
        <v>168</v>
      </c>
      <c r="R73" t="s">
        <v>165</v>
      </c>
      <c r="S73" t="s">
        <v>119</v>
      </c>
      <c r="T73" t="s">
        <v>164</v>
      </c>
      <c r="U73" t="s">
        <v>118</v>
      </c>
      <c r="V73" t="s">
        <v>855</v>
      </c>
      <c r="W73" t="s">
        <v>856</v>
      </c>
      <c r="X73" s="51" t="str">
        <f t="shared" si="1"/>
        <v>3</v>
      </c>
      <c r="Y73" s="51" t="str">
        <f>IF(T73="","",IF(AND(T73&lt;&gt;'Tabelas auxiliares'!$B$236,T73&lt;&gt;'Tabelas auxiliares'!$B$237),"FOLHA DE PESSOAL",IF(X73='Tabelas auxiliares'!$A$237,"CUSTEIO",IF(X73='Tabelas auxiliares'!$A$236,"INVESTIMENTO","ERRO - VERIFICAR"))))</f>
        <v>CUSTEIO</v>
      </c>
      <c r="Z73" s="44">
        <v>420375</v>
      </c>
      <c r="AA73" s="44">
        <v>1825</v>
      </c>
      <c r="AC73" s="44">
        <v>418550</v>
      </c>
    </row>
    <row r="74" spans="1:29" x14ac:dyDescent="0.25">
      <c r="A74" t="s">
        <v>770</v>
      </c>
      <c r="B74" s="72" t="s">
        <v>276</v>
      </c>
      <c r="C74" s="72" t="s">
        <v>845</v>
      </c>
      <c r="D74" t="s">
        <v>73</v>
      </c>
      <c r="E74" t="s">
        <v>117</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t="s">
        <v>4250</v>
      </c>
      <c r="J74" t="s">
        <v>4251</v>
      </c>
      <c r="K74" t="s">
        <v>4257</v>
      </c>
      <c r="L74" t="s">
        <v>4258</v>
      </c>
      <c r="M74" t="s">
        <v>165</v>
      </c>
      <c r="N74" t="s">
        <v>169</v>
      </c>
      <c r="O74" t="s">
        <v>167</v>
      </c>
      <c r="P74" t="s">
        <v>640</v>
      </c>
      <c r="Q74" t="s">
        <v>168</v>
      </c>
      <c r="R74" t="s">
        <v>165</v>
      </c>
      <c r="S74" t="s">
        <v>119</v>
      </c>
      <c r="T74" t="s">
        <v>164</v>
      </c>
      <c r="U74" t="s">
        <v>4142</v>
      </c>
      <c r="V74" t="s">
        <v>855</v>
      </c>
      <c r="W74" t="s">
        <v>856</v>
      </c>
      <c r="X74" s="51" t="str">
        <f t="shared" si="1"/>
        <v>3</v>
      </c>
      <c r="Y74" s="51" t="str">
        <f>IF(T74="","",IF(AND(T74&lt;&gt;'Tabelas auxiliares'!$B$236,T74&lt;&gt;'Tabelas auxiliares'!$B$237),"FOLHA DE PESSOAL",IF(X74='Tabelas auxiliares'!$A$237,"CUSTEIO",IF(X74='Tabelas auxiliares'!$A$236,"INVESTIMENTO","ERRO - VERIFICAR"))))</f>
        <v>CUSTEIO</v>
      </c>
      <c r="Z74" s="44">
        <v>4180</v>
      </c>
      <c r="AA74" s="44">
        <v>4180</v>
      </c>
    </row>
    <row r="75" spans="1:29" x14ac:dyDescent="0.25">
      <c r="A75" t="s">
        <v>770</v>
      </c>
      <c r="B75" s="72" t="s">
        <v>276</v>
      </c>
      <c r="C75" s="72" t="s">
        <v>845</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4254</v>
      </c>
      <c r="J75" t="s">
        <v>1099</v>
      </c>
      <c r="K75" t="s">
        <v>4259</v>
      </c>
      <c r="L75" t="s">
        <v>4256</v>
      </c>
      <c r="M75" t="s">
        <v>165</v>
      </c>
      <c r="N75" t="s">
        <v>169</v>
      </c>
      <c r="O75" t="s">
        <v>167</v>
      </c>
      <c r="P75" t="s">
        <v>640</v>
      </c>
      <c r="Q75" t="s">
        <v>168</v>
      </c>
      <c r="R75" t="s">
        <v>165</v>
      </c>
      <c r="S75" t="s">
        <v>119</v>
      </c>
      <c r="T75" t="s">
        <v>164</v>
      </c>
      <c r="U75" t="s">
        <v>4142</v>
      </c>
      <c r="V75" t="s">
        <v>855</v>
      </c>
      <c r="W75" t="s">
        <v>856</v>
      </c>
      <c r="X75" s="51" t="str">
        <f t="shared" si="1"/>
        <v>3</v>
      </c>
      <c r="Y75" s="51" t="str">
        <f>IF(T75="","",IF(AND(T75&lt;&gt;'Tabelas auxiliares'!$B$236,T75&lt;&gt;'Tabelas auxiliares'!$B$237),"FOLHA DE PESSOAL",IF(X75='Tabelas auxiliares'!$A$237,"CUSTEIO",IF(X75='Tabelas auxiliares'!$A$236,"INVESTIMENTO","ERRO - VERIFICAR"))))</f>
        <v>CUSTEIO</v>
      </c>
      <c r="Z75" s="44">
        <v>54340</v>
      </c>
      <c r="AC75" s="44">
        <v>54340</v>
      </c>
    </row>
    <row r="76" spans="1:29" x14ac:dyDescent="0.25">
      <c r="A76" t="s">
        <v>770</v>
      </c>
      <c r="B76" s="72" t="s">
        <v>276</v>
      </c>
      <c r="C76" s="72" t="s">
        <v>845</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4254</v>
      </c>
      <c r="J76" t="s">
        <v>1099</v>
      </c>
      <c r="K76" t="s">
        <v>4260</v>
      </c>
      <c r="L76" t="s">
        <v>4256</v>
      </c>
      <c r="M76" t="s">
        <v>165</v>
      </c>
      <c r="N76" t="s">
        <v>166</v>
      </c>
      <c r="O76" t="s">
        <v>167</v>
      </c>
      <c r="P76" t="s">
        <v>200</v>
      </c>
      <c r="Q76" t="s">
        <v>168</v>
      </c>
      <c r="R76" t="s">
        <v>165</v>
      </c>
      <c r="S76" t="s">
        <v>119</v>
      </c>
      <c r="T76" t="s">
        <v>164</v>
      </c>
      <c r="U76" t="s">
        <v>118</v>
      </c>
      <c r="V76" t="s">
        <v>855</v>
      </c>
      <c r="W76" t="s">
        <v>856</v>
      </c>
      <c r="X76" s="51" t="str">
        <f t="shared" si="1"/>
        <v>3</v>
      </c>
      <c r="Y76" s="51" t="str">
        <f>IF(T76="","",IF(AND(T76&lt;&gt;'Tabelas auxiliares'!$B$236,T76&lt;&gt;'Tabelas auxiliares'!$B$237),"FOLHA DE PESSOAL",IF(X76='Tabelas auxiliares'!$A$237,"CUSTEIO",IF(X76='Tabelas auxiliares'!$A$236,"INVESTIMENTO","ERRO - VERIFICAR"))))</f>
        <v>CUSTEIO</v>
      </c>
      <c r="Z76" s="44">
        <v>528770</v>
      </c>
      <c r="AA76" s="44">
        <v>2410</v>
      </c>
      <c r="AC76" s="44">
        <v>526360</v>
      </c>
    </row>
    <row r="77" spans="1:29" x14ac:dyDescent="0.25">
      <c r="A77" t="s">
        <v>770</v>
      </c>
      <c r="B77" s="72" t="s">
        <v>278</v>
      </c>
      <c r="C77" s="72" t="s">
        <v>777</v>
      </c>
      <c r="D77" t="s">
        <v>69</v>
      </c>
      <c r="E77" t="s">
        <v>117</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4261</v>
      </c>
      <c r="J77" t="s">
        <v>1108</v>
      </c>
      <c r="K77" t="s">
        <v>4262</v>
      </c>
      <c r="L77" t="s">
        <v>4263</v>
      </c>
      <c r="M77" t="s">
        <v>886</v>
      </c>
      <c r="N77" t="s">
        <v>861</v>
      </c>
      <c r="O77" t="s">
        <v>167</v>
      </c>
      <c r="P77" t="s">
        <v>881</v>
      </c>
      <c r="Q77" t="s">
        <v>168</v>
      </c>
      <c r="R77" t="s">
        <v>165</v>
      </c>
      <c r="S77" t="s">
        <v>119</v>
      </c>
      <c r="T77" t="s">
        <v>164</v>
      </c>
      <c r="U77" t="s">
        <v>882</v>
      </c>
      <c r="V77" t="s">
        <v>887</v>
      </c>
      <c r="W77" t="s">
        <v>888</v>
      </c>
      <c r="X77" s="51" t="str">
        <f t="shared" si="1"/>
        <v>3</v>
      </c>
      <c r="Y77" s="51" t="str">
        <f>IF(T77="","",IF(AND(T77&lt;&gt;'Tabelas auxiliares'!$B$236,T77&lt;&gt;'Tabelas auxiliares'!$B$237),"FOLHA DE PESSOAL",IF(X77='Tabelas auxiliares'!$A$237,"CUSTEIO",IF(X77='Tabelas auxiliares'!$A$236,"INVESTIMENTO","ERRO - VERIFICAR"))))</f>
        <v>CUSTEIO</v>
      </c>
      <c r="Z77" s="44">
        <v>686095.44</v>
      </c>
      <c r="AC77" s="44">
        <v>686095.44</v>
      </c>
    </row>
    <row r="78" spans="1:29" x14ac:dyDescent="0.25">
      <c r="A78" t="s">
        <v>770</v>
      </c>
      <c r="B78" s="72" t="s">
        <v>278</v>
      </c>
      <c r="C78" s="72" t="s">
        <v>846</v>
      </c>
      <c r="D78" t="s">
        <v>73</v>
      </c>
      <c r="E78" t="s">
        <v>117</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4264</v>
      </c>
      <c r="J78" t="s">
        <v>575</v>
      </c>
      <c r="K78" t="s">
        <v>4265</v>
      </c>
      <c r="L78" t="s">
        <v>4266</v>
      </c>
      <c r="M78" t="s">
        <v>886</v>
      </c>
      <c r="N78" t="s">
        <v>166</v>
      </c>
      <c r="O78" t="s">
        <v>167</v>
      </c>
      <c r="P78" t="s">
        <v>200</v>
      </c>
      <c r="Q78" t="s">
        <v>168</v>
      </c>
      <c r="R78" t="s">
        <v>165</v>
      </c>
      <c r="S78" t="s">
        <v>923</v>
      </c>
      <c r="T78" t="s">
        <v>164</v>
      </c>
      <c r="U78" t="s">
        <v>118</v>
      </c>
      <c r="V78" t="s">
        <v>887</v>
      </c>
      <c r="W78" t="s">
        <v>888</v>
      </c>
      <c r="X78" s="51" t="str">
        <f t="shared" si="1"/>
        <v>3</v>
      </c>
      <c r="Y78" s="51" t="str">
        <f>IF(T78="","",IF(AND(T78&lt;&gt;'Tabelas auxiliares'!$B$236,T78&lt;&gt;'Tabelas auxiliares'!$B$237),"FOLHA DE PESSOAL",IF(X78='Tabelas auxiliares'!$A$237,"CUSTEIO",IF(X78='Tabelas auxiliares'!$A$236,"INVESTIMENTO","ERRO - VERIFICAR"))))</f>
        <v>CUSTEIO</v>
      </c>
      <c r="Z78" s="44">
        <v>105829.43</v>
      </c>
      <c r="AC78" s="44">
        <v>105829.43</v>
      </c>
    </row>
    <row r="79" spans="1:29" x14ac:dyDescent="0.25">
      <c r="A79" t="s">
        <v>770</v>
      </c>
      <c r="B79" s="72" t="s">
        <v>356</v>
      </c>
      <c r="C79" s="72" t="s">
        <v>843</v>
      </c>
      <c r="D79" t="s">
        <v>206</v>
      </c>
      <c r="E79" t="s">
        <v>117</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t="s">
        <v>4267</v>
      </c>
      <c r="J79" t="s">
        <v>4268</v>
      </c>
      <c r="K79" t="s">
        <v>4269</v>
      </c>
      <c r="L79" t="s">
        <v>4270</v>
      </c>
      <c r="M79" t="s">
        <v>165</v>
      </c>
      <c r="N79" t="s">
        <v>166</v>
      </c>
      <c r="O79" t="s">
        <v>167</v>
      </c>
      <c r="P79" t="s">
        <v>200</v>
      </c>
      <c r="Q79" t="s">
        <v>168</v>
      </c>
      <c r="R79" t="s">
        <v>165</v>
      </c>
      <c r="S79" t="s">
        <v>923</v>
      </c>
      <c r="T79" t="s">
        <v>164</v>
      </c>
      <c r="U79" t="s">
        <v>118</v>
      </c>
      <c r="V79" t="s">
        <v>855</v>
      </c>
      <c r="W79" t="s">
        <v>856</v>
      </c>
      <c r="X79" s="51" t="str">
        <f t="shared" si="1"/>
        <v>3</v>
      </c>
      <c r="Y79" s="51" t="str">
        <f>IF(T79="","",IF(AND(T79&lt;&gt;'Tabelas auxiliares'!$B$236,T79&lt;&gt;'Tabelas auxiliares'!$B$237),"FOLHA DE PESSOAL",IF(X79='Tabelas auxiliares'!$A$237,"CUSTEIO",IF(X79='Tabelas auxiliares'!$A$236,"INVESTIMENTO","ERRO - VERIFICAR"))))</f>
        <v>CUSTEIO</v>
      </c>
      <c r="Z79" s="44">
        <v>100800</v>
      </c>
      <c r="AA79" s="44">
        <v>100800</v>
      </c>
    </row>
    <row r="80" spans="1:29" x14ac:dyDescent="0.25">
      <c r="A80" t="s">
        <v>770</v>
      </c>
      <c r="B80" s="72" t="s">
        <v>307</v>
      </c>
      <c r="C80" s="72" t="s">
        <v>772</v>
      </c>
      <c r="D80" t="s">
        <v>83</v>
      </c>
      <c r="E80" t="s">
        <v>117</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t="s">
        <v>4081</v>
      </c>
      <c r="J80" t="s">
        <v>4271</v>
      </c>
      <c r="K80" t="s">
        <v>4272</v>
      </c>
      <c r="L80" t="s">
        <v>4273</v>
      </c>
      <c r="M80" t="s">
        <v>165</v>
      </c>
      <c r="N80" t="s">
        <v>169</v>
      </c>
      <c r="O80" t="s">
        <v>927</v>
      </c>
      <c r="P80" t="s">
        <v>928</v>
      </c>
      <c r="Q80" t="s">
        <v>168</v>
      </c>
      <c r="R80" t="s">
        <v>165</v>
      </c>
      <c r="S80" t="s">
        <v>119</v>
      </c>
      <c r="T80" t="s">
        <v>164</v>
      </c>
      <c r="U80" t="s">
        <v>929</v>
      </c>
      <c r="V80" t="s">
        <v>855</v>
      </c>
      <c r="W80" t="s">
        <v>856</v>
      </c>
      <c r="X80" s="51" t="str">
        <f t="shared" si="1"/>
        <v>3</v>
      </c>
      <c r="Y80" s="51" t="str">
        <f>IF(T80="","",IF(AND(T80&lt;&gt;'Tabelas auxiliares'!$B$236,T80&lt;&gt;'Tabelas auxiliares'!$B$237),"FOLHA DE PESSOAL",IF(X80='Tabelas auxiliares'!$A$237,"CUSTEIO",IF(X80='Tabelas auxiliares'!$A$236,"INVESTIMENTO","ERRO - VERIFICAR"))))</f>
        <v>CUSTEIO</v>
      </c>
      <c r="Z80" s="44">
        <v>800</v>
      </c>
      <c r="AA80" s="44">
        <v>800</v>
      </c>
    </row>
    <row r="81" spans="1:29" x14ac:dyDescent="0.25">
      <c r="A81" t="s">
        <v>770</v>
      </c>
      <c r="B81" s="72" t="s">
        <v>307</v>
      </c>
      <c r="C81" s="72" t="s">
        <v>772</v>
      </c>
      <c r="D81" t="s">
        <v>83</v>
      </c>
      <c r="E81" t="s">
        <v>117</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t="s">
        <v>4184</v>
      </c>
      <c r="J81" t="s">
        <v>1313</v>
      </c>
      <c r="K81" t="s">
        <v>4274</v>
      </c>
      <c r="L81" t="s">
        <v>1315</v>
      </c>
      <c r="M81" t="s">
        <v>165</v>
      </c>
      <c r="N81" t="s">
        <v>169</v>
      </c>
      <c r="O81" t="s">
        <v>927</v>
      </c>
      <c r="P81" t="s">
        <v>928</v>
      </c>
      <c r="Q81" t="s">
        <v>168</v>
      </c>
      <c r="R81" t="s">
        <v>165</v>
      </c>
      <c r="S81" t="s">
        <v>119</v>
      </c>
      <c r="T81" t="s">
        <v>164</v>
      </c>
      <c r="U81" t="s">
        <v>929</v>
      </c>
      <c r="V81" t="s">
        <v>855</v>
      </c>
      <c r="W81" t="s">
        <v>856</v>
      </c>
      <c r="X81" s="51" t="str">
        <f t="shared" si="1"/>
        <v>3</v>
      </c>
      <c r="Y81" s="51" t="str">
        <f>IF(T81="","",IF(AND(T81&lt;&gt;'Tabelas auxiliares'!$B$236,T81&lt;&gt;'Tabelas auxiliares'!$B$237),"FOLHA DE PESSOAL",IF(X81='Tabelas auxiliares'!$A$237,"CUSTEIO",IF(X81='Tabelas auxiliares'!$A$236,"INVESTIMENTO","ERRO - VERIFICAR"))))</f>
        <v>CUSTEIO</v>
      </c>
      <c r="Z81" s="44">
        <v>4000</v>
      </c>
      <c r="AC81" s="44">
        <v>4000</v>
      </c>
    </row>
    <row r="82" spans="1:29" x14ac:dyDescent="0.25">
      <c r="A82" t="s">
        <v>770</v>
      </c>
      <c r="B82" s="72" t="s">
        <v>307</v>
      </c>
      <c r="C82" s="72" t="s">
        <v>843</v>
      </c>
      <c r="D82" t="s">
        <v>71</v>
      </c>
      <c r="E82" t="s">
        <v>117</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t="s">
        <v>4122</v>
      </c>
      <c r="J82" t="s">
        <v>4275</v>
      </c>
      <c r="K82" t="s">
        <v>4276</v>
      </c>
      <c r="L82" t="s">
        <v>4277</v>
      </c>
      <c r="M82" t="s">
        <v>4278</v>
      </c>
      <c r="N82" t="s">
        <v>166</v>
      </c>
      <c r="O82" t="s">
        <v>167</v>
      </c>
      <c r="P82" t="s">
        <v>200</v>
      </c>
      <c r="Q82" t="s">
        <v>168</v>
      </c>
      <c r="R82" t="s">
        <v>165</v>
      </c>
      <c r="S82" t="s">
        <v>119</v>
      </c>
      <c r="T82" t="s">
        <v>164</v>
      </c>
      <c r="U82" t="s">
        <v>118</v>
      </c>
      <c r="V82" t="s">
        <v>985</v>
      </c>
      <c r="W82" t="s">
        <v>986</v>
      </c>
      <c r="X82" s="51" t="str">
        <f t="shared" si="1"/>
        <v>3</v>
      </c>
      <c r="Y82" s="51" t="str">
        <f>IF(T82="","",IF(AND(T82&lt;&gt;'Tabelas auxiliares'!$B$236,T82&lt;&gt;'Tabelas auxiliares'!$B$237),"FOLHA DE PESSOAL",IF(X82='Tabelas auxiliares'!$A$237,"CUSTEIO",IF(X82='Tabelas auxiliares'!$A$236,"INVESTIMENTO","ERRO - VERIFICAR"))))</f>
        <v>CUSTEIO</v>
      </c>
      <c r="Z82" s="44">
        <v>2000</v>
      </c>
      <c r="AC82" s="44">
        <v>2000</v>
      </c>
    </row>
    <row r="83" spans="1:29" x14ac:dyDescent="0.25">
      <c r="A83" t="s">
        <v>594</v>
      </c>
      <c r="B83" s="72" t="s">
        <v>166</v>
      </c>
      <c r="C83" s="72" t="s">
        <v>595</v>
      </c>
      <c r="D83" t="s">
        <v>90</v>
      </c>
      <c r="E83" t="s">
        <v>117</v>
      </c>
      <c r="F83" s="51" t="str">
        <f>IFERROR(VLOOKUP(D83,'Tabelas auxiliares'!$A$3:$B$61,2,FALSE),"")</f>
        <v>SUGEPE-FOLHA - PASEP + AUX. MORADIA</v>
      </c>
      <c r="G83" s="51" t="str">
        <f>IFERROR(VLOOKUP($B83,'Tabelas auxiliares'!$A$65:$C$102,2,FALSE),"")</f>
        <v/>
      </c>
      <c r="H83" s="51" t="str">
        <f>IFERROR(VLOOKUP($B83,'Tabelas auxiliares'!$A$65:$C$102,3,FALSE),"")</f>
        <v/>
      </c>
      <c r="I83" t="s">
        <v>4279</v>
      </c>
      <c r="J83" t="s">
        <v>4280</v>
      </c>
      <c r="K83" t="s">
        <v>4281</v>
      </c>
      <c r="L83" t="s">
        <v>4282</v>
      </c>
      <c r="M83" t="s">
        <v>4283</v>
      </c>
      <c r="N83" t="s">
        <v>166</v>
      </c>
      <c r="O83" t="s">
        <v>167</v>
      </c>
      <c r="P83" t="s">
        <v>200</v>
      </c>
      <c r="Q83" t="s">
        <v>4284</v>
      </c>
      <c r="R83" t="s">
        <v>4283</v>
      </c>
      <c r="S83" t="s">
        <v>119</v>
      </c>
      <c r="T83" t="s">
        <v>164</v>
      </c>
      <c r="U83" t="s">
        <v>118</v>
      </c>
      <c r="V83" t="s">
        <v>1744</v>
      </c>
      <c r="W83" t="s">
        <v>1745</v>
      </c>
      <c r="X83" s="51" t="str">
        <f t="shared" si="1"/>
        <v>3</v>
      </c>
      <c r="Y83" s="51" t="str">
        <f>IF(T83="","",IF(AND(T83&lt;&gt;'Tabelas auxiliares'!$B$236,T83&lt;&gt;'Tabelas auxiliares'!$B$237),"FOLHA DE PESSOAL",IF(X83='Tabelas auxiliares'!$A$237,"CUSTEIO",IF(X83='Tabelas auxiliares'!$A$236,"INVESTIMENTO","ERRO - VERIFICAR"))))</f>
        <v>CUSTEIO</v>
      </c>
      <c r="Z83" s="44">
        <v>911.61</v>
      </c>
      <c r="AC83" s="44">
        <v>911.61</v>
      </c>
    </row>
    <row r="84" spans="1:29" x14ac:dyDescent="0.25">
      <c r="A84" t="s">
        <v>594</v>
      </c>
      <c r="B84" s="72" t="s">
        <v>262</v>
      </c>
      <c r="C84" s="72" t="s">
        <v>595</v>
      </c>
      <c r="D84" t="s">
        <v>15</v>
      </c>
      <c r="E84" t="s">
        <v>117</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t="s">
        <v>4285</v>
      </c>
      <c r="J84" t="s">
        <v>4286</v>
      </c>
      <c r="K84" t="s">
        <v>4287</v>
      </c>
      <c r="L84" t="s">
        <v>4288</v>
      </c>
      <c r="M84" t="s">
        <v>4289</v>
      </c>
      <c r="N84" t="s">
        <v>166</v>
      </c>
      <c r="O84" t="s">
        <v>167</v>
      </c>
      <c r="P84" t="s">
        <v>200</v>
      </c>
      <c r="Q84" t="s">
        <v>168</v>
      </c>
      <c r="R84" t="s">
        <v>165</v>
      </c>
      <c r="S84" t="s">
        <v>119</v>
      </c>
      <c r="T84" t="s">
        <v>164</v>
      </c>
      <c r="U84" t="s">
        <v>118</v>
      </c>
      <c r="V84" t="s">
        <v>2635</v>
      </c>
      <c r="W84" t="s">
        <v>2636</v>
      </c>
      <c r="X84" s="51" t="str">
        <f t="shared" si="1"/>
        <v>3</v>
      </c>
      <c r="Y84" s="51" t="str">
        <f>IF(T84="","",IF(AND(T84&lt;&gt;'Tabelas auxiliares'!$B$236,T84&lt;&gt;'Tabelas auxiliares'!$B$237),"FOLHA DE PESSOAL",IF(X84='Tabelas auxiliares'!$A$237,"CUSTEIO",IF(X84='Tabelas auxiliares'!$A$236,"INVESTIMENTO","ERRO - VERIFICAR"))))</f>
        <v>CUSTEIO</v>
      </c>
      <c r="Z84" s="44">
        <v>212.19</v>
      </c>
      <c r="AA84" s="44">
        <v>212.19</v>
      </c>
    </row>
    <row r="85" spans="1:29" x14ac:dyDescent="0.25">
      <c r="A85" t="s">
        <v>594</v>
      </c>
      <c r="B85" s="72" t="s">
        <v>262</v>
      </c>
      <c r="C85" s="72" t="s">
        <v>595</v>
      </c>
      <c r="D85" t="s">
        <v>17</v>
      </c>
      <c r="E85" t="s">
        <v>117</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t="s">
        <v>4290</v>
      </c>
      <c r="J85" t="s">
        <v>4291</v>
      </c>
      <c r="K85" t="s">
        <v>4292</v>
      </c>
      <c r="L85" t="s">
        <v>4293</v>
      </c>
      <c r="M85" t="s">
        <v>1357</v>
      </c>
      <c r="N85" t="s">
        <v>1347</v>
      </c>
      <c r="O85" t="s">
        <v>1358</v>
      </c>
      <c r="P85" t="s">
        <v>1359</v>
      </c>
      <c r="Q85" t="s">
        <v>168</v>
      </c>
      <c r="R85" t="s">
        <v>165</v>
      </c>
      <c r="S85" t="s">
        <v>119</v>
      </c>
      <c r="T85" t="s">
        <v>164</v>
      </c>
      <c r="U85" t="s">
        <v>1360</v>
      </c>
      <c r="V85" t="s">
        <v>1351</v>
      </c>
      <c r="W85" t="s">
        <v>1352</v>
      </c>
      <c r="X85" s="51" t="str">
        <f t="shared" si="1"/>
        <v>3</v>
      </c>
      <c r="Y85" s="51" t="str">
        <f>IF(T85="","",IF(AND(T85&lt;&gt;'Tabelas auxiliares'!$B$236,T85&lt;&gt;'Tabelas auxiliares'!$B$237),"FOLHA DE PESSOAL",IF(X85='Tabelas auxiliares'!$A$237,"CUSTEIO",IF(X85='Tabelas auxiliares'!$A$236,"INVESTIMENTO","ERRO - VERIFICAR"))))</f>
        <v>CUSTEIO</v>
      </c>
      <c r="Z85" s="44">
        <v>0.01</v>
      </c>
      <c r="AA85" s="44">
        <v>0.01</v>
      </c>
    </row>
    <row r="86" spans="1:29" x14ac:dyDescent="0.25">
      <c r="A86" t="s">
        <v>594</v>
      </c>
      <c r="B86" s="72" t="s">
        <v>262</v>
      </c>
      <c r="C86" s="72" t="s">
        <v>595</v>
      </c>
      <c r="D86" t="s">
        <v>27</v>
      </c>
      <c r="E86" t="s">
        <v>117</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t="s">
        <v>4294</v>
      </c>
      <c r="J86" t="s">
        <v>4295</v>
      </c>
      <c r="K86" t="s">
        <v>4296</v>
      </c>
      <c r="L86" t="s">
        <v>4297</v>
      </c>
      <c r="M86" t="s">
        <v>4298</v>
      </c>
      <c r="N86" t="s">
        <v>166</v>
      </c>
      <c r="O86" t="s">
        <v>167</v>
      </c>
      <c r="P86" t="s">
        <v>200</v>
      </c>
      <c r="Q86" t="s">
        <v>168</v>
      </c>
      <c r="R86" t="s">
        <v>165</v>
      </c>
      <c r="S86" t="s">
        <v>119</v>
      </c>
      <c r="T86" t="s">
        <v>164</v>
      </c>
      <c r="U86" t="s">
        <v>118</v>
      </c>
      <c r="V86" t="s">
        <v>1496</v>
      </c>
      <c r="W86" t="s">
        <v>1491</v>
      </c>
      <c r="X86" s="51" t="str">
        <f t="shared" si="1"/>
        <v>3</v>
      </c>
      <c r="Y86" s="51" t="str">
        <f>IF(T86="","",IF(AND(T86&lt;&gt;'Tabelas auxiliares'!$B$236,T86&lt;&gt;'Tabelas auxiliares'!$B$237),"FOLHA DE PESSOAL",IF(X86='Tabelas auxiliares'!$A$237,"CUSTEIO",IF(X86='Tabelas auxiliares'!$A$236,"INVESTIMENTO","ERRO - VERIFICAR"))))</f>
        <v>CUSTEIO</v>
      </c>
      <c r="Z86" s="44">
        <v>1765</v>
      </c>
      <c r="AC86" s="44">
        <v>1765</v>
      </c>
    </row>
    <row r="87" spans="1:29" x14ac:dyDescent="0.25">
      <c r="A87" t="s">
        <v>594</v>
      </c>
      <c r="B87" s="72" t="s">
        <v>262</v>
      </c>
      <c r="C87" s="72" t="s">
        <v>595</v>
      </c>
      <c r="D87" t="s">
        <v>27</v>
      </c>
      <c r="E87" t="s">
        <v>117</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t="s">
        <v>4299</v>
      </c>
      <c r="J87" t="s">
        <v>4300</v>
      </c>
      <c r="K87" t="s">
        <v>4301</v>
      </c>
      <c r="L87" t="s">
        <v>4302</v>
      </c>
      <c r="M87" t="s">
        <v>1371</v>
      </c>
      <c r="N87" t="s">
        <v>166</v>
      </c>
      <c r="O87" t="s">
        <v>167</v>
      </c>
      <c r="P87" t="s">
        <v>200</v>
      </c>
      <c r="Q87" t="s">
        <v>168</v>
      </c>
      <c r="R87" t="s">
        <v>165</v>
      </c>
      <c r="S87" t="s">
        <v>119</v>
      </c>
      <c r="T87" t="s">
        <v>164</v>
      </c>
      <c r="U87" t="s">
        <v>118</v>
      </c>
      <c r="V87" t="s">
        <v>1496</v>
      </c>
      <c r="W87" t="s">
        <v>1491</v>
      </c>
      <c r="X87" s="51" t="str">
        <f t="shared" si="1"/>
        <v>3</v>
      </c>
      <c r="Y87" s="51" t="str">
        <f>IF(T87="","",IF(AND(T87&lt;&gt;'Tabelas auxiliares'!$B$236,T87&lt;&gt;'Tabelas auxiliares'!$B$237),"FOLHA DE PESSOAL",IF(X87='Tabelas auxiliares'!$A$237,"CUSTEIO",IF(X87='Tabelas auxiliares'!$A$236,"INVESTIMENTO","ERRO - VERIFICAR"))))</f>
        <v>CUSTEIO</v>
      </c>
      <c r="Z87" s="44">
        <v>18948</v>
      </c>
      <c r="AA87" s="44">
        <v>1947.44</v>
      </c>
      <c r="AC87" s="44">
        <v>17000.560000000001</v>
      </c>
    </row>
    <row r="88" spans="1:29" x14ac:dyDescent="0.25">
      <c r="A88" t="s">
        <v>594</v>
      </c>
      <c r="B88" s="72" t="s">
        <v>262</v>
      </c>
      <c r="C88" s="72" t="s">
        <v>595</v>
      </c>
      <c r="D88" t="s">
        <v>27</v>
      </c>
      <c r="E88" t="s">
        <v>117</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t="s">
        <v>4110</v>
      </c>
      <c r="J88" t="s">
        <v>4303</v>
      </c>
      <c r="K88" t="s">
        <v>4304</v>
      </c>
      <c r="L88" t="s">
        <v>4305</v>
      </c>
      <c r="M88" t="s">
        <v>4306</v>
      </c>
      <c r="N88" t="s">
        <v>166</v>
      </c>
      <c r="O88" t="s">
        <v>167</v>
      </c>
      <c r="P88" t="s">
        <v>200</v>
      </c>
      <c r="Q88" t="s">
        <v>168</v>
      </c>
      <c r="R88" t="s">
        <v>165</v>
      </c>
      <c r="S88" t="s">
        <v>119</v>
      </c>
      <c r="T88" t="s">
        <v>164</v>
      </c>
      <c r="U88" t="s">
        <v>118</v>
      </c>
      <c r="V88" t="s">
        <v>2770</v>
      </c>
      <c r="W88" t="s">
        <v>2771</v>
      </c>
      <c r="X88" s="51" t="str">
        <f t="shared" si="1"/>
        <v>3</v>
      </c>
      <c r="Y88" s="51" t="str">
        <f>IF(T88="","",IF(AND(T88&lt;&gt;'Tabelas auxiliares'!$B$236,T88&lt;&gt;'Tabelas auxiliares'!$B$237),"FOLHA DE PESSOAL",IF(X88='Tabelas auxiliares'!$A$237,"CUSTEIO",IF(X88='Tabelas auxiliares'!$A$236,"INVESTIMENTO","ERRO - VERIFICAR"))))</f>
        <v>CUSTEIO</v>
      </c>
      <c r="Z88" s="44">
        <v>6399.96</v>
      </c>
      <c r="AA88" s="44">
        <v>533.33000000000004</v>
      </c>
      <c r="AC88" s="44">
        <v>5866.63</v>
      </c>
    </row>
    <row r="89" spans="1:29" x14ac:dyDescent="0.25">
      <c r="A89" t="s">
        <v>594</v>
      </c>
      <c r="B89" s="72" t="s">
        <v>262</v>
      </c>
      <c r="C89" s="72" t="s">
        <v>595</v>
      </c>
      <c r="D89" t="s">
        <v>35</v>
      </c>
      <c r="E89" t="s">
        <v>117</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t="s">
        <v>4307</v>
      </c>
      <c r="J89" t="s">
        <v>4308</v>
      </c>
      <c r="K89" t="s">
        <v>4309</v>
      </c>
      <c r="L89" t="s">
        <v>4310</v>
      </c>
      <c r="M89" t="s">
        <v>4311</v>
      </c>
      <c r="N89" t="s">
        <v>166</v>
      </c>
      <c r="O89" t="s">
        <v>167</v>
      </c>
      <c r="P89" t="s">
        <v>200</v>
      </c>
      <c r="Q89" t="s">
        <v>168</v>
      </c>
      <c r="R89" t="s">
        <v>165</v>
      </c>
      <c r="S89" t="s">
        <v>119</v>
      </c>
      <c r="T89" t="s">
        <v>164</v>
      </c>
      <c r="U89" t="s">
        <v>118</v>
      </c>
      <c r="V89" t="s">
        <v>2770</v>
      </c>
      <c r="W89" t="s">
        <v>2771</v>
      </c>
      <c r="X89" s="51" t="str">
        <f t="shared" si="1"/>
        <v>3</v>
      </c>
      <c r="Y89" s="51" t="str">
        <f>IF(T89="","",IF(AND(T89&lt;&gt;'Tabelas auxiliares'!$B$236,T89&lt;&gt;'Tabelas auxiliares'!$B$237),"FOLHA DE PESSOAL",IF(X89='Tabelas auxiliares'!$A$237,"CUSTEIO",IF(X89='Tabelas auxiliares'!$A$236,"INVESTIMENTO","ERRO - VERIFICAR"))))</f>
        <v>CUSTEIO</v>
      </c>
      <c r="Z89" s="44">
        <v>1946.05</v>
      </c>
      <c r="AA89" s="44">
        <v>1946.05</v>
      </c>
    </row>
    <row r="90" spans="1:29" x14ac:dyDescent="0.25">
      <c r="A90" t="s">
        <v>594</v>
      </c>
      <c r="B90" s="72" t="s">
        <v>262</v>
      </c>
      <c r="C90" s="72" t="s">
        <v>595</v>
      </c>
      <c r="D90" t="s">
        <v>35</v>
      </c>
      <c r="E90" t="s">
        <v>117</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t="s">
        <v>4307</v>
      </c>
      <c r="J90" t="s">
        <v>4308</v>
      </c>
      <c r="K90" t="s">
        <v>4312</v>
      </c>
      <c r="L90" t="s">
        <v>4313</v>
      </c>
      <c r="M90" t="s">
        <v>4311</v>
      </c>
      <c r="N90" t="s">
        <v>166</v>
      </c>
      <c r="O90" t="s">
        <v>167</v>
      </c>
      <c r="P90" t="s">
        <v>200</v>
      </c>
      <c r="Q90" t="s">
        <v>168</v>
      </c>
      <c r="R90" t="s">
        <v>165</v>
      </c>
      <c r="S90" t="s">
        <v>119</v>
      </c>
      <c r="T90" t="s">
        <v>164</v>
      </c>
      <c r="U90" t="s">
        <v>118</v>
      </c>
      <c r="V90" t="s">
        <v>2770</v>
      </c>
      <c r="W90" t="s">
        <v>2771</v>
      </c>
      <c r="X90" s="51" t="str">
        <f t="shared" si="1"/>
        <v>3</v>
      </c>
      <c r="Y90" s="51" t="str">
        <f>IF(T90="","",IF(AND(T90&lt;&gt;'Tabelas auxiliares'!$B$236,T90&lt;&gt;'Tabelas auxiliares'!$B$237),"FOLHA DE PESSOAL",IF(X90='Tabelas auxiliares'!$A$237,"CUSTEIO",IF(X90='Tabelas auxiliares'!$A$236,"INVESTIMENTO","ERRO - VERIFICAR"))))</f>
        <v>CUSTEIO</v>
      </c>
      <c r="Z90" s="44">
        <v>591.82000000000005</v>
      </c>
      <c r="AA90" s="44">
        <v>591.82000000000005</v>
      </c>
    </row>
    <row r="91" spans="1:29" x14ac:dyDescent="0.25">
      <c r="A91" t="s">
        <v>594</v>
      </c>
      <c r="B91" s="72" t="s">
        <v>262</v>
      </c>
      <c r="C91" s="72" t="s">
        <v>595</v>
      </c>
      <c r="D91" t="s">
        <v>35</v>
      </c>
      <c r="E91" t="s">
        <v>117</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t="s">
        <v>4248</v>
      </c>
      <c r="J91" t="s">
        <v>4314</v>
      </c>
      <c r="K91" t="s">
        <v>4315</v>
      </c>
      <c r="L91" t="s">
        <v>4316</v>
      </c>
      <c r="M91" t="s">
        <v>4311</v>
      </c>
      <c r="N91" t="s">
        <v>166</v>
      </c>
      <c r="O91" t="s">
        <v>167</v>
      </c>
      <c r="P91" t="s">
        <v>200</v>
      </c>
      <c r="Q91" t="s">
        <v>168</v>
      </c>
      <c r="R91" t="s">
        <v>165</v>
      </c>
      <c r="S91" t="s">
        <v>119</v>
      </c>
      <c r="T91" t="s">
        <v>164</v>
      </c>
      <c r="U91" t="s">
        <v>118</v>
      </c>
      <c r="V91" t="s">
        <v>2770</v>
      </c>
      <c r="W91" t="s">
        <v>2771</v>
      </c>
      <c r="X91" s="51" t="str">
        <f t="shared" si="1"/>
        <v>3</v>
      </c>
      <c r="Y91" s="51" t="str">
        <f>IF(T91="","",IF(AND(T91&lt;&gt;'Tabelas auxiliares'!$B$236,T91&lt;&gt;'Tabelas auxiliares'!$B$237),"FOLHA DE PESSOAL",IF(X91='Tabelas auxiliares'!$A$237,"CUSTEIO",IF(X91='Tabelas auxiliares'!$A$236,"INVESTIMENTO","ERRO - VERIFICAR"))))</f>
        <v>CUSTEIO</v>
      </c>
      <c r="Z91" s="44">
        <v>31188.78</v>
      </c>
      <c r="AA91" s="44">
        <v>7515.95</v>
      </c>
      <c r="AC91" s="44">
        <v>23672.83</v>
      </c>
    </row>
    <row r="92" spans="1:29" x14ac:dyDescent="0.25">
      <c r="A92" t="s">
        <v>594</v>
      </c>
      <c r="B92" s="72" t="s">
        <v>262</v>
      </c>
      <c r="C92" s="72" t="s">
        <v>595</v>
      </c>
      <c r="D92" t="s">
        <v>53</v>
      </c>
      <c r="E92" t="s">
        <v>117</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t="s">
        <v>4317</v>
      </c>
      <c r="J92" t="s">
        <v>4318</v>
      </c>
      <c r="K92" t="s">
        <v>4319</v>
      </c>
      <c r="L92" t="s">
        <v>1390</v>
      </c>
      <c r="M92" t="s">
        <v>1404</v>
      </c>
      <c r="N92" t="s">
        <v>166</v>
      </c>
      <c r="O92" t="s">
        <v>167</v>
      </c>
      <c r="P92" t="s">
        <v>200</v>
      </c>
      <c r="Q92" t="s">
        <v>168</v>
      </c>
      <c r="R92" t="s">
        <v>165</v>
      </c>
      <c r="S92" t="s">
        <v>119</v>
      </c>
      <c r="T92" t="s">
        <v>164</v>
      </c>
      <c r="U92" t="s">
        <v>118</v>
      </c>
      <c r="V92" t="s">
        <v>1395</v>
      </c>
      <c r="W92" t="s">
        <v>1396</v>
      </c>
      <c r="X92" s="51" t="str">
        <f t="shared" si="1"/>
        <v>3</v>
      </c>
      <c r="Y92" s="51" t="str">
        <f>IF(T92="","",IF(AND(T92&lt;&gt;'Tabelas auxiliares'!$B$236,T92&lt;&gt;'Tabelas auxiliares'!$B$237),"FOLHA DE PESSOAL",IF(X92='Tabelas auxiliares'!$A$237,"CUSTEIO",IF(X92='Tabelas auxiliares'!$A$236,"INVESTIMENTO","ERRO - VERIFICAR"))))</f>
        <v>CUSTEIO</v>
      </c>
      <c r="Z92" s="44">
        <v>547.15</v>
      </c>
      <c r="AA92" s="44">
        <v>547.15</v>
      </c>
    </row>
    <row r="93" spans="1:29" x14ac:dyDescent="0.25">
      <c r="A93" t="s">
        <v>594</v>
      </c>
      <c r="B93" s="72" t="s">
        <v>262</v>
      </c>
      <c r="C93" s="72" t="s">
        <v>595</v>
      </c>
      <c r="D93" t="s">
        <v>61</v>
      </c>
      <c r="E93" t="s">
        <v>117</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t="s">
        <v>4320</v>
      </c>
      <c r="J93" t="s">
        <v>1432</v>
      </c>
      <c r="K93" t="s">
        <v>4321</v>
      </c>
      <c r="L93" t="s">
        <v>4322</v>
      </c>
      <c r="M93" t="s">
        <v>1434</v>
      </c>
      <c r="N93" t="s">
        <v>166</v>
      </c>
      <c r="O93" t="s">
        <v>167</v>
      </c>
      <c r="P93" t="s">
        <v>200</v>
      </c>
      <c r="Q93" t="s">
        <v>168</v>
      </c>
      <c r="R93" t="s">
        <v>165</v>
      </c>
      <c r="S93" t="s">
        <v>119</v>
      </c>
      <c r="T93" t="s">
        <v>164</v>
      </c>
      <c r="U93" t="s">
        <v>118</v>
      </c>
      <c r="V93" t="s">
        <v>1435</v>
      </c>
      <c r="W93" t="s">
        <v>1436</v>
      </c>
      <c r="X93" s="51" t="str">
        <f t="shared" si="1"/>
        <v>3</v>
      </c>
      <c r="Y93" s="51" t="str">
        <f>IF(T93="","",IF(AND(T93&lt;&gt;'Tabelas auxiliares'!$B$236,T93&lt;&gt;'Tabelas auxiliares'!$B$237),"FOLHA DE PESSOAL",IF(X93='Tabelas auxiliares'!$A$237,"CUSTEIO",IF(X93='Tabelas auxiliares'!$A$236,"INVESTIMENTO","ERRO - VERIFICAR"))))</f>
        <v>CUSTEIO</v>
      </c>
      <c r="Z93" s="44">
        <v>2008</v>
      </c>
      <c r="AA93" s="44">
        <v>2008</v>
      </c>
    </row>
    <row r="94" spans="1:29" x14ac:dyDescent="0.25">
      <c r="A94" t="s">
        <v>594</v>
      </c>
      <c r="B94" s="72" t="s">
        <v>262</v>
      </c>
      <c r="C94" s="72" t="s">
        <v>595</v>
      </c>
      <c r="D94" t="s">
        <v>61</v>
      </c>
      <c r="E94" t="s">
        <v>117</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t="s">
        <v>4323</v>
      </c>
      <c r="J94" t="s">
        <v>1416</v>
      </c>
      <c r="K94" t="s">
        <v>4324</v>
      </c>
      <c r="L94" t="s">
        <v>4325</v>
      </c>
      <c r="M94" t="s">
        <v>1419</v>
      </c>
      <c r="N94" t="s">
        <v>166</v>
      </c>
      <c r="O94" t="s">
        <v>167</v>
      </c>
      <c r="P94" t="s">
        <v>200</v>
      </c>
      <c r="Q94" t="s">
        <v>168</v>
      </c>
      <c r="R94" t="s">
        <v>165</v>
      </c>
      <c r="S94" t="s">
        <v>119</v>
      </c>
      <c r="T94" t="s">
        <v>164</v>
      </c>
      <c r="U94" t="s">
        <v>118</v>
      </c>
      <c r="V94" t="s">
        <v>1420</v>
      </c>
      <c r="W94" t="s">
        <v>1421</v>
      </c>
      <c r="X94" s="51" t="str">
        <f t="shared" si="1"/>
        <v>3</v>
      </c>
      <c r="Y94" s="51" t="str">
        <f>IF(T94="","",IF(AND(T94&lt;&gt;'Tabelas auxiliares'!$B$236,T94&lt;&gt;'Tabelas auxiliares'!$B$237),"FOLHA DE PESSOAL",IF(X94='Tabelas auxiliares'!$A$237,"CUSTEIO",IF(X94='Tabelas auxiliares'!$A$236,"INVESTIMENTO","ERRO - VERIFICAR"))))</f>
        <v>CUSTEIO</v>
      </c>
      <c r="Z94" s="44">
        <v>27747.24</v>
      </c>
      <c r="AC94" s="44">
        <v>27747.24</v>
      </c>
    </row>
    <row r="95" spans="1:29" x14ac:dyDescent="0.25">
      <c r="A95" t="s">
        <v>594</v>
      </c>
      <c r="B95" s="72" t="s">
        <v>262</v>
      </c>
      <c r="C95" s="72" t="s">
        <v>595</v>
      </c>
      <c r="D95" t="s">
        <v>61</v>
      </c>
      <c r="E95" t="s">
        <v>117</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4187</v>
      </c>
      <c r="J95" t="s">
        <v>1426</v>
      </c>
      <c r="K95" t="s">
        <v>4326</v>
      </c>
      <c r="L95" t="s">
        <v>1428</v>
      </c>
      <c r="M95" t="s">
        <v>1429</v>
      </c>
      <c r="N95" t="s">
        <v>166</v>
      </c>
      <c r="O95" t="s">
        <v>167</v>
      </c>
      <c r="P95" t="s">
        <v>200</v>
      </c>
      <c r="Q95" t="s">
        <v>168</v>
      </c>
      <c r="R95" t="s">
        <v>165</v>
      </c>
      <c r="S95" t="s">
        <v>119</v>
      </c>
      <c r="T95" t="s">
        <v>164</v>
      </c>
      <c r="U95" t="s">
        <v>118</v>
      </c>
      <c r="V95" t="s">
        <v>1430</v>
      </c>
      <c r="W95" t="s">
        <v>1431</v>
      </c>
      <c r="X95" s="51" t="str">
        <f t="shared" si="1"/>
        <v>3</v>
      </c>
      <c r="Y95" s="51" t="str">
        <f>IF(T95="","",IF(AND(T95&lt;&gt;'Tabelas auxiliares'!$B$236,T95&lt;&gt;'Tabelas auxiliares'!$B$237),"FOLHA DE PESSOAL",IF(X95='Tabelas auxiliares'!$A$237,"CUSTEIO",IF(X95='Tabelas auxiliares'!$A$236,"INVESTIMENTO","ERRO - VERIFICAR"))))</f>
        <v>CUSTEIO</v>
      </c>
      <c r="Z95" s="44">
        <v>16393.689999999999</v>
      </c>
      <c r="AC95" s="44">
        <v>16393.689999999999</v>
      </c>
    </row>
    <row r="96" spans="1:29" x14ac:dyDescent="0.25">
      <c r="A96" t="s">
        <v>594</v>
      </c>
      <c r="B96" s="72" t="s">
        <v>262</v>
      </c>
      <c r="C96" s="72" t="s">
        <v>595</v>
      </c>
      <c r="D96" t="s">
        <v>61</v>
      </c>
      <c r="E96" t="s">
        <v>117</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4327</v>
      </c>
      <c r="J96" t="s">
        <v>1432</v>
      </c>
      <c r="K96" t="s">
        <v>4328</v>
      </c>
      <c r="L96" t="s">
        <v>1433</v>
      </c>
      <c r="M96" t="s">
        <v>1434</v>
      </c>
      <c r="N96" t="s">
        <v>166</v>
      </c>
      <c r="O96" t="s">
        <v>167</v>
      </c>
      <c r="P96" t="s">
        <v>200</v>
      </c>
      <c r="Q96" t="s">
        <v>168</v>
      </c>
      <c r="R96" t="s">
        <v>165</v>
      </c>
      <c r="S96" t="s">
        <v>119</v>
      </c>
      <c r="T96" t="s">
        <v>164</v>
      </c>
      <c r="U96" t="s">
        <v>118</v>
      </c>
      <c r="V96" t="s">
        <v>1435</v>
      </c>
      <c r="W96" t="s">
        <v>1436</v>
      </c>
      <c r="X96" s="51" t="str">
        <f t="shared" si="1"/>
        <v>3</v>
      </c>
      <c r="Y96" s="51" t="str">
        <f>IF(T96="","",IF(AND(T96&lt;&gt;'Tabelas auxiliares'!$B$236,T96&lt;&gt;'Tabelas auxiliares'!$B$237),"FOLHA DE PESSOAL",IF(X96='Tabelas auxiliares'!$A$237,"CUSTEIO",IF(X96='Tabelas auxiliares'!$A$236,"INVESTIMENTO","ERRO - VERIFICAR"))))</f>
        <v>CUSTEIO</v>
      </c>
      <c r="Z96" s="44">
        <v>15000</v>
      </c>
      <c r="AA96" s="44">
        <v>15000</v>
      </c>
    </row>
    <row r="97" spans="1:29" x14ac:dyDescent="0.25">
      <c r="A97" t="s">
        <v>594</v>
      </c>
      <c r="B97" s="72" t="s">
        <v>262</v>
      </c>
      <c r="C97" s="72" t="s">
        <v>595</v>
      </c>
      <c r="D97" t="s">
        <v>71</v>
      </c>
      <c r="E97" t="s">
        <v>117</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4329</v>
      </c>
      <c r="J97" t="s">
        <v>4330</v>
      </c>
      <c r="K97" t="s">
        <v>4331</v>
      </c>
      <c r="L97" t="s">
        <v>4332</v>
      </c>
      <c r="M97" t="s">
        <v>4333</v>
      </c>
      <c r="N97" t="s">
        <v>2431</v>
      </c>
      <c r="O97" t="s">
        <v>4334</v>
      </c>
      <c r="P97" t="s">
        <v>4335</v>
      </c>
      <c r="Q97" t="s">
        <v>168</v>
      </c>
      <c r="R97" t="s">
        <v>165</v>
      </c>
      <c r="S97" t="s">
        <v>119</v>
      </c>
      <c r="T97" t="s">
        <v>164</v>
      </c>
      <c r="U97" t="s">
        <v>4336</v>
      </c>
      <c r="V97" t="s">
        <v>1351</v>
      </c>
      <c r="W97" t="s">
        <v>1352</v>
      </c>
      <c r="X97" s="51" t="str">
        <f t="shared" si="1"/>
        <v>3</v>
      </c>
      <c r="Y97" s="51" t="str">
        <f>IF(T97="","",IF(AND(T97&lt;&gt;'Tabelas auxiliares'!$B$236,T97&lt;&gt;'Tabelas auxiliares'!$B$237),"FOLHA DE PESSOAL",IF(X97='Tabelas auxiliares'!$A$237,"CUSTEIO",IF(X97='Tabelas auxiliares'!$A$236,"INVESTIMENTO","ERRO - VERIFICAR"))))</f>
        <v>CUSTEIO</v>
      </c>
      <c r="Z97" s="44">
        <v>844.63</v>
      </c>
      <c r="AA97" s="44">
        <v>844.63</v>
      </c>
    </row>
    <row r="98" spans="1:29" x14ac:dyDescent="0.25">
      <c r="A98" t="s">
        <v>594</v>
      </c>
      <c r="B98" s="72" t="s">
        <v>262</v>
      </c>
      <c r="C98" s="72" t="s">
        <v>595</v>
      </c>
      <c r="D98" t="s">
        <v>71</v>
      </c>
      <c r="E98" t="s">
        <v>117</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4337</v>
      </c>
      <c r="J98" t="s">
        <v>4338</v>
      </c>
      <c r="K98" t="s">
        <v>4339</v>
      </c>
      <c r="L98" t="s">
        <v>4340</v>
      </c>
      <c r="M98" t="s">
        <v>1457</v>
      </c>
      <c r="N98" t="s">
        <v>1347</v>
      </c>
      <c r="O98" t="s">
        <v>1458</v>
      </c>
      <c r="P98" t="s">
        <v>1459</v>
      </c>
      <c r="Q98" t="s">
        <v>168</v>
      </c>
      <c r="R98" t="s">
        <v>165</v>
      </c>
      <c r="S98" t="s">
        <v>119</v>
      </c>
      <c r="T98" t="s">
        <v>164</v>
      </c>
      <c r="U98" t="s">
        <v>1460</v>
      </c>
      <c r="V98" t="s">
        <v>1351</v>
      </c>
      <c r="W98" t="s">
        <v>1352</v>
      </c>
      <c r="X98" s="51" t="str">
        <f t="shared" si="1"/>
        <v>3</v>
      </c>
      <c r="Y98" s="51" t="str">
        <f>IF(T98="","",IF(AND(T98&lt;&gt;'Tabelas auxiliares'!$B$236,T98&lt;&gt;'Tabelas auxiliares'!$B$237),"FOLHA DE PESSOAL",IF(X98='Tabelas auxiliares'!$A$237,"CUSTEIO",IF(X98='Tabelas auxiliares'!$A$236,"INVESTIMENTO","ERRO - VERIFICAR"))))</f>
        <v>CUSTEIO</v>
      </c>
      <c r="Z98" s="44">
        <v>2396</v>
      </c>
      <c r="AC98" s="44">
        <v>2396</v>
      </c>
    </row>
    <row r="99" spans="1:29" x14ac:dyDescent="0.25">
      <c r="A99" t="s">
        <v>594</v>
      </c>
      <c r="B99" s="72" t="s">
        <v>262</v>
      </c>
      <c r="C99" s="72" t="s">
        <v>595</v>
      </c>
      <c r="D99" t="s">
        <v>84</v>
      </c>
      <c r="E99" t="s">
        <v>117</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4341</v>
      </c>
      <c r="J99" t="s">
        <v>4342</v>
      </c>
      <c r="K99" t="s">
        <v>4343</v>
      </c>
      <c r="L99" t="s">
        <v>4344</v>
      </c>
      <c r="M99" t="s">
        <v>1489</v>
      </c>
      <c r="N99" t="s">
        <v>166</v>
      </c>
      <c r="O99" t="s">
        <v>167</v>
      </c>
      <c r="P99" t="s">
        <v>200</v>
      </c>
      <c r="Q99" t="s">
        <v>168</v>
      </c>
      <c r="R99" t="s">
        <v>165</v>
      </c>
      <c r="S99" t="s">
        <v>119</v>
      </c>
      <c r="T99" t="s">
        <v>164</v>
      </c>
      <c r="U99" t="s">
        <v>118</v>
      </c>
      <c r="V99" t="s">
        <v>1490</v>
      </c>
      <c r="W99" t="s">
        <v>1491</v>
      </c>
      <c r="X99" s="51" t="str">
        <f t="shared" si="1"/>
        <v>3</v>
      </c>
      <c r="Y99" s="51" t="str">
        <f>IF(T99="","",IF(AND(T99&lt;&gt;'Tabelas auxiliares'!$B$236,T99&lt;&gt;'Tabelas auxiliares'!$B$237),"FOLHA DE PESSOAL",IF(X99='Tabelas auxiliares'!$A$237,"CUSTEIO",IF(X99='Tabelas auxiliares'!$A$236,"INVESTIMENTO","ERRO - VERIFICAR"))))</f>
        <v>CUSTEIO</v>
      </c>
      <c r="Z99" s="44">
        <v>7</v>
      </c>
      <c r="AA99" s="44">
        <v>7</v>
      </c>
    </row>
    <row r="100" spans="1:29" x14ac:dyDescent="0.25">
      <c r="A100" t="s">
        <v>594</v>
      </c>
      <c r="B100" s="72" t="s">
        <v>262</v>
      </c>
      <c r="C100" s="72" t="s">
        <v>595</v>
      </c>
      <c r="D100" t="s">
        <v>84</v>
      </c>
      <c r="E100" t="s">
        <v>117</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4345</v>
      </c>
      <c r="J100" t="s">
        <v>1492</v>
      </c>
      <c r="K100" t="s">
        <v>4346</v>
      </c>
      <c r="L100" t="s">
        <v>1494</v>
      </c>
      <c r="M100" t="s">
        <v>1495</v>
      </c>
      <c r="N100" t="s">
        <v>166</v>
      </c>
      <c r="O100" t="s">
        <v>167</v>
      </c>
      <c r="P100" t="s">
        <v>200</v>
      </c>
      <c r="Q100" t="s">
        <v>168</v>
      </c>
      <c r="R100" t="s">
        <v>165</v>
      </c>
      <c r="S100" t="s">
        <v>119</v>
      </c>
      <c r="T100" t="s">
        <v>164</v>
      </c>
      <c r="U100" t="s">
        <v>118</v>
      </c>
      <c r="V100" t="s">
        <v>1496</v>
      </c>
      <c r="W100" t="s">
        <v>1491</v>
      </c>
      <c r="X100" s="51" t="str">
        <f t="shared" si="1"/>
        <v>3</v>
      </c>
      <c r="Y100" s="51" t="str">
        <f>IF(T100="","",IF(AND(T100&lt;&gt;'Tabelas auxiliares'!$B$236,T100&lt;&gt;'Tabelas auxiliares'!$B$237),"FOLHA DE PESSOAL",IF(X100='Tabelas auxiliares'!$A$237,"CUSTEIO",IF(X100='Tabelas auxiliares'!$A$236,"INVESTIMENTO","ERRO - VERIFICAR"))))</f>
        <v>CUSTEIO</v>
      </c>
      <c r="Z100" s="44">
        <v>82199.850000000006</v>
      </c>
      <c r="AA100" s="44">
        <v>50999.85</v>
      </c>
      <c r="AC100" s="44">
        <v>31200</v>
      </c>
    </row>
    <row r="101" spans="1:29" x14ac:dyDescent="0.25">
      <c r="A101" t="s">
        <v>594</v>
      </c>
      <c r="B101" s="72" t="s">
        <v>262</v>
      </c>
      <c r="C101" s="72" t="s">
        <v>595</v>
      </c>
      <c r="D101" t="s">
        <v>84</v>
      </c>
      <c r="E101" t="s">
        <v>117</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4347</v>
      </c>
      <c r="J101" t="s">
        <v>4348</v>
      </c>
      <c r="K101" t="s">
        <v>4349</v>
      </c>
      <c r="L101" t="s">
        <v>4350</v>
      </c>
      <c r="M101" t="s">
        <v>1489</v>
      </c>
      <c r="N101" t="s">
        <v>166</v>
      </c>
      <c r="O101" t="s">
        <v>167</v>
      </c>
      <c r="P101" t="s">
        <v>200</v>
      </c>
      <c r="Q101" t="s">
        <v>168</v>
      </c>
      <c r="R101" t="s">
        <v>165</v>
      </c>
      <c r="S101" t="s">
        <v>119</v>
      </c>
      <c r="T101" t="s">
        <v>164</v>
      </c>
      <c r="U101" t="s">
        <v>118</v>
      </c>
      <c r="V101" t="s">
        <v>4351</v>
      </c>
      <c r="W101" t="s">
        <v>4352</v>
      </c>
      <c r="X101" s="51" t="str">
        <f t="shared" si="1"/>
        <v>3</v>
      </c>
      <c r="Y101" s="51" t="str">
        <f>IF(T101="","",IF(AND(T101&lt;&gt;'Tabelas auxiliares'!$B$236,T101&lt;&gt;'Tabelas auxiliares'!$B$237),"FOLHA DE PESSOAL",IF(X101='Tabelas auxiliares'!$A$237,"CUSTEIO",IF(X101='Tabelas auxiliares'!$A$236,"INVESTIMENTO","ERRO - VERIFICAR"))))</f>
        <v>CUSTEIO</v>
      </c>
      <c r="Z101" s="44">
        <v>7941</v>
      </c>
      <c r="AA101" s="44">
        <v>25</v>
      </c>
      <c r="AC101" s="44">
        <v>7916</v>
      </c>
    </row>
    <row r="102" spans="1:29" x14ac:dyDescent="0.25">
      <c r="A102" t="s">
        <v>594</v>
      </c>
      <c r="B102" s="72" t="s">
        <v>262</v>
      </c>
      <c r="C102" s="72" t="s">
        <v>595</v>
      </c>
      <c r="D102" t="s">
        <v>88</v>
      </c>
      <c r="E102" t="s">
        <v>117</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4353</v>
      </c>
      <c r="J102" t="s">
        <v>4354</v>
      </c>
      <c r="K102" t="s">
        <v>4355</v>
      </c>
      <c r="L102" t="s">
        <v>4356</v>
      </c>
      <c r="M102" t="s">
        <v>4357</v>
      </c>
      <c r="N102" t="s">
        <v>166</v>
      </c>
      <c r="O102" t="s">
        <v>167</v>
      </c>
      <c r="P102" t="s">
        <v>200</v>
      </c>
      <c r="Q102" t="s">
        <v>168</v>
      </c>
      <c r="R102" t="s">
        <v>165</v>
      </c>
      <c r="S102" t="s">
        <v>119</v>
      </c>
      <c r="T102" t="s">
        <v>164</v>
      </c>
      <c r="U102" t="s">
        <v>118</v>
      </c>
      <c r="V102" t="s">
        <v>1496</v>
      </c>
      <c r="W102" t="s">
        <v>1491</v>
      </c>
      <c r="X102" s="51" t="str">
        <f t="shared" si="1"/>
        <v>3</v>
      </c>
      <c r="Y102" s="51" t="str">
        <f>IF(T102="","",IF(AND(T102&lt;&gt;'Tabelas auxiliares'!$B$236,T102&lt;&gt;'Tabelas auxiliares'!$B$237),"FOLHA DE PESSOAL",IF(X102='Tabelas auxiliares'!$A$237,"CUSTEIO",IF(X102='Tabelas auxiliares'!$A$236,"INVESTIMENTO","ERRO - VERIFICAR"))))</f>
        <v>CUSTEIO</v>
      </c>
      <c r="Z102" s="44">
        <v>477.34</v>
      </c>
      <c r="AA102" s="44">
        <v>317.08</v>
      </c>
      <c r="AC102" s="44">
        <v>160.26</v>
      </c>
    </row>
    <row r="103" spans="1:29" x14ac:dyDescent="0.25">
      <c r="A103" t="s">
        <v>594</v>
      </c>
      <c r="B103" s="72" t="s">
        <v>264</v>
      </c>
      <c r="C103" s="72" t="s">
        <v>595</v>
      </c>
      <c r="D103" t="s">
        <v>35</v>
      </c>
      <c r="E103" t="s">
        <v>117</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t="s">
        <v>4358</v>
      </c>
      <c r="J103" t="s">
        <v>1540</v>
      </c>
      <c r="K103" t="s">
        <v>4359</v>
      </c>
      <c r="L103" t="s">
        <v>1542</v>
      </c>
      <c r="M103" t="s">
        <v>1534</v>
      </c>
      <c r="N103" t="s">
        <v>166</v>
      </c>
      <c r="O103" t="s">
        <v>167</v>
      </c>
      <c r="P103" t="s">
        <v>200</v>
      </c>
      <c r="Q103" t="s">
        <v>168</v>
      </c>
      <c r="R103" t="s">
        <v>165</v>
      </c>
      <c r="S103" t="s">
        <v>119</v>
      </c>
      <c r="T103" t="s">
        <v>164</v>
      </c>
      <c r="U103" t="s">
        <v>118</v>
      </c>
      <c r="V103" t="s">
        <v>1538</v>
      </c>
      <c r="W103" t="s">
        <v>1539</v>
      </c>
      <c r="X103" s="51" t="str">
        <f t="shared" si="1"/>
        <v>3</v>
      </c>
      <c r="Y103" s="51" t="str">
        <f>IF(T103="","",IF(AND(T103&lt;&gt;'Tabelas auxiliares'!$B$236,T103&lt;&gt;'Tabelas auxiliares'!$B$237),"FOLHA DE PESSOAL",IF(X103='Tabelas auxiliares'!$A$237,"CUSTEIO",IF(X103='Tabelas auxiliares'!$A$236,"INVESTIMENTO","ERRO - VERIFICAR"))))</f>
        <v>CUSTEIO</v>
      </c>
      <c r="Z103" s="44">
        <v>625.41999999999996</v>
      </c>
      <c r="AC103" s="44">
        <v>625.41999999999996</v>
      </c>
    </row>
    <row r="104" spans="1:29" x14ac:dyDescent="0.25">
      <c r="A104" t="s">
        <v>594</v>
      </c>
      <c r="B104" s="72" t="s">
        <v>264</v>
      </c>
      <c r="C104" s="72" t="s">
        <v>595</v>
      </c>
      <c r="D104" t="s">
        <v>35</v>
      </c>
      <c r="E104" t="s">
        <v>117</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t="s">
        <v>4360</v>
      </c>
      <c r="J104" t="s">
        <v>1540</v>
      </c>
      <c r="K104" t="s">
        <v>4361</v>
      </c>
      <c r="L104" t="s">
        <v>1542</v>
      </c>
      <c r="M104" t="s">
        <v>1534</v>
      </c>
      <c r="N104" t="s">
        <v>166</v>
      </c>
      <c r="O104" t="s">
        <v>167</v>
      </c>
      <c r="P104" t="s">
        <v>200</v>
      </c>
      <c r="Q104" t="s">
        <v>168</v>
      </c>
      <c r="R104" t="s">
        <v>165</v>
      </c>
      <c r="S104" t="s">
        <v>119</v>
      </c>
      <c r="T104" t="s">
        <v>164</v>
      </c>
      <c r="U104" t="s">
        <v>118</v>
      </c>
      <c r="V104" t="s">
        <v>1535</v>
      </c>
      <c r="W104" t="s">
        <v>1536</v>
      </c>
      <c r="X104" s="51" t="str">
        <f t="shared" si="1"/>
        <v>3</v>
      </c>
      <c r="Y104" s="51" t="str">
        <f>IF(T104="","",IF(AND(T104&lt;&gt;'Tabelas auxiliares'!$B$236,T104&lt;&gt;'Tabelas auxiliares'!$B$237),"FOLHA DE PESSOAL",IF(X104='Tabelas auxiliares'!$A$237,"CUSTEIO",IF(X104='Tabelas auxiliares'!$A$236,"INVESTIMENTO","ERRO - VERIFICAR"))))</f>
        <v>CUSTEIO</v>
      </c>
      <c r="Z104" s="44">
        <v>757346.87</v>
      </c>
      <c r="AA104" s="44">
        <v>26439.91</v>
      </c>
      <c r="AC104" s="44">
        <v>730906.96</v>
      </c>
    </row>
    <row r="105" spans="1:29" x14ac:dyDescent="0.25">
      <c r="A105" t="s">
        <v>594</v>
      </c>
      <c r="B105" s="72" t="s">
        <v>264</v>
      </c>
      <c r="C105" s="72" t="s">
        <v>595</v>
      </c>
      <c r="D105" t="s">
        <v>35</v>
      </c>
      <c r="E105" t="s">
        <v>117</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t="s">
        <v>4362</v>
      </c>
      <c r="J105" t="s">
        <v>1531</v>
      </c>
      <c r="K105" t="s">
        <v>4363</v>
      </c>
      <c r="L105" t="s">
        <v>1542</v>
      </c>
      <c r="M105" t="s">
        <v>1534</v>
      </c>
      <c r="N105" t="s">
        <v>166</v>
      </c>
      <c r="O105" t="s">
        <v>167</v>
      </c>
      <c r="P105" t="s">
        <v>200</v>
      </c>
      <c r="Q105" t="s">
        <v>168</v>
      </c>
      <c r="R105" t="s">
        <v>165</v>
      </c>
      <c r="S105" t="s">
        <v>119</v>
      </c>
      <c r="T105" t="s">
        <v>164</v>
      </c>
      <c r="U105" t="s">
        <v>118</v>
      </c>
      <c r="V105" t="s">
        <v>1538</v>
      </c>
      <c r="W105" t="s">
        <v>1539</v>
      </c>
      <c r="X105" s="51" t="str">
        <f t="shared" si="1"/>
        <v>3</v>
      </c>
      <c r="Y105" s="51" t="str">
        <f>IF(T105="","",IF(AND(T105&lt;&gt;'Tabelas auxiliares'!$B$236,T105&lt;&gt;'Tabelas auxiliares'!$B$237),"FOLHA DE PESSOAL",IF(X105='Tabelas auxiliares'!$A$237,"CUSTEIO",IF(X105='Tabelas auxiliares'!$A$236,"INVESTIMENTO","ERRO - VERIFICAR"))))</f>
        <v>CUSTEIO</v>
      </c>
      <c r="Z105" s="44">
        <v>177.73</v>
      </c>
      <c r="AC105" s="44">
        <v>177.73</v>
      </c>
    </row>
    <row r="106" spans="1:29" x14ac:dyDescent="0.25">
      <c r="A106" t="s">
        <v>594</v>
      </c>
      <c r="B106" s="72" t="s">
        <v>264</v>
      </c>
      <c r="C106" s="72" t="s">
        <v>595</v>
      </c>
      <c r="D106" t="s">
        <v>35</v>
      </c>
      <c r="E106" t="s">
        <v>117</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t="s">
        <v>4364</v>
      </c>
      <c r="J106" t="s">
        <v>1525</v>
      </c>
      <c r="K106" t="s">
        <v>4365</v>
      </c>
      <c r="L106" t="s">
        <v>1527</v>
      </c>
      <c r="M106" t="s">
        <v>1528</v>
      </c>
      <c r="N106" t="s">
        <v>166</v>
      </c>
      <c r="O106" t="s">
        <v>167</v>
      </c>
      <c r="P106" t="s">
        <v>200</v>
      </c>
      <c r="Q106" t="s">
        <v>168</v>
      </c>
      <c r="R106" t="s">
        <v>165</v>
      </c>
      <c r="S106" t="s">
        <v>119</v>
      </c>
      <c r="T106" t="s">
        <v>164</v>
      </c>
      <c r="U106" t="s">
        <v>118</v>
      </c>
      <c r="V106" t="s">
        <v>1529</v>
      </c>
      <c r="W106" t="s">
        <v>1530</v>
      </c>
      <c r="X106" s="51" t="str">
        <f t="shared" si="1"/>
        <v>3</v>
      </c>
      <c r="Y106" s="51" t="str">
        <f>IF(T106="","",IF(AND(T106&lt;&gt;'Tabelas auxiliares'!$B$236,T106&lt;&gt;'Tabelas auxiliares'!$B$237),"FOLHA DE PESSOAL",IF(X106='Tabelas auxiliares'!$A$237,"CUSTEIO",IF(X106='Tabelas auxiliares'!$A$236,"INVESTIMENTO","ERRO - VERIFICAR"))))</f>
        <v>CUSTEIO</v>
      </c>
      <c r="Z106" s="44">
        <v>426732.08</v>
      </c>
      <c r="AC106" s="44">
        <v>426732.08</v>
      </c>
    </row>
    <row r="107" spans="1:29" x14ac:dyDescent="0.25">
      <c r="A107" t="s">
        <v>594</v>
      </c>
      <c r="B107" s="72" t="s">
        <v>264</v>
      </c>
      <c r="C107" s="72" t="s">
        <v>595</v>
      </c>
      <c r="D107" t="s">
        <v>35</v>
      </c>
      <c r="E107" t="s">
        <v>117</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t="s">
        <v>4366</v>
      </c>
      <c r="J107" t="s">
        <v>1547</v>
      </c>
      <c r="K107" t="s">
        <v>4367</v>
      </c>
      <c r="L107" t="s">
        <v>4368</v>
      </c>
      <c r="M107" t="s">
        <v>1528</v>
      </c>
      <c r="N107" t="s">
        <v>166</v>
      </c>
      <c r="O107" t="s">
        <v>167</v>
      </c>
      <c r="P107" t="s">
        <v>200</v>
      </c>
      <c r="Q107" t="s">
        <v>168</v>
      </c>
      <c r="R107" t="s">
        <v>165</v>
      </c>
      <c r="S107" t="s">
        <v>119</v>
      </c>
      <c r="T107" t="s">
        <v>164</v>
      </c>
      <c r="U107" t="s">
        <v>118</v>
      </c>
      <c r="V107" t="s">
        <v>1529</v>
      </c>
      <c r="W107" t="s">
        <v>1530</v>
      </c>
      <c r="X107" s="51" t="str">
        <f t="shared" si="1"/>
        <v>3</v>
      </c>
      <c r="Y107" s="51" t="str">
        <f>IF(T107="","",IF(AND(T107&lt;&gt;'Tabelas auxiliares'!$B$236,T107&lt;&gt;'Tabelas auxiliares'!$B$237),"FOLHA DE PESSOAL",IF(X107='Tabelas auxiliares'!$A$237,"CUSTEIO",IF(X107='Tabelas auxiliares'!$A$236,"INVESTIMENTO","ERRO - VERIFICAR"))))</f>
        <v>CUSTEIO</v>
      </c>
      <c r="Z107" s="44">
        <v>475842.55</v>
      </c>
      <c r="AC107" s="44">
        <v>475842.55</v>
      </c>
    </row>
    <row r="108" spans="1:29" x14ac:dyDescent="0.25">
      <c r="A108" t="s">
        <v>594</v>
      </c>
      <c r="B108" s="72" t="s">
        <v>264</v>
      </c>
      <c r="C108" s="72" t="s">
        <v>595</v>
      </c>
      <c r="D108" t="s">
        <v>35</v>
      </c>
      <c r="E108" t="s">
        <v>117</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t="s">
        <v>4369</v>
      </c>
      <c r="J108" t="s">
        <v>1531</v>
      </c>
      <c r="K108" t="s">
        <v>4370</v>
      </c>
      <c r="L108" t="s">
        <v>1533</v>
      </c>
      <c r="M108" t="s">
        <v>1534</v>
      </c>
      <c r="N108" t="s">
        <v>166</v>
      </c>
      <c r="O108" t="s">
        <v>167</v>
      </c>
      <c r="P108" t="s">
        <v>200</v>
      </c>
      <c r="Q108" t="s">
        <v>168</v>
      </c>
      <c r="R108" t="s">
        <v>165</v>
      </c>
      <c r="S108" t="s">
        <v>119</v>
      </c>
      <c r="T108" t="s">
        <v>164</v>
      </c>
      <c r="U108" t="s">
        <v>118</v>
      </c>
      <c r="V108" t="s">
        <v>1535</v>
      </c>
      <c r="W108" t="s">
        <v>1536</v>
      </c>
      <c r="X108" s="51" t="str">
        <f t="shared" si="1"/>
        <v>3</v>
      </c>
      <c r="Y108" s="51" t="str">
        <f>IF(T108="","",IF(AND(T108&lt;&gt;'Tabelas auxiliares'!$B$236,T108&lt;&gt;'Tabelas auxiliares'!$B$237),"FOLHA DE PESSOAL",IF(X108='Tabelas auxiliares'!$A$237,"CUSTEIO",IF(X108='Tabelas auxiliares'!$A$236,"INVESTIMENTO","ERRO - VERIFICAR"))))</f>
        <v>CUSTEIO</v>
      </c>
      <c r="Z108" s="44">
        <v>318927.34999999998</v>
      </c>
      <c r="AA108" s="44">
        <v>28616.16</v>
      </c>
      <c r="AC108" s="44">
        <v>290311.19</v>
      </c>
    </row>
    <row r="109" spans="1:29" x14ac:dyDescent="0.25">
      <c r="A109" t="s">
        <v>594</v>
      </c>
      <c r="B109" s="72" t="s">
        <v>269</v>
      </c>
      <c r="C109" s="72" t="s">
        <v>840</v>
      </c>
      <c r="D109" t="s">
        <v>15</v>
      </c>
      <c r="E109" t="s">
        <v>117</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t="s">
        <v>4337</v>
      </c>
      <c r="J109" t="s">
        <v>4371</v>
      </c>
      <c r="K109" t="s">
        <v>4372</v>
      </c>
      <c r="L109" t="s">
        <v>4373</v>
      </c>
      <c r="M109" t="s">
        <v>165</v>
      </c>
      <c r="N109" t="s">
        <v>166</v>
      </c>
      <c r="O109" t="s">
        <v>167</v>
      </c>
      <c r="P109" t="s">
        <v>200</v>
      </c>
      <c r="Q109" t="s">
        <v>168</v>
      </c>
      <c r="R109" t="s">
        <v>165</v>
      </c>
      <c r="S109" t="s">
        <v>119</v>
      </c>
      <c r="T109" t="s">
        <v>164</v>
      </c>
      <c r="U109" t="s">
        <v>118</v>
      </c>
      <c r="V109" t="s">
        <v>855</v>
      </c>
      <c r="W109" t="s">
        <v>856</v>
      </c>
      <c r="X109" s="51" t="str">
        <f t="shared" si="1"/>
        <v>3</v>
      </c>
      <c r="Y109" s="51" t="str">
        <f>IF(T109="","",IF(AND(T109&lt;&gt;'Tabelas auxiliares'!$B$236,T109&lt;&gt;'Tabelas auxiliares'!$B$237),"FOLHA DE PESSOAL",IF(X109='Tabelas auxiliares'!$A$237,"CUSTEIO",IF(X109='Tabelas auxiliares'!$A$236,"INVESTIMENTO","ERRO - VERIFICAR"))))</f>
        <v>CUSTEIO</v>
      </c>
      <c r="Z109" s="44">
        <v>5475</v>
      </c>
      <c r="AA109" s="44">
        <v>5475</v>
      </c>
    </row>
    <row r="110" spans="1:29" x14ac:dyDescent="0.25">
      <c r="A110" t="s">
        <v>594</v>
      </c>
      <c r="B110" s="72" t="s">
        <v>269</v>
      </c>
      <c r="C110" s="72" t="s">
        <v>840</v>
      </c>
      <c r="D110" t="s">
        <v>21</v>
      </c>
      <c r="E110" t="s">
        <v>117</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t="s">
        <v>4122</v>
      </c>
      <c r="J110" t="s">
        <v>4374</v>
      </c>
      <c r="K110" t="s">
        <v>4375</v>
      </c>
      <c r="L110" t="s">
        <v>1574</v>
      </c>
      <c r="M110" t="s">
        <v>165</v>
      </c>
      <c r="N110" t="s">
        <v>169</v>
      </c>
      <c r="O110" t="s">
        <v>927</v>
      </c>
      <c r="P110" t="s">
        <v>928</v>
      </c>
      <c r="Q110" t="s">
        <v>168</v>
      </c>
      <c r="R110" t="s">
        <v>165</v>
      </c>
      <c r="S110" t="s">
        <v>119</v>
      </c>
      <c r="T110" t="s">
        <v>164</v>
      </c>
      <c r="U110" t="s">
        <v>929</v>
      </c>
      <c r="V110" t="s">
        <v>855</v>
      </c>
      <c r="W110" t="s">
        <v>856</v>
      </c>
      <c r="X110" s="51" t="str">
        <f t="shared" si="1"/>
        <v>3</v>
      </c>
      <c r="Y110" s="51" t="str">
        <f>IF(T110="","",IF(AND(T110&lt;&gt;'Tabelas auxiliares'!$B$236,T110&lt;&gt;'Tabelas auxiliares'!$B$237),"FOLHA DE PESSOAL",IF(X110='Tabelas auxiliares'!$A$237,"CUSTEIO",IF(X110='Tabelas auxiliares'!$A$236,"INVESTIMENTO","ERRO - VERIFICAR"))))</f>
        <v>CUSTEIO</v>
      </c>
      <c r="Z110" s="44">
        <v>15000</v>
      </c>
      <c r="AC110" s="44">
        <v>15000</v>
      </c>
    </row>
    <row r="111" spans="1:29" x14ac:dyDescent="0.25">
      <c r="A111" t="s">
        <v>594</v>
      </c>
      <c r="B111" s="72" t="s">
        <v>271</v>
      </c>
      <c r="C111" s="72" t="s">
        <v>595</v>
      </c>
      <c r="D111" t="s">
        <v>57</v>
      </c>
      <c r="E111" t="s">
        <v>117</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t="s">
        <v>4376</v>
      </c>
      <c r="J111" t="s">
        <v>4377</v>
      </c>
      <c r="K111" t="s">
        <v>4378</v>
      </c>
      <c r="L111" t="s">
        <v>4379</v>
      </c>
      <c r="M111" t="s">
        <v>4380</v>
      </c>
      <c r="N111" t="s">
        <v>166</v>
      </c>
      <c r="O111" t="s">
        <v>167</v>
      </c>
      <c r="P111" t="s">
        <v>200</v>
      </c>
      <c r="Q111" t="s">
        <v>168</v>
      </c>
      <c r="R111" t="s">
        <v>165</v>
      </c>
      <c r="S111" t="s">
        <v>119</v>
      </c>
      <c r="T111" t="s">
        <v>164</v>
      </c>
      <c r="U111" t="s">
        <v>118</v>
      </c>
      <c r="V111" t="s">
        <v>1631</v>
      </c>
      <c r="W111" t="s">
        <v>1632</v>
      </c>
      <c r="X111" s="51" t="str">
        <f t="shared" si="1"/>
        <v>3</v>
      </c>
      <c r="Y111" s="51" t="str">
        <f>IF(T111="","",IF(AND(T111&lt;&gt;'Tabelas auxiliares'!$B$236,T111&lt;&gt;'Tabelas auxiliares'!$B$237),"FOLHA DE PESSOAL",IF(X111='Tabelas auxiliares'!$A$237,"CUSTEIO",IF(X111='Tabelas auxiliares'!$A$236,"INVESTIMENTO","ERRO - VERIFICAR"))))</f>
        <v>CUSTEIO</v>
      </c>
      <c r="Z111" s="44">
        <v>180</v>
      </c>
      <c r="AA111" s="44">
        <v>180</v>
      </c>
    </row>
    <row r="112" spans="1:29" x14ac:dyDescent="0.25">
      <c r="A112" t="s">
        <v>594</v>
      </c>
      <c r="B112" s="72" t="s">
        <v>271</v>
      </c>
      <c r="C112" s="72" t="s">
        <v>4051</v>
      </c>
      <c r="D112" t="s">
        <v>55</v>
      </c>
      <c r="E112" t="s">
        <v>117</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t="s">
        <v>4381</v>
      </c>
      <c r="J112" t="s">
        <v>4382</v>
      </c>
      <c r="K112" t="s">
        <v>4383</v>
      </c>
      <c r="L112" t="s">
        <v>4384</v>
      </c>
      <c r="M112" t="s">
        <v>165</v>
      </c>
      <c r="N112" t="s">
        <v>166</v>
      </c>
      <c r="O112" t="s">
        <v>167</v>
      </c>
      <c r="P112" t="s">
        <v>200</v>
      </c>
      <c r="Q112" t="s">
        <v>168</v>
      </c>
      <c r="R112" t="s">
        <v>165</v>
      </c>
      <c r="S112" t="s">
        <v>119</v>
      </c>
      <c r="T112" t="s">
        <v>164</v>
      </c>
      <c r="U112" t="s">
        <v>118</v>
      </c>
      <c r="V112" t="s">
        <v>985</v>
      </c>
      <c r="W112" t="s">
        <v>986</v>
      </c>
      <c r="X112" s="51" t="str">
        <f t="shared" si="1"/>
        <v>3</v>
      </c>
      <c r="Y112" s="51" t="str">
        <f>IF(T112="","",IF(AND(T112&lt;&gt;'Tabelas auxiliares'!$B$236,T112&lt;&gt;'Tabelas auxiliares'!$B$237),"FOLHA DE PESSOAL",IF(X112='Tabelas auxiliares'!$A$237,"CUSTEIO",IF(X112='Tabelas auxiliares'!$A$236,"INVESTIMENTO","ERRO - VERIFICAR"))))</f>
        <v>CUSTEIO</v>
      </c>
      <c r="Z112" s="44">
        <v>330</v>
      </c>
    </row>
    <row r="113" spans="1:29" x14ac:dyDescent="0.25">
      <c r="A113" t="s">
        <v>594</v>
      </c>
      <c r="B113" s="72" t="s">
        <v>274</v>
      </c>
      <c r="C113" s="72" t="s">
        <v>843</v>
      </c>
      <c r="D113" t="s">
        <v>53</v>
      </c>
      <c r="E113" t="s">
        <v>117</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t="s">
        <v>4385</v>
      </c>
      <c r="J113" t="s">
        <v>4386</v>
      </c>
      <c r="K113" t="s">
        <v>4387</v>
      </c>
      <c r="L113" t="s">
        <v>1052</v>
      </c>
      <c r="M113" t="s">
        <v>165</v>
      </c>
      <c r="N113" t="s">
        <v>166</v>
      </c>
      <c r="O113" t="s">
        <v>167</v>
      </c>
      <c r="P113" t="s">
        <v>200</v>
      </c>
      <c r="Q113" t="s">
        <v>168</v>
      </c>
      <c r="R113" t="s">
        <v>165</v>
      </c>
      <c r="S113" t="s">
        <v>119</v>
      </c>
      <c r="T113" t="s">
        <v>164</v>
      </c>
      <c r="U113" t="s">
        <v>118</v>
      </c>
      <c r="V113" t="s">
        <v>985</v>
      </c>
      <c r="W113" t="s">
        <v>986</v>
      </c>
      <c r="X113" s="51" t="str">
        <f t="shared" si="1"/>
        <v>3</v>
      </c>
      <c r="Y113" s="51" t="str">
        <f>IF(T113="","",IF(AND(T113&lt;&gt;'Tabelas auxiliares'!$B$236,T113&lt;&gt;'Tabelas auxiliares'!$B$237),"FOLHA DE PESSOAL",IF(X113='Tabelas auxiliares'!$A$237,"CUSTEIO",IF(X113='Tabelas auxiliares'!$A$236,"INVESTIMENTO","ERRO - VERIFICAR"))))</f>
        <v>CUSTEIO</v>
      </c>
      <c r="Z113" s="44">
        <v>223.43</v>
      </c>
    </row>
    <row r="114" spans="1:29" x14ac:dyDescent="0.25">
      <c r="A114" t="s">
        <v>594</v>
      </c>
      <c r="B114" s="72" t="s">
        <v>284</v>
      </c>
      <c r="C114" s="72" t="s">
        <v>595</v>
      </c>
      <c r="D114" t="s">
        <v>75</v>
      </c>
      <c r="E114" t="s">
        <v>117</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t="s">
        <v>4388</v>
      </c>
      <c r="J114" t="s">
        <v>4389</v>
      </c>
      <c r="K114" t="s">
        <v>4390</v>
      </c>
      <c r="L114" t="s">
        <v>4391</v>
      </c>
      <c r="M114" t="s">
        <v>4392</v>
      </c>
      <c r="N114" t="s">
        <v>166</v>
      </c>
      <c r="O114" t="s">
        <v>4393</v>
      </c>
      <c r="P114" t="s">
        <v>4394</v>
      </c>
      <c r="Q114" t="s">
        <v>168</v>
      </c>
      <c r="R114" t="s">
        <v>165</v>
      </c>
      <c r="S114" t="s">
        <v>597</v>
      </c>
      <c r="T114" t="s">
        <v>164</v>
      </c>
      <c r="U114" t="s">
        <v>4395</v>
      </c>
      <c r="V114" t="s">
        <v>1372</v>
      </c>
      <c r="W114" t="s">
        <v>1373</v>
      </c>
      <c r="X114" s="51" t="str">
        <f t="shared" si="1"/>
        <v>3</v>
      </c>
      <c r="Y114" s="51" t="str">
        <f>IF(T114="","",IF(AND(T114&lt;&gt;'Tabelas auxiliares'!$B$236,T114&lt;&gt;'Tabelas auxiliares'!$B$237),"FOLHA DE PESSOAL",IF(X114='Tabelas auxiliares'!$A$237,"CUSTEIO",IF(X114='Tabelas auxiliares'!$A$236,"INVESTIMENTO","ERRO - VERIFICAR"))))</f>
        <v>CUSTEIO</v>
      </c>
      <c r="Z114" s="44">
        <v>68922.03</v>
      </c>
      <c r="AA114" s="44">
        <v>68922.03</v>
      </c>
    </row>
    <row r="115" spans="1:29" x14ac:dyDescent="0.25">
      <c r="A115" t="s">
        <v>594</v>
      </c>
      <c r="B115" s="72" t="s">
        <v>284</v>
      </c>
      <c r="C115" s="72" t="s">
        <v>595</v>
      </c>
      <c r="D115" t="s">
        <v>75</v>
      </c>
      <c r="E115" t="s">
        <v>117</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t="s">
        <v>4317</v>
      </c>
      <c r="J115" t="s">
        <v>4396</v>
      </c>
      <c r="K115" t="s">
        <v>4397</v>
      </c>
      <c r="L115" t="s">
        <v>4398</v>
      </c>
      <c r="M115" t="s">
        <v>1637</v>
      </c>
      <c r="N115" t="s">
        <v>166</v>
      </c>
      <c r="O115" t="s">
        <v>167</v>
      </c>
      <c r="P115" t="s">
        <v>200</v>
      </c>
      <c r="Q115" t="s">
        <v>168</v>
      </c>
      <c r="R115" t="s">
        <v>165</v>
      </c>
      <c r="S115" t="s">
        <v>119</v>
      </c>
      <c r="T115" t="s">
        <v>164</v>
      </c>
      <c r="U115" t="s">
        <v>118</v>
      </c>
      <c r="V115" t="s">
        <v>1496</v>
      </c>
      <c r="W115" t="s">
        <v>1491</v>
      </c>
      <c r="X115" s="51" t="str">
        <f t="shared" si="1"/>
        <v>3</v>
      </c>
      <c r="Y115" s="51" t="str">
        <f>IF(T115="","",IF(AND(T115&lt;&gt;'Tabelas auxiliares'!$B$236,T115&lt;&gt;'Tabelas auxiliares'!$B$237),"FOLHA DE PESSOAL",IF(X115='Tabelas auxiliares'!$A$237,"CUSTEIO",IF(X115='Tabelas auxiliares'!$A$236,"INVESTIMENTO","ERRO - VERIFICAR"))))</f>
        <v>CUSTEIO</v>
      </c>
      <c r="Z115" s="44">
        <v>1098.58</v>
      </c>
      <c r="AA115" s="44">
        <v>1098.58</v>
      </c>
    </row>
    <row r="116" spans="1:29" x14ac:dyDescent="0.25">
      <c r="A116" t="s">
        <v>594</v>
      </c>
      <c r="B116" s="72" t="s">
        <v>284</v>
      </c>
      <c r="C116" s="72" t="s">
        <v>595</v>
      </c>
      <c r="D116" t="s">
        <v>75</v>
      </c>
      <c r="E116" t="s">
        <v>117</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t="s">
        <v>4399</v>
      </c>
      <c r="J116" t="s">
        <v>4400</v>
      </c>
      <c r="K116" t="s">
        <v>4401</v>
      </c>
      <c r="L116" t="s">
        <v>4402</v>
      </c>
      <c r="M116" t="s">
        <v>1655</v>
      </c>
      <c r="N116" t="s">
        <v>166</v>
      </c>
      <c r="O116" t="s">
        <v>167</v>
      </c>
      <c r="P116" t="s">
        <v>200</v>
      </c>
      <c r="Q116" t="s">
        <v>168</v>
      </c>
      <c r="R116" t="s">
        <v>165</v>
      </c>
      <c r="S116" t="s">
        <v>119</v>
      </c>
      <c r="T116" t="s">
        <v>164</v>
      </c>
      <c r="U116" t="s">
        <v>118</v>
      </c>
      <c r="V116" t="s">
        <v>1656</v>
      </c>
      <c r="W116" t="s">
        <v>1657</v>
      </c>
      <c r="X116" s="51" t="str">
        <f t="shared" si="1"/>
        <v>3</v>
      </c>
      <c r="Y116" s="51" t="str">
        <f>IF(T116="","",IF(AND(T116&lt;&gt;'Tabelas auxiliares'!$B$236,T116&lt;&gt;'Tabelas auxiliares'!$B$237),"FOLHA DE PESSOAL",IF(X116='Tabelas auxiliares'!$A$237,"CUSTEIO",IF(X116='Tabelas auxiliares'!$A$236,"INVESTIMENTO","ERRO - VERIFICAR"))))</f>
        <v>CUSTEIO</v>
      </c>
      <c r="Z116" s="44">
        <v>52189.88</v>
      </c>
      <c r="AA116" s="44">
        <v>5786.4</v>
      </c>
      <c r="AC116" s="44">
        <v>46403.48</v>
      </c>
    </row>
    <row r="117" spans="1:29" x14ac:dyDescent="0.25">
      <c r="A117" t="s">
        <v>594</v>
      </c>
      <c r="B117" s="72" t="s">
        <v>284</v>
      </c>
      <c r="C117" s="72" t="s">
        <v>595</v>
      </c>
      <c r="D117" t="s">
        <v>75</v>
      </c>
      <c r="E117" t="s">
        <v>117</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t="s">
        <v>4403</v>
      </c>
      <c r="J117" t="s">
        <v>1634</v>
      </c>
      <c r="K117" t="s">
        <v>4404</v>
      </c>
      <c r="L117" t="s">
        <v>4405</v>
      </c>
      <c r="M117" t="s">
        <v>1637</v>
      </c>
      <c r="N117" t="s">
        <v>166</v>
      </c>
      <c r="O117" t="s">
        <v>167</v>
      </c>
      <c r="P117" t="s">
        <v>200</v>
      </c>
      <c r="Q117" t="s">
        <v>168</v>
      </c>
      <c r="R117" t="s">
        <v>165</v>
      </c>
      <c r="S117" t="s">
        <v>119</v>
      </c>
      <c r="T117" t="s">
        <v>164</v>
      </c>
      <c r="U117" t="s">
        <v>118</v>
      </c>
      <c r="V117" t="s">
        <v>1638</v>
      </c>
      <c r="W117" t="s">
        <v>1639</v>
      </c>
      <c r="X117" s="51" t="str">
        <f t="shared" si="1"/>
        <v>3</v>
      </c>
      <c r="Y117" s="51" t="str">
        <f>IF(T117="","",IF(AND(T117&lt;&gt;'Tabelas auxiliares'!$B$236,T117&lt;&gt;'Tabelas auxiliares'!$B$237),"FOLHA DE PESSOAL",IF(X117='Tabelas auxiliares'!$A$237,"CUSTEIO",IF(X117='Tabelas auxiliares'!$A$236,"INVESTIMENTO","ERRO - VERIFICAR"))))</f>
        <v>CUSTEIO</v>
      </c>
      <c r="Z117" s="44">
        <v>20802</v>
      </c>
      <c r="AC117" s="44">
        <v>20802</v>
      </c>
    </row>
    <row r="118" spans="1:29" x14ac:dyDescent="0.25">
      <c r="A118" t="s">
        <v>594</v>
      </c>
      <c r="B118" s="72" t="s">
        <v>284</v>
      </c>
      <c r="C118" s="72" t="s">
        <v>595</v>
      </c>
      <c r="D118" t="s">
        <v>75</v>
      </c>
      <c r="E118" t="s">
        <v>117</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t="s">
        <v>4264</v>
      </c>
      <c r="J118" t="s">
        <v>4406</v>
      </c>
      <c r="K118" t="s">
        <v>4407</v>
      </c>
      <c r="L118" t="s">
        <v>4408</v>
      </c>
      <c r="M118" t="s">
        <v>1679</v>
      </c>
      <c r="N118" t="s">
        <v>1308</v>
      </c>
      <c r="O118" t="s">
        <v>167</v>
      </c>
      <c r="P118" t="s">
        <v>1309</v>
      </c>
      <c r="Q118" t="s">
        <v>168</v>
      </c>
      <c r="R118" t="s">
        <v>165</v>
      </c>
      <c r="S118" t="s">
        <v>119</v>
      </c>
      <c r="T118" t="s">
        <v>164</v>
      </c>
      <c r="U118" t="s">
        <v>789</v>
      </c>
      <c r="V118" t="s">
        <v>1680</v>
      </c>
      <c r="W118" t="s">
        <v>1681</v>
      </c>
      <c r="X118" s="51" t="str">
        <f t="shared" si="1"/>
        <v>4</v>
      </c>
      <c r="Y118" s="51" t="str">
        <f>IF(T118="","",IF(AND(T118&lt;&gt;'Tabelas auxiliares'!$B$236,T118&lt;&gt;'Tabelas auxiliares'!$B$237),"FOLHA DE PESSOAL",IF(X118='Tabelas auxiliares'!$A$237,"CUSTEIO",IF(X118='Tabelas auxiliares'!$A$236,"INVESTIMENTO","ERRO - VERIFICAR"))))</f>
        <v>INVESTIMENTO</v>
      </c>
      <c r="Z118" s="44">
        <v>96985.08</v>
      </c>
      <c r="AA118" s="44">
        <v>2625.47</v>
      </c>
      <c r="AC118" s="44">
        <v>94359.61</v>
      </c>
    </row>
    <row r="119" spans="1:29" x14ac:dyDescent="0.25">
      <c r="A119" t="s">
        <v>594</v>
      </c>
      <c r="B119" s="72" t="s">
        <v>284</v>
      </c>
      <c r="C119" s="72" t="s">
        <v>595</v>
      </c>
      <c r="D119" t="s">
        <v>75</v>
      </c>
      <c r="E119" t="s">
        <v>117</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t="s">
        <v>4103</v>
      </c>
      <c r="J119" t="s">
        <v>4409</v>
      </c>
      <c r="K119" t="s">
        <v>4410</v>
      </c>
      <c r="L119" t="s">
        <v>1687</v>
      </c>
      <c r="M119" t="s">
        <v>1688</v>
      </c>
      <c r="N119" t="s">
        <v>166</v>
      </c>
      <c r="O119" t="s">
        <v>167</v>
      </c>
      <c r="P119" t="s">
        <v>200</v>
      </c>
      <c r="Q119" t="s">
        <v>168</v>
      </c>
      <c r="R119" t="s">
        <v>165</v>
      </c>
      <c r="S119" t="s">
        <v>119</v>
      </c>
      <c r="T119" t="s">
        <v>164</v>
      </c>
      <c r="U119" t="s">
        <v>118</v>
      </c>
      <c r="V119" t="s">
        <v>1372</v>
      </c>
      <c r="W119" t="s">
        <v>1373</v>
      </c>
      <c r="X119" s="51" t="str">
        <f t="shared" si="1"/>
        <v>3</v>
      </c>
      <c r="Y119" s="51" t="str">
        <f>IF(T119="","",IF(AND(T119&lt;&gt;'Tabelas auxiliares'!$B$236,T119&lt;&gt;'Tabelas auxiliares'!$B$237),"FOLHA DE PESSOAL",IF(X119='Tabelas auxiliares'!$A$237,"CUSTEIO",IF(X119='Tabelas auxiliares'!$A$236,"INVESTIMENTO","ERRO - VERIFICAR"))))</f>
        <v>CUSTEIO</v>
      </c>
      <c r="Z119" s="44">
        <v>12836.8</v>
      </c>
      <c r="AC119" s="44">
        <v>12836.8</v>
      </c>
    </row>
    <row r="120" spans="1:29" x14ac:dyDescent="0.25">
      <c r="A120" t="s">
        <v>594</v>
      </c>
      <c r="B120" s="72" t="s">
        <v>284</v>
      </c>
      <c r="C120" s="72" t="s">
        <v>595</v>
      </c>
      <c r="D120" t="s">
        <v>75</v>
      </c>
      <c r="E120" t="s">
        <v>117</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t="s">
        <v>4411</v>
      </c>
      <c r="J120" t="s">
        <v>4412</v>
      </c>
      <c r="K120" t="s">
        <v>4413</v>
      </c>
      <c r="L120" t="s">
        <v>4414</v>
      </c>
      <c r="M120" t="s">
        <v>1669</v>
      </c>
      <c r="N120" t="s">
        <v>166</v>
      </c>
      <c r="O120" t="s">
        <v>167</v>
      </c>
      <c r="P120" t="s">
        <v>200</v>
      </c>
      <c r="Q120" t="s">
        <v>168</v>
      </c>
      <c r="R120" t="s">
        <v>165</v>
      </c>
      <c r="S120" t="s">
        <v>119</v>
      </c>
      <c r="T120" t="s">
        <v>164</v>
      </c>
      <c r="U120" t="s">
        <v>118</v>
      </c>
      <c r="V120" t="s">
        <v>1372</v>
      </c>
      <c r="W120" t="s">
        <v>1373</v>
      </c>
      <c r="X120" s="51" t="str">
        <f t="shared" si="1"/>
        <v>3</v>
      </c>
      <c r="Y120" s="51" t="str">
        <f>IF(T120="","",IF(AND(T120&lt;&gt;'Tabelas auxiliares'!$B$236,T120&lt;&gt;'Tabelas auxiliares'!$B$237),"FOLHA DE PESSOAL",IF(X120='Tabelas auxiliares'!$A$237,"CUSTEIO",IF(X120='Tabelas auxiliares'!$A$236,"INVESTIMENTO","ERRO - VERIFICAR"))))</f>
        <v>CUSTEIO</v>
      </c>
      <c r="Z120" s="44">
        <v>6612.85</v>
      </c>
      <c r="AC120" s="44">
        <v>5027.6000000000004</v>
      </c>
    </row>
    <row r="121" spans="1:29" x14ac:dyDescent="0.25">
      <c r="A121" t="s">
        <v>594</v>
      </c>
      <c r="B121" s="72" t="s">
        <v>284</v>
      </c>
      <c r="C121" s="72" t="s">
        <v>595</v>
      </c>
      <c r="D121" t="s">
        <v>75</v>
      </c>
      <c r="E121" t="s">
        <v>117</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t="s">
        <v>4415</v>
      </c>
      <c r="J121" t="s">
        <v>4416</v>
      </c>
      <c r="K121" t="s">
        <v>4417</v>
      </c>
      <c r="L121" t="s">
        <v>4418</v>
      </c>
      <c r="M121" t="s">
        <v>4419</v>
      </c>
      <c r="N121" t="s">
        <v>166</v>
      </c>
      <c r="O121" t="s">
        <v>167</v>
      </c>
      <c r="P121" t="s">
        <v>200</v>
      </c>
      <c r="Q121" t="s">
        <v>168</v>
      </c>
      <c r="R121" t="s">
        <v>165</v>
      </c>
      <c r="S121" t="s">
        <v>119</v>
      </c>
      <c r="T121" t="s">
        <v>164</v>
      </c>
      <c r="U121" t="s">
        <v>118</v>
      </c>
      <c r="V121" t="s">
        <v>1674</v>
      </c>
      <c r="W121" t="s">
        <v>1675</v>
      </c>
      <c r="X121" s="51" t="str">
        <f t="shared" si="1"/>
        <v>3</v>
      </c>
      <c r="Y121" s="51" t="str">
        <f>IF(T121="","",IF(AND(T121&lt;&gt;'Tabelas auxiliares'!$B$236,T121&lt;&gt;'Tabelas auxiliares'!$B$237),"FOLHA DE PESSOAL",IF(X121='Tabelas auxiliares'!$A$237,"CUSTEIO",IF(X121='Tabelas auxiliares'!$A$236,"INVESTIMENTO","ERRO - VERIFICAR"))))</f>
        <v>CUSTEIO</v>
      </c>
      <c r="Z121" s="44">
        <v>23000</v>
      </c>
      <c r="AC121" s="44">
        <v>23000</v>
      </c>
    </row>
    <row r="122" spans="1:29" x14ac:dyDescent="0.25">
      <c r="A122" t="s">
        <v>594</v>
      </c>
      <c r="B122" s="72" t="s">
        <v>284</v>
      </c>
      <c r="C122" s="72" t="s">
        <v>595</v>
      </c>
      <c r="D122" t="s">
        <v>75</v>
      </c>
      <c r="E122" t="s">
        <v>117</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t="s">
        <v>4415</v>
      </c>
      <c r="J122" t="s">
        <v>1634</v>
      </c>
      <c r="K122" t="s">
        <v>4420</v>
      </c>
      <c r="L122" t="s">
        <v>4405</v>
      </c>
      <c r="M122" t="s">
        <v>1637</v>
      </c>
      <c r="N122" t="s">
        <v>166</v>
      </c>
      <c r="O122" t="s">
        <v>167</v>
      </c>
      <c r="P122" t="s">
        <v>200</v>
      </c>
      <c r="Q122" t="s">
        <v>168</v>
      </c>
      <c r="R122" t="s">
        <v>165</v>
      </c>
      <c r="S122" t="s">
        <v>119</v>
      </c>
      <c r="T122" t="s">
        <v>164</v>
      </c>
      <c r="U122" t="s">
        <v>118</v>
      </c>
      <c r="V122" t="s">
        <v>1638</v>
      </c>
      <c r="W122" t="s">
        <v>1639</v>
      </c>
      <c r="X122" s="51" t="str">
        <f t="shared" si="1"/>
        <v>3</v>
      </c>
      <c r="Y122" s="51" t="str">
        <f>IF(T122="","",IF(AND(T122&lt;&gt;'Tabelas auxiliares'!$B$236,T122&lt;&gt;'Tabelas auxiliares'!$B$237),"FOLHA DE PESSOAL",IF(X122='Tabelas auxiliares'!$A$237,"CUSTEIO",IF(X122='Tabelas auxiliares'!$A$236,"INVESTIMENTO","ERRO - VERIFICAR"))))</f>
        <v>CUSTEIO</v>
      </c>
      <c r="Z122" s="44">
        <v>15601.5</v>
      </c>
      <c r="AC122" s="44">
        <v>15601.5</v>
      </c>
    </row>
    <row r="123" spans="1:29" x14ac:dyDescent="0.25">
      <c r="A123" t="s">
        <v>594</v>
      </c>
      <c r="B123" s="72" t="s">
        <v>284</v>
      </c>
      <c r="C123" s="72" t="s">
        <v>774</v>
      </c>
      <c r="D123" t="s">
        <v>75</v>
      </c>
      <c r="E123" t="s">
        <v>117</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t="s">
        <v>4097</v>
      </c>
      <c r="J123" t="s">
        <v>4421</v>
      </c>
      <c r="K123" t="s">
        <v>4422</v>
      </c>
      <c r="L123" t="s">
        <v>4423</v>
      </c>
      <c r="M123" t="s">
        <v>4424</v>
      </c>
      <c r="N123" t="s">
        <v>1308</v>
      </c>
      <c r="O123" t="s">
        <v>167</v>
      </c>
      <c r="P123" t="s">
        <v>1309</v>
      </c>
      <c r="Q123" t="s">
        <v>168</v>
      </c>
      <c r="R123" t="s">
        <v>165</v>
      </c>
      <c r="S123" t="s">
        <v>119</v>
      </c>
      <c r="T123" t="s">
        <v>164</v>
      </c>
      <c r="U123" t="s">
        <v>789</v>
      </c>
      <c r="V123" t="s">
        <v>1680</v>
      </c>
      <c r="W123" t="s">
        <v>1681</v>
      </c>
      <c r="X123" s="51" t="str">
        <f t="shared" si="1"/>
        <v>4</v>
      </c>
      <c r="Y123" s="51" t="str">
        <f>IF(T123="","",IF(AND(T123&lt;&gt;'Tabelas auxiliares'!$B$236,T123&lt;&gt;'Tabelas auxiliares'!$B$237),"FOLHA DE PESSOAL",IF(X123='Tabelas auxiliares'!$A$237,"CUSTEIO",IF(X123='Tabelas auxiliares'!$A$236,"INVESTIMENTO","ERRO - VERIFICAR"))))</f>
        <v>INVESTIMENTO</v>
      </c>
      <c r="Z123" s="44">
        <v>102399.45</v>
      </c>
      <c r="AA123" s="44">
        <v>18406.849999999999</v>
      </c>
      <c r="AC123" s="44">
        <v>83992.6</v>
      </c>
    </row>
    <row r="124" spans="1:29" x14ac:dyDescent="0.25">
      <c r="A124" t="s">
        <v>594</v>
      </c>
      <c r="B124" s="72" t="s">
        <v>284</v>
      </c>
      <c r="C124" s="72" t="s">
        <v>774</v>
      </c>
      <c r="D124" t="s">
        <v>75</v>
      </c>
      <c r="E124" t="s">
        <v>117</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t="s">
        <v>4279</v>
      </c>
      <c r="J124" t="s">
        <v>4425</v>
      </c>
      <c r="K124" t="s">
        <v>4426</v>
      </c>
      <c r="L124" t="s">
        <v>4427</v>
      </c>
      <c r="M124" t="s">
        <v>4428</v>
      </c>
      <c r="N124" t="s">
        <v>166</v>
      </c>
      <c r="O124" t="s">
        <v>167</v>
      </c>
      <c r="P124" t="s">
        <v>200</v>
      </c>
      <c r="Q124" t="s">
        <v>168</v>
      </c>
      <c r="R124" t="s">
        <v>165</v>
      </c>
      <c r="S124" t="s">
        <v>119</v>
      </c>
      <c r="T124" t="s">
        <v>164</v>
      </c>
      <c r="U124" t="s">
        <v>118</v>
      </c>
      <c r="V124" t="s">
        <v>1372</v>
      </c>
      <c r="W124" t="s">
        <v>1373</v>
      </c>
      <c r="X124" s="51" t="str">
        <f t="shared" si="1"/>
        <v>3</v>
      </c>
      <c r="Y124" s="51" t="str">
        <f>IF(T124="","",IF(AND(T124&lt;&gt;'Tabelas auxiliares'!$B$236,T124&lt;&gt;'Tabelas auxiliares'!$B$237),"FOLHA DE PESSOAL",IF(X124='Tabelas auxiliares'!$A$237,"CUSTEIO",IF(X124='Tabelas auxiliares'!$A$236,"INVESTIMENTO","ERRO - VERIFICAR"))))</f>
        <v>CUSTEIO</v>
      </c>
      <c r="Z124" s="44">
        <v>244778.06</v>
      </c>
      <c r="AC124" s="44">
        <v>188943.86</v>
      </c>
    </row>
    <row r="125" spans="1:29" x14ac:dyDescent="0.25">
      <c r="A125" t="s">
        <v>594</v>
      </c>
      <c r="B125" s="72" t="s">
        <v>287</v>
      </c>
      <c r="C125" s="72" t="s">
        <v>595</v>
      </c>
      <c r="D125" t="s">
        <v>86</v>
      </c>
      <c r="E125" t="s">
        <v>117</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t="s">
        <v>4429</v>
      </c>
      <c r="J125" t="s">
        <v>4430</v>
      </c>
      <c r="K125" t="s">
        <v>4431</v>
      </c>
      <c r="L125" t="s">
        <v>4432</v>
      </c>
      <c r="M125" t="s">
        <v>4433</v>
      </c>
      <c r="N125" t="s">
        <v>1693</v>
      </c>
      <c r="O125" t="s">
        <v>167</v>
      </c>
      <c r="P125" t="s">
        <v>1694</v>
      </c>
      <c r="Q125" t="s">
        <v>168</v>
      </c>
      <c r="R125" t="s">
        <v>165</v>
      </c>
      <c r="S125" t="s">
        <v>119</v>
      </c>
      <c r="T125" t="s">
        <v>164</v>
      </c>
      <c r="U125" t="s">
        <v>1695</v>
      </c>
      <c r="V125" t="s">
        <v>1515</v>
      </c>
      <c r="W125" t="s">
        <v>1516</v>
      </c>
      <c r="X125" s="51" t="str">
        <f t="shared" si="1"/>
        <v>3</v>
      </c>
      <c r="Y125" s="51" t="str">
        <f>IF(T125="","",IF(AND(T125&lt;&gt;'Tabelas auxiliares'!$B$236,T125&lt;&gt;'Tabelas auxiliares'!$B$237),"FOLHA DE PESSOAL",IF(X125='Tabelas auxiliares'!$A$237,"CUSTEIO",IF(X125='Tabelas auxiliares'!$A$236,"INVESTIMENTO","ERRO - VERIFICAR"))))</f>
        <v>CUSTEIO</v>
      </c>
      <c r="Z125" s="44">
        <v>4779</v>
      </c>
      <c r="AC125" s="44">
        <v>4779</v>
      </c>
    </row>
    <row r="126" spans="1:29" x14ac:dyDescent="0.25">
      <c r="A126" t="s">
        <v>594</v>
      </c>
      <c r="B126" s="72" t="s">
        <v>287</v>
      </c>
      <c r="C126" s="72" t="s">
        <v>595</v>
      </c>
      <c r="D126" t="s">
        <v>86</v>
      </c>
      <c r="E126" t="s">
        <v>117</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t="s">
        <v>4434</v>
      </c>
      <c r="J126" t="s">
        <v>4435</v>
      </c>
      <c r="K126" t="s">
        <v>4436</v>
      </c>
      <c r="L126" t="s">
        <v>4437</v>
      </c>
      <c r="M126" t="s">
        <v>4438</v>
      </c>
      <c r="N126" t="s">
        <v>1693</v>
      </c>
      <c r="O126" t="s">
        <v>167</v>
      </c>
      <c r="P126" t="s">
        <v>1694</v>
      </c>
      <c r="Q126" t="s">
        <v>168</v>
      </c>
      <c r="R126" t="s">
        <v>165</v>
      </c>
      <c r="S126" t="s">
        <v>119</v>
      </c>
      <c r="T126" t="s">
        <v>164</v>
      </c>
      <c r="U126" t="s">
        <v>1695</v>
      </c>
      <c r="V126" t="s">
        <v>1515</v>
      </c>
      <c r="W126" t="s">
        <v>1516</v>
      </c>
      <c r="X126" s="51" t="str">
        <f t="shared" si="1"/>
        <v>3</v>
      </c>
      <c r="Y126" s="51" t="str">
        <f>IF(T126="","",IF(AND(T126&lt;&gt;'Tabelas auxiliares'!$B$236,T126&lt;&gt;'Tabelas auxiliares'!$B$237),"FOLHA DE PESSOAL",IF(X126='Tabelas auxiliares'!$A$237,"CUSTEIO",IF(X126='Tabelas auxiliares'!$A$236,"INVESTIMENTO","ERRO - VERIFICAR"))))</f>
        <v>CUSTEIO</v>
      </c>
      <c r="Z126" s="44">
        <v>250</v>
      </c>
    </row>
    <row r="127" spans="1:29" x14ac:dyDescent="0.25">
      <c r="A127" t="s">
        <v>594</v>
      </c>
      <c r="B127" s="72" t="s">
        <v>287</v>
      </c>
      <c r="C127" s="72" t="s">
        <v>595</v>
      </c>
      <c r="D127" t="s">
        <v>86</v>
      </c>
      <c r="E127" t="s">
        <v>117</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t="s">
        <v>4439</v>
      </c>
      <c r="J127" t="s">
        <v>4440</v>
      </c>
      <c r="K127" t="s">
        <v>4441</v>
      </c>
      <c r="L127" t="s">
        <v>4442</v>
      </c>
      <c r="M127" t="s">
        <v>4443</v>
      </c>
      <c r="N127" t="s">
        <v>1693</v>
      </c>
      <c r="O127" t="s">
        <v>167</v>
      </c>
      <c r="P127" t="s">
        <v>1694</v>
      </c>
      <c r="Q127" t="s">
        <v>168</v>
      </c>
      <c r="R127" t="s">
        <v>165</v>
      </c>
      <c r="S127" t="s">
        <v>119</v>
      </c>
      <c r="T127" t="s">
        <v>164</v>
      </c>
      <c r="U127" t="s">
        <v>1695</v>
      </c>
      <c r="V127" t="s">
        <v>1515</v>
      </c>
      <c r="W127" t="s">
        <v>1516</v>
      </c>
      <c r="X127" s="51" t="str">
        <f t="shared" si="1"/>
        <v>3</v>
      </c>
      <c r="Y127" s="51" t="str">
        <f>IF(T127="","",IF(AND(T127&lt;&gt;'Tabelas auxiliares'!$B$236,T127&lt;&gt;'Tabelas auxiliares'!$B$237),"FOLHA DE PESSOAL",IF(X127='Tabelas auxiliares'!$A$237,"CUSTEIO",IF(X127='Tabelas auxiliares'!$A$236,"INVESTIMENTO","ERRO - VERIFICAR"))))</f>
        <v>CUSTEIO</v>
      </c>
      <c r="Z127" s="44">
        <v>23400</v>
      </c>
      <c r="AA127" s="44">
        <v>3900</v>
      </c>
      <c r="AC127" s="44">
        <v>19500</v>
      </c>
    </row>
    <row r="128" spans="1:29" x14ac:dyDescent="0.25">
      <c r="A128" t="s">
        <v>594</v>
      </c>
      <c r="B128" s="72" t="s">
        <v>287</v>
      </c>
      <c r="C128" s="72" t="s">
        <v>595</v>
      </c>
      <c r="D128" t="s">
        <v>86</v>
      </c>
      <c r="E128" t="s">
        <v>117</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t="s">
        <v>4444</v>
      </c>
      <c r="J128" t="s">
        <v>4445</v>
      </c>
      <c r="K128" t="s">
        <v>4446</v>
      </c>
      <c r="L128" t="s">
        <v>4447</v>
      </c>
      <c r="M128" t="s">
        <v>1507</v>
      </c>
      <c r="N128" t="s">
        <v>1693</v>
      </c>
      <c r="O128" t="s">
        <v>167</v>
      </c>
      <c r="P128" t="s">
        <v>1694</v>
      </c>
      <c r="Q128" t="s">
        <v>168</v>
      </c>
      <c r="R128" t="s">
        <v>165</v>
      </c>
      <c r="S128" t="s">
        <v>119</v>
      </c>
      <c r="T128" t="s">
        <v>164</v>
      </c>
      <c r="U128" t="s">
        <v>1695</v>
      </c>
      <c r="V128" t="s">
        <v>1515</v>
      </c>
      <c r="W128" t="s">
        <v>1516</v>
      </c>
      <c r="X128" s="51" t="str">
        <f t="shared" si="1"/>
        <v>3</v>
      </c>
      <c r="Y128" s="51" t="str">
        <f>IF(T128="","",IF(AND(T128&lt;&gt;'Tabelas auxiliares'!$B$236,T128&lt;&gt;'Tabelas auxiliares'!$B$237),"FOLHA DE PESSOAL",IF(X128='Tabelas auxiliares'!$A$237,"CUSTEIO",IF(X128='Tabelas auxiliares'!$A$236,"INVESTIMENTO","ERRO - VERIFICAR"))))</f>
        <v>CUSTEIO</v>
      </c>
      <c r="Z128" s="44">
        <v>275</v>
      </c>
      <c r="AC128" s="44">
        <v>275</v>
      </c>
    </row>
    <row r="129" spans="1:29" x14ac:dyDescent="0.25">
      <c r="A129" t="s">
        <v>594</v>
      </c>
      <c r="B129" s="72" t="s">
        <v>287</v>
      </c>
      <c r="C129" s="72" t="s">
        <v>595</v>
      </c>
      <c r="D129" t="s">
        <v>86</v>
      </c>
      <c r="E129" t="s">
        <v>117</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t="s">
        <v>4199</v>
      </c>
      <c r="J129" t="s">
        <v>4448</v>
      </c>
      <c r="K129" t="s">
        <v>4449</v>
      </c>
      <c r="L129" t="s">
        <v>4450</v>
      </c>
      <c r="M129" t="s">
        <v>4451</v>
      </c>
      <c r="N129" t="s">
        <v>1693</v>
      </c>
      <c r="O129" t="s">
        <v>167</v>
      </c>
      <c r="P129" t="s">
        <v>1694</v>
      </c>
      <c r="Q129" t="s">
        <v>168</v>
      </c>
      <c r="R129" t="s">
        <v>165</v>
      </c>
      <c r="S129" t="s">
        <v>119</v>
      </c>
      <c r="T129" t="s">
        <v>164</v>
      </c>
      <c r="U129" t="s">
        <v>1695</v>
      </c>
      <c r="V129" t="s">
        <v>1515</v>
      </c>
      <c r="W129" t="s">
        <v>1516</v>
      </c>
      <c r="X129" s="51" t="str">
        <f t="shared" si="1"/>
        <v>3</v>
      </c>
      <c r="Y129" s="51" t="str">
        <f>IF(T129="","",IF(AND(T129&lt;&gt;'Tabelas auxiliares'!$B$236,T129&lt;&gt;'Tabelas auxiliares'!$B$237),"FOLHA DE PESSOAL",IF(X129='Tabelas auxiliares'!$A$237,"CUSTEIO",IF(X129='Tabelas auxiliares'!$A$236,"INVESTIMENTO","ERRO - VERIFICAR"))))</f>
        <v>CUSTEIO</v>
      </c>
      <c r="Z129" s="44">
        <v>850</v>
      </c>
      <c r="AC129" s="44">
        <v>850</v>
      </c>
    </row>
    <row r="130" spans="1:29" x14ac:dyDescent="0.25">
      <c r="A130" t="s">
        <v>594</v>
      </c>
      <c r="B130" s="72" t="s">
        <v>287</v>
      </c>
      <c r="C130" s="72" t="s">
        <v>595</v>
      </c>
      <c r="D130" t="s">
        <v>86</v>
      </c>
      <c r="E130" t="s">
        <v>117</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t="s">
        <v>4452</v>
      </c>
      <c r="J130" t="s">
        <v>4453</v>
      </c>
      <c r="K130" t="s">
        <v>4454</v>
      </c>
      <c r="L130" t="s">
        <v>817</v>
      </c>
      <c r="M130" t="s">
        <v>4455</v>
      </c>
      <c r="N130" t="s">
        <v>1693</v>
      </c>
      <c r="O130" t="s">
        <v>167</v>
      </c>
      <c r="P130" t="s">
        <v>1694</v>
      </c>
      <c r="Q130" t="s">
        <v>168</v>
      </c>
      <c r="R130" t="s">
        <v>165</v>
      </c>
      <c r="S130" t="s">
        <v>119</v>
      </c>
      <c r="T130" t="s">
        <v>164</v>
      </c>
      <c r="U130" t="s">
        <v>1695</v>
      </c>
      <c r="V130" t="s">
        <v>1515</v>
      </c>
      <c r="W130" t="s">
        <v>1516</v>
      </c>
      <c r="X130" s="51" t="str">
        <f t="shared" si="1"/>
        <v>3</v>
      </c>
      <c r="Y130" s="51" t="str">
        <f>IF(T130="","",IF(AND(T130&lt;&gt;'Tabelas auxiliares'!$B$236,T130&lt;&gt;'Tabelas auxiliares'!$B$237),"FOLHA DE PESSOAL",IF(X130='Tabelas auxiliares'!$A$237,"CUSTEIO",IF(X130='Tabelas auxiliares'!$A$236,"INVESTIMENTO","ERRO - VERIFICAR"))))</f>
        <v>CUSTEIO</v>
      </c>
      <c r="Z130" s="44">
        <v>2480</v>
      </c>
      <c r="AC130" s="44">
        <v>2480</v>
      </c>
    </row>
    <row r="131" spans="1:29" x14ac:dyDescent="0.25">
      <c r="A131" t="s">
        <v>594</v>
      </c>
      <c r="B131" s="72" t="s">
        <v>287</v>
      </c>
      <c r="C131" s="72" t="s">
        <v>595</v>
      </c>
      <c r="D131" t="s">
        <v>86</v>
      </c>
      <c r="E131" t="s">
        <v>117</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t="s">
        <v>4122</v>
      </c>
      <c r="J131" t="s">
        <v>4456</v>
      </c>
      <c r="K131" t="s">
        <v>4457</v>
      </c>
      <c r="L131" t="s">
        <v>4458</v>
      </c>
      <c r="M131" t="s">
        <v>1723</v>
      </c>
      <c r="N131" t="s">
        <v>1693</v>
      </c>
      <c r="O131" t="s">
        <v>167</v>
      </c>
      <c r="P131" t="s">
        <v>1694</v>
      </c>
      <c r="Q131" t="s">
        <v>168</v>
      </c>
      <c r="R131" t="s">
        <v>165</v>
      </c>
      <c r="S131" t="s">
        <v>119</v>
      </c>
      <c r="T131" t="s">
        <v>164</v>
      </c>
      <c r="U131" t="s">
        <v>1695</v>
      </c>
      <c r="V131" t="s">
        <v>1515</v>
      </c>
      <c r="W131" t="s">
        <v>1516</v>
      </c>
      <c r="X131" s="51" t="str">
        <f t="shared" si="1"/>
        <v>3</v>
      </c>
      <c r="Y131" s="51" t="str">
        <f>IF(T131="","",IF(AND(T131&lt;&gt;'Tabelas auxiliares'!$B$236,T131&lt;&gt;'Tabelas auxiliares'!$B$237),"FOLHA DE PESSOAL",IF(X131='Tabelas auxiliares'!$A$237,"CUSTEIO",IF(X131='Tabelas auxiliares'!$A$236,"INVESTIMENTO","ERRO - VERIFICAR"))))</f>
        <v>CUSTEIO</v>
      </c>
      <c r="Z131" s="44">
        <v>35500</v>
      </c>
      <c r="AC131" s="44">
        <v>35500</v>
      </c>
    </row>
    <row r="132" spans="1:29" x14ac:dyDescent="0.25">
      <c r="A132" t="s">
        <v>594</v>
      </c>
      <c r="B132" s="72" t="s">
        <v>287</v>
      </c>
      <c r="C132" s="72" t="s">
        <v>595</v>
      </c>
      <c r="D132" t="s">
        <v>86</v>
      </c>
      <c r="E132" t="s">
        <v>117</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t="s">
        <v>4122</v>
      </c>
      <c r="J132" t="s">
        <v>4456</v>
      </c>
      <c r="K132" t="s">
        <v>4459</v>
      </c>
      <c r="L132" t="s">
        <v>4458</v>
      </c>
      <c r="M132" t="s">
        <v>1723</v>
      </c>
      <c r="N132" t="s">
        <v>166</v>
      </c>
      <c r="O132" t="s">
        <v>167</v>
      </c>
      <c r="P132" t="s">
        <v>200</v>
      </c>
      <c r="Q132" t="s">
        <v>168</v>
      </c>
      <c r="R132" t="s">
        <v>165</v>
      </c>
      <c r="S132" t="s">
        <v>119</v>
      </c>
      <c r="T132" t="s">
        <v>164</v>
      </c>
      <c r="U132" t="s">
        <v>118</v>
      </c>
      <c r="V132" t="s">
        <v>1515</v>
      </c>
      <c r="W132" t="s">
        <v>1516</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3309.6</v>
      </c>
      <c r="AC132" s="44">
        <v>3309.6</v>
      </c>
    </row>
    <row r="133" spans="1:29" x14ac:dyDescent="0.25">
      <c r="A133" t="s">
        <v>594</v>
      </c>
      <c r="B133" s="72" t="s">
        <v>287</v>
      </c>
      <c r="C133" s="72" t="s">
        <v>595</v>
      </c>
      <c r="D133" t="s">
        <v>86</v>
      </c>
      <c r="E133" t="s">
        <v>117</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t="s">
        <v>4122</v>
      </c>
      <c r="J133" t="s">
        <v>4456</v>
      </c>
      <c r="K133" t="s">
        <v>4460</v>
      </c>
      <c r="L133" t="s">
        <v>4458</v>
      </c>
      <c r="M133" t="s">
        <v>1723</v>
      </c>
      <c r="N133" t="s">
        <v>1693</v>
      </c>
      <c r="O133" t="s">
        <v>167</v>
      </c>
      <c r="P133" t="s">
        <v>1694</v>
      </c>
      <c r="Q133" t="s">
        <v>168</v>
      </c>
      <c r="R133" t="s">
        <v>165</v>
      </c>
      <c r="S133" t="s">
        <v>119</v>
      </c>
      <c r="T133" t="s">
        <v>164</v>
      </c>
      <c r="U133" t="s">
        <v>1695</v>
      </c>
      <c r="V133" t="s">
        <v>1515</v>
      </c>
      <c r="W133" t="s">
        <v>1516</v>
      </c>
      <c r="X133" s="51" t="str">
        <f t="shared" si="2"/>
        <v>3</v>
      </c>
      <c r="Y133" s="51" t="str">
        <f>IF(T133="","",IF(AND(T133&lt;&gt;'Tabelas auxiliares'!$B$236,T133&lt;&gt;'Tabelas auxiliares'!$B$237),"FOLHA DE PESSOAL",IF(X133='Tabelas auxiliares'!$A$237,"CUSTEIO",IF(X133='Tabelas auxiliares'!$A$236,"INVESTIMENTO","ERRO - VERIFICAR"))))</f>
        <v>CUSTEIO</v>
      </c>
      <c r="Z133" s="44">
        <v>26190.39</v>
      </c>
      <c r="AC133" s="44">
        <v>26190.39</v>
      </c>
    </row>
    <row r="134" spans="1:29" x14ac:dyDescent="0.25">
      <c r="A134" t="s">
        <v>594</v>
      </c>
      <c r="B134" s="72" t="s">
        <v>290</v>
      </c>
      <c r="C134" s="72" t="s">
        <v>595</v>
      </c>
      <c r="D134" t="s">
        <v>61</v>
      </c>
      <c r="E134" t="s">
        <v>117</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t="s">
        <v>4362</v>
      </c>
      <c r="J134" t="s">
        <v>4461</v>
      </c>
      <c r="K134" t="s">
        <v>4462</v>
      </c>
      <c r="L134" t="s">
        <v>4463</v>
      </c>
      <c r="M134" t="s">
        <v>1737</v>
      </c>
      <c r="N134" t="s">
        <v>166</v>
      </c>
      <c r="O134" t="s">
        <v>167</v>
      </c>
      <c r="P134" t="s">
        <v>200</v>
      </c>
      <c r="Q134" t="s">
        <v>168</v>
      </c>
      <c r="R134" t="s">
        <v>165</v>
      </c>
      <c r="S134" t="s">
        <v>119</v>
      </c>
      <c r="T134" t="s">
        <v>164</v>
      </c>
      <c r="U134" t="s">
        <v>118</v>
      </c>
      <c r="V134" t="s">
        <v>1738</v>
      </c>
      <c r="W134" t="s">
        <v>1739</v>
      </c>
      <c r="X134" s="51" t="str">
        <f t="shared" si="2"/>
        <v>3</v>
      </c>
      <c r="Y134" s="51" t="str">
        <f>IF(T134="","",IF(AND(T134&lt;&gt;'Tabelas auxiliares'!$B$236,T134&lt;&gt;'Tabelas auxiliares'!$B$237),"FOLHA DE PESSOAL",IF(X134='Tabelas auxiliares'!$A$237,"CUSTEIO",IF(X134='Tabelas auxiliares'!$A$236,"INVESTIMENTO","ERRO - VERIFICAR"))))</f>
        <v>CUSTEIO</v>
      </c>
      <c r="Z134" s="44">
        <v>12361.64</v>
      </c>
      <c r="AA134" s="44">
        <v>12361.64</v>
      </c>
    </row>
    <row r="135" spans="1:29" x14ac:dyDescent="0.25">
      <c r="A135" t="s">
        <v>594</v>
      </c>
      <c r="B135" s="72" t="s">
        <v>290</v>
      </c>
      <c r="C135" s="72" t="s">
        <v>595</v>
      </c>
      <c r="D135" t="s">
        <v>88</v>
      </c>
      <c r="E135" t="s">
        <v>117</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t="s">
        <v>4464</v>
      </c>
      <c r="J135" t="s">
        <v>4465</v>
      </c>
      <c r="K135" t="s">
        <v>4466</v>
      </c>
      <c r="L135" t="s">
        <v>4467</v>
      </c>
      <c r="M135" t="s">
        <v>165</v>
      </c>
      <c r="N135" t="s">
        <v>166</v>
      </c>
      <c r="O135" t="s">
        <v>167</v>
      </c>
      <c r="P135" t="s">
        <v>200</v>
      </c>
      <c r="Q135" t="s">
        <v>168</v>
      </c>
      <c r="R135" t="s">
        <v>165</v>
      </c>
      <c r="S135" t="s">
        <v>119</v>
      </c>
      <c r="T135" t="s">
        <v>164</v>
      </c>
      <c r="U135" t="s">
        <v>118</v>
      </c>
      <c r="V135" t="s">
        <v>1744</v>
      </c>
      <c r="W135" t="s">
        <v>1745</v>
      </c>
      <c r="X135" s="51" t="str">
        <f t="shared" si="2"/>
        <v>3</v>
      </c>
      <c r="Y135" s="51" t="str">
        <f>IF(T135="","",IF(AND(T135&lt;&gt;'Tabelas auxiliares'!$B$236,T135&lt;&gt;'Tabelas auxiliares'!$B$237),"FOLHA DE PESSOAL",IF(X135='Tabelas auxiliares'!$A$237,"CUSTEIO",IF(X135='Tabelas auxiliares'!$A$236,"INVESTIMENTO","ERRO - VERIFICAR"))))</f>
        <v>CUSTEIO</v>
      </c>
      <c r="Z135" s="44">
        <v>1539.48</v>
      </c>
      <c r="AA135" s="44">
        <v>1539.48</v>
      </c>
    </row>
    <row r="136" spans="1:29" x14ac:dyDescent="0.25">
      <c r="A136" t="s">
        <v>594</v>
      </c>
      <c r="B136" s="72" t="s">
        <v>356</v>
      </c>
      <c r="C136" s="72" t="s">
        <v>595</v>
      </c>
      <c r="D136" t="s">
        <v>206</v>
      </c>
      <c r="E136" t="s">
        <v>117</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t="s">
        <v>4468</v>
      </c>
      <c r="J136" t="s">
        <v>4469</v>
      </c>
      <c r="K136" t="s">
        <v>4470</v>
      </c>
      <c r="L136" t="s">
        <v>4471</v>
      </c>
      <c r="M136" t="s">
        <v>3176</v>
      </c>
      <c r="N136" t="s">
        <v>169</v>
      </c>
      <c r="O136" t="s">
        <v>167</v>
      </c>
      <c r="P136" t="s">
        <v>640</v>
      </c>
      <c r="Q136" t="s">
        <v>168</v>
      </c>
      <c r="R136" t="s">
        <v>165</v>
      </c>
      <c r="S136" t="s">
        <v>119</v>
      </c>
      <c r="T136" t="s">
        <v>228</v>
      </c>
      <c r="U136" t="s">
        <v>4472</v>
      </c>
      <c r="V136" t="s">
        <v>1631</v>
      </c>
      <c r="W136" t="s">
        <v>1632</v>
      </c>
      <c r="X136" s="51" t="str">
        <f t="shared" si="2"/>
        <v>3</v>
      </c>
      <c r="Y136" s="51" t="str">
        <f>IF(T136="","",IF(AND(T136&lt;&gt;'Tabelas auxiliares'!$B$236,T136&lt;&gt;'Tabelas auxiliares'!$B$237),"FOLHA DE PESSOAL",IF(X136='Tabelas auxiliares'!$A$237,"CUSTEIO",IF(X136='Tabelas auxiliares'!$A$236,"INVESTIMENTO","ERRO - VERIFICAR"))))</f>
        <v>CUSTEIO</v>
      </c>
      <c r="Z136" s="44">
        <v>16304.34</v>
      </c>
      <c r="AC136" s="44">
        <v>16304.34</v>
      </c>
    </row>
    <row r="137" spans="1:29" x14ac:dyDescent="0.25">
      <c r="A137" t="s">
        <v>594</v>
      </c>
      <c r="B137" s="72" t="s">
        <v>356</v>
      </c>
      <c r="C137" s="72" t="s">
        <v>595</v>
      </c>
      <c r="D137" t="s">
        <v>55</v>
      </c>
      <c r="E137" t="s">
        <v>117</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t="s">
        <v>4248</v>
      </c>
      <c r="J137" t="s">
        <v>4473</v>
      </c>
      <c r="K137" t="s">
        <v>4474</v>
      </c>
      <c r="L137" t="s">
        <v>4475</v>
      </c>
      <c r="M137" t="s">
        <v>3176</v>
      </c>
      <c r="N137" t="s">
        <v>166</v>
      </c>
      <c r="O137" t="s">
        <v>167</v>
      </c>
      <c r="P137" t="s">
        <v>200</v>
      </c>
      <c r="Q137" t="s">
        <v>168</v>
      </c>
      <c r="R137" t="s">
        <v>165</v>
      </c>
      <c r="S137" t="s">
        <v>119</v>
      </c>
      <c r="T137" t="s">
        <v>228</v>
      </c>
      <c r="U137" t="s">
        <v>4476</v>
      </c>
      <c r="V137" t="s">
        <v>1631</v>
      </c>
      <c r="W137" t="s">
        <v>1632</v>
      </c>
      <c r="X137" s="51" t="str">
        <f t="shared" si="2"/>
        <v>3</v>
      </c>
      <c r="Y137" s="51" t="str">
        <f>IF(T137="","",IF(AND(T137&lt;&gt;'Tabelas auxiliares'!$B$236,T137&lt;&gt;'Tabelas auxiliares'!$B$237),"FOLHA DE PESSOAL",IF(X137='Tabelas auxiliares'!$A$237,"CUSTEIO",IF(X137='Tabelas auxiliares'!$A$236,"INVESTIMENTO","ERRO - VERIFICAR"))))</f>
        <v>CUSTEIO</v>
      </c>
      <c r="Z137" s="44">
        <v>5833.31</v>
      </c>
      <c r="AC137" s="44">
        <v>5833.31</v>
      </c>
    </row>
    <row r="138" spans="1:29" x14ac:dyDescent="0.25">
      <c r="A138" t="s">
        <v>594</v>
      </c>
      <c r="B138" s="72" t="s">
        <v>356</v>
      </c>
      <c r="C138" s="72" t="s">
        <v>595</v>
      </c>
      <c r="D138" t="s">
        <v>55</v>
      </c>
      <c r="E138" t="s">
        <v>117</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t="s">
        <v>4477</v>
      </c>
      <c r="J138" t="s">
        <v>4478</v>
      </c>
      <c r="K138" t="s">
        <v>4479</v>
      </c>
      <c r="L138" t="s">
        <v>4480</v>
      </c>
      <c r="M138" t="s">
        <v>3176</v>
      </c>
      <c r="N138" t="s">
        <v>166</v>
      </c>
      <c r="O138" t="s">
        <v>167</v>
      </c>
      <c r="P138" t="s">
        <v>200</v>
      </c>
      <c r="Q138" t="s">
        <v>168</v>
      </c>
      <c r="R138" t="s">
        <v>165</v>
      </c>
      <c r="S138" t="s">
        <v>119</v>
      </c>
      <c r="T138" t="s">
        <v>228</v>
      </c>
      <c r="U138" t="s">
        <v>4476</v>
      </c>
      <c r="V138" t="s">
        <v>1631</v>
      </c>
      <c r="W138" t="s">
        <v>1632</v>
      </c>
      <c r="X138" s="51" t="str">
        <f t="shared" si="2"/>
        <v>3</v>
      </c>
      <c r="Y138" s="51" t="str">
        <f>IF(T138="","",IF(AND(T138&lt;&gt;'Tabelas auxiliares'!$B$236,T138&lt;&gt;'Tabelas auxiliares'!$B$237),"FOLHA DE PESSOAL",IF(X138='Tabelas auxiliares'!$A$237,"CUSTEIO",IF(X138='Tabelas auxiliares'!$A$236,"INVESTIMENTO","ERRO - VERIFICAR"))))</f>
        <v>CUSTEIO</v>
      </c>
      <c r="Z138" s="44">
        <v>14000</v>
      </c>
      <c r="AC138" s="44">
        <v>14000</v>
      </c>
    </row>
    <row r="139" spans="1:29" x14ac:dyDescent="0.25">
      <c r="A139" t="s">
        <v>594</v>
      </c>
      <c r="B139" s="72" t="s">
        <v>356</v>
      </c>
      <c r="C139" s="72" t="s">
        <v>595</v>
      </c>
      <c r="D139" t="s">
        <v>55</v>
      </c>
      <c r="E139" t="s">
        <v>117</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t="s">
        <v>4481</v>
      </c>
      <c r="J139" t="s">
        <v>4482</v>
      </c>
      <c r="K139" t="s">
        <v>4483</v>
      </c>
      <c r="L139" t="s">
        <v>4484</v>
      </c>
      <c r="M139" t="s">
        <v>3176</v>
      </c>
      <c r="N139" t="s">
        <v>166</v>
      </c>
      <c r="O139" t="s">
        <v>167</v>
      </c>
      <c r="P139" t="s">
        <v>200</v>
      </c>
      <c r="Q139" t="s">
        <v>168</v>
      </c>
      <c r="R139" t="s">
        <v>165</v>
      </c>
      <c r="S139" t="s">
        <v>119</v>
      </c>
      <c r="T139" t="s">
        <v>228</v>
      </c>
      <c r="U139" t="s">
        <v>4485</v>
      </c>
      <c r="V139" t="s">
        <v>1631</v>
      </c>
      <c r="W139" t="s">
        <v>1632</v>
      </c>
      <c r="X139" s="51" t="str">
        <f t="shared" si="2"/>
        <v>3</v>
      </c>
      <c r="Y139" s="51" t="str">
        <f>IF(T139="","",IF(AND(T139&lt;&gt;'Tabelas auxiliares'!$B$236,T139&lt;&gt;'Tabelas auxiliares'!$B$237),"FOLHA DE PESSOAL",IF(X139='Tabelas auxiliares'!$A$237,"CUSTEIO",IF(X139='Tabelas auxiliares'!$A$236,"INVESTIMENTO","ERRO - VERIFICAR"))))</f>
        <v>CUSTEIO</v>
      </c>
      <c r="Z139" s="44">
        <v>270000</v>
      </c>
      <c r="AC139" s="44">
        <v>270000</v>
      </c>
    </row>
    <row r="140" spans="1:29" x14ac:dyDescent="0.25">
      <c r="A140" t="s">
        <v>594</v>
      </c>
      <c r="B140" s="72" t="s">
        <v>356</v>
      </c>
      <c r="C140" s="72" t="s">
        <v>595</v>
      </c>
      <c r="D140" t="s">
        <v>55</v>
      </c>
      <c r="E140" t="s">
        <v>117</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t="s">
        <v>4481</v>
      </c>
      <c r="J140" t="s">
        <v>4482</v>
      </c>
      <c r="K140" t="s">
        <v>4486</v>
      </c>
      <c r="L140" t="s">
        <v>4484</v>
      </c>
      <c r="M140" t="s">
        <v>3176</v>
      </c>
      <c r="N140" t="s">
        <v>166</v>
      </c>
      <c r="O140" t="s">
        <v>167</v>
      </c>
      <c r="P140" t="s">
        <v>200</v>
      </c>
      <c r="Q140" t="s">
        <v>168</v>
      </c>
      <c r="R140" t="s">
        <v>165</v>
      </c>
      <c r="S140" t="s">
        <v>119</v>
      </c>
      <c r="T140" t="s">
        <v>228</v>
      </c>
      <c r="U140" t="s">
        <v>4485</v>
      </c>
      <c r="V140" t="s">
        <v>1631</v>
      </c>
      <c r="W140" t="s">
        <v>1632</v>
      </c>
      <c r="X140" s="51" t="str">
        <f t="shared" si="2"/>
        <v>3</v>
      </c>
      <c r="Y140" s="51" t="str">
        <f>IF(T140="","",IF(AND(T140&lt;&gt;'Tabelas auxiliares'!$B$236,T140&lt;&gt;'Tabelas auxiliares'!$B$237),"FOLHA DE PESSOAL",IF(X140='Tabelas auxiliares'!$A$237,"CUSTEIO",IF(X140='Tabelas auxiliares'!$A$236,"INVESTIMENTO","ERRO - VERIFICAR"))))</f>
        <v>CUSTEIO</v>
      </c>
      <c r="Z140" s="44">
        <v>30000</v>
      </c>
      <c r="AA140" s="44">
        <v>14000</v>
      </c>
      <c r="AC140" s="44">
        <v>16000</v>
      </c>
    </row>
    <row r="141" spans="1:29" x14ac:dyDescent="0.25">
      <c r="A141" t="s">
        <v>594</v>
      </c>
      <c r="B141" s="72" t="s">
        <v>356</v>
      </c>
      <c r="C141" s="72" t="s">
        <v>595</v>
      </c>
      <c r="D141" t="s">
        <v>88</v>
      </c>
      <c r="E141" t="s">
        <v>117</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t="s">
        <v>4487</v>
      </c>
      <c r="J141" t="s">
        <v>4488</v>
      </c>
      <c r="K141" t="s">
        <v>4489</v>
      </c>
      <c r="L141" t="s">
        <v>4490</v>
      </c>
      <c r="M141" t="s">
        <v>1521</v>
      </c>
      <c r="N141" t="s">
        <v>166</v>
      </c>
      <c r="O141" t="s">
        <v>167</v>
      </c>
      <c r="P141" t="s">
        <v>200</v>
      </c>
      <c r="Q141" t="s">
        <v>168</v>
      </c>
      <c r="R141" t="s">
        <v>165</v>
      </c>
      <c r="S141" t="s">
        <v>923</v>
      </c>
      <c r="T141" t="s">
        <v>164</v>
      </c>
      <c r="U141" t="s">
        <v>118</v>
      </c>
      <c r="V141" t="s">
        <v>471</v>
      </c>
      <c r="W141" t="s">
        <v>452</v>
      </c>
      <c r="X141" s="51" t="str">
        <f t="shared" si="2"/>
        <v>3</v>
      </c>
      <c r="Y141" s="51" t="str">
        <f>IF(T141="","",IF(AND(T141&lt;&gt;'Tabelas auxiliares'!$B$236,T141&lt;&gt;'Tabelas auxiliares'!$B$237),"FOLHA DE PESSOAL",IF(X141='Tabelas auxiliares'!$A$237,"CUSTEIO",IF(X141='Tabelas auxiliares'!$A$236,"INVESTIMENTO","ERRO - VERIFICAR"))))</f>
        <v>CUSTEIO</v>
      </c>
      <c r="Z141" s="44">
        <v>12950</v>
      </c>
      <c r="AA141" s="44">
        <v>10700</v>
      </c>
      <c r="AC141" s="44">
        <v>2250</v>
      </c>
    </row>
    <row r="142" spans="1:29" x14ac:dyDescent="0.25">
      <c r="A142" t="s">
        <v>594</v>
      </c>
      <c r="B142" s="72" t="s">
        <v>293</v>
      </c>
      <c r="C142" s="72" t="s">
        <v>595</v>
      </c>
      <c r="D142" t="s">
        <v>88</v>
      </c>
      <c r="E142" t="s">
        <v>117</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t="s">
        <v>4201</v>
      </c>
      <c r="J142" t="s">
        <v>4491</v>
      </c>
      <c r="K142" t="s">
        <v>4492</v>
      </c>
      <c r="L142" t="s">
        <v>4493</v>
      </c>
      <c r="M142" t="s">
        <v>4494</v>
      </c>
      <c r="N142" t="s">
        <v>1308</v>
      </c>
      <c r="O142" t="s">
        <v>167</v>
      </c>
      <c r="P142" t="s">
        <v>1309</v>
      </c>
      <c r="Q142" t="s">
        <v>168</v>
      </c>
      <c r="R142" t="s">
        <v>165</v>
      </c>
      <c r="S142" t="s">
        <v>119</v>
      </c>
      <c r="T142" t="s">
        <v>164</v>
      </c>
      <c r="U142" t="s">
        <v>789</v>
      </c>
      <c r="V142" t="s">
        <v>4495</v>
      </c>
      <c r="W142" t="s">
        <v>4496</v>
      </c>
      <c r="X142" s="51" t="str">
        <f t="shared" si="2"/>
        <v>4</v>
      </c>
      <c r="Y142" s="51" t="str">
        <f>IF(T142="","",IF(AND(T142&lt;&gt;'Tabelas auxiliares'!$B$236,T142&lt;&gt;'Tabelas auxiliares'!$B$237),"FOLHA DE PESSOAL",IF(X142='Tabelas auxiliares'!$A$237,"CUSTEIO",IF(X142='Tabelas auxiliares'!$A$236,"INVESTIMENTO","ERRO - VERIFICAR"))))</f>
        <v>INVESTIMENTO</v>
      </c>
      <c r="Z142" s="44">
        <v>18214.580000000002</v>
      </c>
      <c r="AC142" s="44">
        <v>18214.580000000002</v>
      </c>
    </row>
    <row r="143" spans="1:29" x14ac:dyDescent="0.25">
      <c r="A143" t="s">
        <v>594</v>
      </c>
      <c r="B143" s="72" t="s">
        <v>293</v>
      </c>
      <c r="C143" s="72" t="s">
        <v>595</v>
      </c>
      <c r="D143" t="s">
        <v>88</v>
      </c>
      <c r="E143" t="s">
        <v>117</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t="s">
        <v>4201</v>
      </c>
      <c r="J143" t="s">
        <v>4491</v>
      </c>
      <c r="K143" t="s">
        <v>4492</v>
      </c>
      <c r="L143" t="s">
        <v>4493</v>
      </c>
      <c r="M143" t="s">
        <v>4494</v>
      </c>
      <c r="N143" t="s">
        <v>1308</v>
      </c>
      <c r="O143" t="s">
        <v>167</v>
      </c>
      <c r="P143" t="s">
        <v>1309</v>
      </c>
      <c r="Q143" t="s">
        <v>168</v>
      </c>
      <c r="R143" t="s">
        <v>165</v>
      </c>
      <c r="S143" t="s">
        <v>119</v>
      </c>
      <c r="T143" t="s">
        <v>164</v>
      </c>
      <c r="U143" t="s">
        <v>789</v>
      </c>
      <c r="V143" t="s">
        <v>1786</v>
      </c>
      <c r="W143" t="s">
        <v>1787</v>
      </c>
      <c r="X143" s="51" t="str">
        <f t="shared" si="2"/>
        <v>4</v>
      </c>
      <c r="Y143" s="51" t="str">
        <f>IF(T143="","",IF(AND(T143&lt;&gt;'Tabelas auxiliares'!$B$236,T143&lt;&gt;'Tabelas auxiliares'!$B$237),"FOLHA DE PESSOAL",IF(X143='Tabelas auxiliares'!$A$237,"CUSTEIO",IF(X143='Tabelas auxiliares'!$A$236,"INVESTIMENTO","ERRO - VERIFICAR"))))</f>
        <v>INVESTIMENTO</v>
      </c>
      <c r="Z143" s="44">
        <v>4380</v>
      </c>
      <c r="AC143" s="44">
        <v>4380</v>
      </c>
    </row>
    <row r="144" spans="1:29" x14ac:dyDescent="0.25">
      <c r="A144" t="s">
        <v>594</v>
      </c>
      <c r="B144" s="72" t="s">
        <v>296</v>
      </c>
      <c r="C144" s="72" t="s">
        <v>595</v>
      </c>
      <c r="D144" t="s">
        <v>15</v>
      </c>
      <c r="E144" t="s">
        <v>117</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t="s">
        <v>4497</v>
      </c>
      <c r="J144" t="s">
        <v>4498</v>
      </c>
      <c r="K144" t="s">
        <v>4499</v>
      </c>
      <c r="L144" t="s">
        <v>4500</v>
      </c>
      <c r="M144" t="s">
        <v>4501</v>
      </c>
      <c r="N144" t="s">
        <v>169</v>
      </c>
      <c r="O144" t="s">
        <v>4393</v>
      </c>
      <c r="P144" t="s">
        <v>4394</v>
      </c>
      <c r="Q144" t="s">
        <v>168</v>
      </c>
      <c r="R144" t="s">
        <v>165</v>
      </c>
      <c r="S144" t="s">
        <v>597</v>
      </c>
      <c r="T144" t="s">
        <v>164</v>
      </c>
      <c r="U144" t="s">
        <v>4502</v>
      </c>
      <c r="V144" t="s">
        <v>2730</v>
      </c>
      <c r="W144" t="s">
        <v>2731</v>
      </c>
      <c r="X144" s="51" t="str">
        <f t="shared" si="2"/>
        <v>3</v>
      </c>
      <c r="Y144" s="51" t="str">
        <f>IF(T144="","",IF(AND(T144&lt;&gt;'Tabelas auxiliares'!$B$236,T144&lt;&gt;'Tabelas auxiliares'!$B$237),"FOLHA DE PESSOAL",IF(X144='Tabelas auxiliares'!$A$237,"CUSTEIO",IF(X144='Tabelas auxiliares'!$A$236,"INVESTIMENTO","ERRO - VERIFICAR"))))</f>
        <v>CUSTEIO</v>
      </c>
      <c r="Z144" s="44">
        <v>15000</v>
      </c>
      <c r="AA144" s="44">
        <v>15000</v>
      </c>
    </row>
    <row r="145" spans="1:29" x14ac:dyDescent="0.25">
      <c r="A145" t="s">
        <v>594</v>
      </c>
      <c r="B145" s="72" t="s">
        <v>296</v>
      </c>
      <c r="C145" s="72" t="s">
        <v>595</v>
      </c>
      <c r="D145" t="s">
        <v>153</v>
      </c>
      <c r="E145" t="s">
        <v>117</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t="s">
        <v>4415</v>
      </c>
      <c r="J145" t="s">
        <v>4503</v>
      </c>
      <c r="K145" t="s">
        <v>4504</v>
      </c>
      <c r="L145" t="s">
        <v>4505</v>
      </c>
      <c r="M145" t="s">
        <v>4506</v>
      </c>
      <c r="N145" t="s">
        <v>1308</v>
      </c>
      <c r="O145" t="s">
        <v>167</v>
      </c>
      <c r="P145" t="s">
        <v>1309</v>
      </c>
      <c r="Q145" t="s">
        <v>168</v>
      </c>
      <c r="R145" t="s">
        <v>165</v>
      </c>
      <c r="S145" t="s">
        <v>119</v>
      </c>
      <c r="T145" t="s">
        <v>164</v>
      </c>
      <c r="U145" t="s">
        <v>789</v>
      </c>
      <c r="V145" t="s">
        <v>1310</v>
      </c>
      <c r="W145" t="s">
        <v>1311</v>
      </c>
      <c r="X145" s="51" t="str">
        <f t="shared" si="2"/>
        <v>4</v>
      </c>
      <c r="Y145" s="51" t="str">
        <f>IF(T145="","",IF(AND(T145&lt;&gt;'Tabelas auxiliares'!$B$236,T145&lt;&gt;'Tabelas auxiliares'!$B$237),"FOLHA DE PESSOAL",IF(X145='Tabelas auxiliares'!$A$237,"CUSTEIO",IF(X145='Tabelas auxiliares'!$A$236,"INVESTIMENTO","ERRO - VERIFICAR"))))</f>
        <v>INVESTIMENTO</v>
      </c>
      <c r="Z145" s="44">
        <v>58000</v>
      </c>
      <c r="AC145" s="44">
        <v>58000</v>
      </c>
    </row>
    <row r="146" spans="1:29" x14ac:dyDescent="0.25">
      <c r="A146" t="s">
        <v>594</v>
      </c>
      <c r="B146" s="72" t="s">
        <v>296</v>
      </c>
      <c r="C146" s="72" t="s">
        <v>595</v>
      </c>
      <c r="D146" t="s">
        <v>41</v>
      </c>
      <c r="E146" t="s">
        <v>117</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t="s">
        <v>4415</v>
      </c>
      <c r="J146" t="s">
        <v>4507</v>
      </c>
      <c r="K146" t="s">
        <v>4508</v>
      </c>
      <c r="L146" t="s">
        <v>4509</v>
      </c>
      <c r="M146" t="s">
        <v>4510</v>
      </c>
      <c r="N146" t="s">
        <v>1308</v>
      </c>
      <c r="O146" t="s">
        <v>167</v>
      </c>
      <c r="P146" t="s">
        <v>1309</v>
      </c>
      <c r="Q146" t="s">
        <v>168</v>
      </c>
      <c r="R146" t="s">
        <v>165</v>
      </c>
      <c r="S146" t="s">
        <v>119</v>
      </c>
      <c r="T146" t="s">
        <v>164</v>
      </c>
      <c r="U146" t="s">
        <v>789</v>
      </c>
      <c r="V146" t="s">
        <v>1310</v>
      </c>
      <c r="W146" t="s">
        <v>1311</v>
      </c>
      <c r="X146" s="51" t="str">
        <f t="shared" si="2"/>
        <v>4</v>
      </c>
      <c r="Y146" s="51" t="str">
        <f>IF(T146="","",IF(AND(T146&lt;&gt;'Tabelas auxiliares'!$B$236,T146&lt;&gt;'Tabelas auxiliares'!$B$237),"FOLHA DE PESSOAL",IF(X146='Tabelas auxiliares'!$A$237,"CUSTEIO",IF(X146='Tabelas auxiliares'!$A$236,"INVESTIMENTO","ERRO - VERIFICAR"))))</f>
        <v>INVESTIMENTO</v>
      </c>
      <c r="Z146" s="44">
        <v>3880</v>
      </c>
      <c r="AC146" s="44">
        <v>3880</v>
      </c>
    </row>
    <row r="147" spans="1:29" x14ac:dyDescent="0.25">
      <c r="A147" t="s">
        <v>594</v>
      </c>
      <c r="B147" s="72" t="s">
        <v>296</v>
      </c>
      <c r="C147" s="72" t="s">
        <v>595</v>
      </c>
      <c r="D147" t="s">
        <v>41</v>
      </c>
      <c r="E147" t="s">
        <v>117</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t="s">
        <v>4415</v>
      </c>
      <c r="J147" t="s">
        <v>4507</v>
      </c>
      <c r="K147" t="s">
        <v>4511</v>
      </c>
      <c r="L147" t="s">
        <v>4509</v>
      </c>
      <c r="M147" t="s">
        <v>4512</v>
      </c>
      <c r="N147" t="s">
        <v>1308</v>
      </c>
      <c r="O147" t="s">
        <v>167</v>
      </c>
      <c r="P147" t="s">
        <v>1309</v>
      </c>
      <c r="Q147" t="s">
        <v>168</v>
      </c>
      <c r="R147" t="s">
        <v>165</v>
      </c>
      <c r="S147" t="s">
        <v>119</v>
      </c>
      <c r="T147" t="s">
        <v>164</v>
      </c>
      <c r="U147" t="s">
        <v>789</v>
      </c>
      <c r="V147" t="s">
        <v>1310</v>
      </c>
      <c r="W147" t="s">
        <v>1311</v>
      </c>
      <c r="X147" s="51" t="str">
        <f t="shared" si="2"/>
        <v>4</v>
      </c>
      <c r="Y147" s="51" t="str">
        <f>IF(T147="","",IF(AND(T147&lt;&gt;'Tabelas auxiliares'!$B$236,T147&lt;&gt;'Tabelas auxiliares'!$B$237),"FOLHA DE PESSOAL",IF(X147='Tabelas auxiliares'!$A$237,"CUSTEIO",IF(X147='Tabelas auxiliares'!$A$236,"INVESTIMENTO","ERRO - VERIFICAR"))))</f>
        <v>INVESTIMENTO</v>
      </c>
      <c r="Z147" s="44">
        <v>2626</v>
      </c>
      <c r="AC147" s="44">
        <v>2626</v>
      </c>
    </row>
    <row r="148" spans="1:29" x14ac:dyDescent="0.25">
      <c r="A148" t="s">
        <v>594</v>
      </c>
      <c r="B148" s="72" t="s">
        <v>296</v>
      </c>
      <c r="C148" s="72" t="s">
        <v>595</v>
      </c>
      <c r="D148" t="s">
        <v>41</v>
      </c>
      <c r="E148" t="s">
        <v>117</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t="s">
        <v>4415</v>
      </c>
      <c r="J148" t="s">
        <v>4507</v>
      </c>
      <c r="K148" t="s">
        <v>4513</v>
      </c>
      <c r="L148" t="s">
        <v>4509</v>
      </c>
      <c r="M148" t="s">
        <v>4514</v>
      </c>
      <c r="N148" t="s">
        <v>1308</v>
      </c>
      <c r="O148" t="s">
        <v>167</v>
      </c>
      <c r="P148" t="s">
        <v>1309</v>
      </c>
      <c r="Q148" t="s">
        <v>168</v>
      </c>
      <c r="R148" t="s">
        <v>165</v>
      </c>
      <c r="S148" t="s">
        <v>119</v>
      </c>
      <c r="T148" t="s">
        <v>164</v>
      </c>
      <c r="U148" t="s">
        <v>789</v>
      </c>
      <c r="V148" t="s">
        <v>1310</v>
      </c>
      <c r="W148" t="s">
        <v>1311</v>
      </c>
      <c r="X148" s="51" t="str">
        <f t="shared" si="2"/>
        <v>4</v>
      </c>
      <c r="Y148" s="51" t="str">
        <f>IF(T148="","",IF(AND(T148&lt;&gt;'Tabelas auxiliares'!$B$236,T148&lt;&gt;'Tabelas auxiliares'!$B$237),"FOLHA DE PESSOAL",IF(X148='Tabelas auxiliares'!$A$237,"CUSTEIO",IF(X148='Tabelas auxiliares'!$A$236,"INVESTIMENTO","ERRO - VERIFICAR"))))</f>
        <v>INVESTIMENTO</v>
      </c>
      <c r="Z148" s="44">
        <v>4175.22</v>
      </c>
      <c r="AC148" s="44">
        <v>4175.22</v>
      </c>
    </row>
    <row r="149" spans="1:29" x14ac:dyDescent="0.25">
      <c r="A149" t="s">
        <v>594</v>
      </c>
      <c r="B149" s="72" t="s">
        <v>296</v>
      </c>
      <c r="C149" s="72" t="s">
        <v>595</v>
      </c>
      <c r="D149" t="s">
        <v>41</v>
      </c>
      <c r="E149" t="s">
        <v>117</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t="s">
        <v>4415</v>
      </c>
      <c r="J149" t="s">
        <v>4507</v>
      </c>
      <c r="K149" t="s">
        <v>4515</v>
      </c>
      <c r="L149" t="s">
        <v>4509</v>
      </c>
      <c r="M149" t="s">
        <v>1851</v>
      </c>
      <c r="N149" t="s">
        <v>1308</v>
      </c>
      <c r="O149" t="s">
        <v>167</v>
      </c>
      <c r="P149" t="s">
        <v>1309</v>
      </c>
      <c r="Q149" t="s">
        <v>168</v>
      </c>
      <c r="R149" t="s">
        <v>165</v>
      </c>
      <c r="S149" t="s">
        <v>119</v>
      </c>
      <c r="T149" t="s">
        <v>164</v>
      </c>
      <c r="U149" t="s">
        <v>789</v>
      </c>
      <c r="V149" t="s">
        <v>1310</v>
      </c>
      <c r="W149" t="s">
        <v>1311</v>
      </c>
      <c r="X149" s="51" t="str">
        <f t="shared" si="2"/>
        <v>4</v>
      </c>
      <c r="Y149" s="51" t="str">
        <f>IF(T149="","",IF(AND(T149&lt;&gt;'Tabelas auxiliares'!$B$236,T149&lt;&gt;'Tabelas auxiliares'!$B$237),"FOLHA DE PESSOAL",IF(X149='Tabelas auxiliares'!$A$237,"CUSTEIO",IF(X149='Tabelas auxiliares'!$A$236,"INVESTIMENTO","ERRO - VERIFICAR"))))</f>
        <v>INVESTIMENTO</v>
      </c>
      <c r="Z149" s="44">
        <v>2861.46</v>
      </c>
      <c r="AC149" s="44">
        <v>2861.46</v>
      </c>
    </row>
    <row r="150" spans="1:29" x14ac:dyDescent="0.25">
      <c r="A150" t="s">
        <v>594</v>
      </c>
      <c r="B150" s="72" t="s">
        <v>296</v>
      </c>
      <c r="C150" s="72" t="s">
        <v>595</v>
      </c>
      <c r="D150" t="s">
        <v>41</v>
      </c>
      <c r="E150" t="s">
        <v>117</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t="s">
        <v>4415</v>
      </c>
      <c r="J150" t="s">
        <v>4507</v>
      </c>
      <c r="K150" t="s">
        <v>4516</v>
      </c>
      <c r="L150" t="s">
        <v>4509</v>
      </c>
      <c r="M150" t="s">
        <v>4517</v>
      </c>
      <c r="N150" t="s">
        <v>1308</v>
      </c>
      <c r="O150" t="s">
        <v>167</v>
      </c>
      <c r="P150" t="s">
        <v>1309</v>
      </c>
      <c r="Q150" t="s">
        <v>168</v>
      </c>
      <c r="R150" t="s">
        <v>165</v>
      </c>
      <c r="S150" t="s">
        <v>119</v>
      </c>
      <c r="T150" t="s">
        <v>164</v>
      </c>
      <c r="U150" t="s">
        <v>789</v>
      </c>
      <c r="V150" t="s">
        <v>1846</v>
      </c>
      <c r="W150" t="s">
        <v>1847</v>
      </c>
      <c r="X150" s="51" t="str">
        <f t="shared" si="2"/>
        <v>4</v>
      </c>
      <c r="Y150" s="51" t="str">
        <f>IF(T150="","",IF(AND(T150&lt;&gt;'Tabelas auxiliares'!$B$236,T150&lt;&gt;'Tabelas auxiliares'!$B$237),"FOLHA DE PESSOAL",IF(X150='Tabelas auxiliares'!$A$237,"CUSTEIO",IF(X150='Tabelas auxiliares'!$A$236,"INVESTIMENTO","ERRO - VERIFICAR"))))</f>
        <v>INVESTIMENTO</v>
      </c>
      <c r="Z150" s="44">
        <v>3600</v>
      </c>
      <c r="AC150" s="44">
        <v>3600</v>
      </c>
    </row>
    <row r="151" spans="1:29" x14ac:dyDescent="0.25">
      <c r="A151" t="s">
        <v>594</v>
      </c>
      <c r="B151" s="72" t="s">
        <v>296</v>
      </c>
      <c r="C151" s="72" t="s">
        <v>595</v>
      </c>
      <c r="D151" t="s">
        <v>41</v>
      </c>
      <c r="E151" t="s">
        <v>117</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t="s">
        <v>4415</v>
      </c>
      <c r="J151" t="s">
        <v>4507</v>
      </c>
      <c r="K151" t="s">
        <v>4518</v>
      </c>
      <c r="L151" t="s">
        <v>4509</v>
      </c>
      <c r="M151" t="s">
        <v>4519</v>
      </c>
      <c r="N151" t="s">
        <v>1308</v>
      </c>
      <c r="O151" t="s">
        <v>167</v>
      </c>
      <c r="P151" t="s">
        <v>1309</v>
      </c>
      <c r="Q151" t="s">
        <v>168</v>
      </c>
      <c r="R151" t="s">
        <v>165</v>
      </c>
      <c r="S151" t="s">
        <v>119</v>
      </c>
      <c r="T151" t="s">
        <v>164</v>
      </c>
      <c r="U151" t="s">
        <v>789</v>
      </c>
      <c r="V151" t="s">
        <v>1310</v>
      </c>
      <c r="W151" t="s">
        <v>1311</v>
      </c>
      <c r="X151" s="51" t="str">
        <f t="shared" si="2"/>
        <v>4</v>
      </c>
      <c r="Y151" s="51" t="str">
        <f>IF(T151="","",IF(AND(T151&lt;&gt;'Tabelas auxiliares'!$B$236,T151&lt;&gt;'Tabelas auxiliares'!$B$237),"FOLHA DE PESSOAL",IF(X151='Tabelas auxiliares'!$A$237,"CUSTEIO",IF(X151='Tabelas auxiliares'!$A$236,"INVESTIMENTO","ERRO - VERIFICAR"))))</f>
        <v>INVESTIMENTO</v>
      </c>
      <c r="Z151" s="44">
        <v>5900</v>
      </c>
      <c r="AC151" s="44">
        <v>5900</v>
      </c>
    </row>
    <row r="152" spans="1:29" x14ac:dyDescent="0.25">
      <c r="A152" t="s">
        <v>594</v>
      </c>
      <c r="B152" s="72" t="s">
        <v>296</v>
      </c>
      <c r="C152" s="72" t="s">
        <v>595</v>
      </c>
      <c r="D152" t="s">
        <v>41</v>
      </c>
      <c r="E152" t="s">
        <v>117</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t="s">
        <v>4415</v>
      </c>
      <c r="J152" t="s">
        <v>4507</v>
      </c>
      <c r="K152" t="s">
        <v>4520</v>
      </c>
      <c r="L152" t="s">
        <v>4509</v>
      </c>
      <c r="M152" t="s">
        <v>4521</v>
      </c>
      <c r="N152" t="s">
        <v>1308</v>
      </c>
      <c r="O152" t="s">
        <v>167</v>
      </c>
      <c r="P152" t="s">
        <v>1309</v>
      </c>
      <c r="Q152" t="s">
        <v>168</v>
      </c>
      <c r="R152" t="s">
        <v>165</v>
      </c>
      <c r="S152" t="s">
        <v>119</v>
      </c>
      <c r="T152" t="s">
        <v>164</v>
      </c>
      <c r="U152" t="s">
        <v>789</v>
      </c>
      <c r="V152" t="s">
        <v>1310</v>
      </c>
      <c r="W152" t="s">
        <v>1311</v>
      </c>
      <c r="X152" s="51" t="str">
        <f t="shared" si="2"/>
        <v>4</v>
      </c>
      <c r="Y152" s="51" t="str">
        <f>IF(T152="","",IF(AND(T152&lt;&gt;'Tabelas auxiliares'!$B$236,T152&lt;&gt;'Tabelas auxiliares'!$B$237),"FOLHA DE PESSOAL",IF(X152='Tabelas auxiliares'!$A$237,"CUSTEIO",IF(X152='Tabelas auxiliares'!$A$236,"INVESTIMENTO","ERRO - VERIFICAR"))))</f>
        <v>INVESTIMENTO</v>
      </c>
      <c r="Z152" s="44">
        <v>5499.99</v>
      </c>
      <c r="AC152" s="44">
        <v>5499.99</v>
      </c>
    </row>
    <row r="153" spans="1:29" x14ac:dyDescent="0.25">
      <c r="A153" t="s">
        <v>594</v>
      </c>
      <c r="B153" s="72" t="s">
        <v>296</v>
      </c>
      <c r="C153" s="72" t="s">
        <v>595</v>
      </c>
      <c r="D153" t="s">
        <v>41</v>
      </c>
      <c r="E153" t="s">
        <v>117</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t="s">
        <v>4522</v>
      </c>
      <c r="J153" t="s">
        <v>4523</v>
      </c>
      <c r="K153" t="s">
        <v>4524</v>
      </c>
      <c r="L153" t="s">
        <v>4525</v>
      </c>
      <c r="M153" t="s">
        <v>1852</v>
      </c>
      <c r="N153" t="s">
        <v>1308</v>
      </c>
      <c r="O153" t="s">
        <v>167</v>
      </c>
      <c r="P153" t="s">
        <v>1309</v>
      </c>
      <c r="Q153" t="s">
        <v>168</v>
      </c>
      <c r="R153" t="s">
        <v>165</v>
      </c>
      <c r="S153" t="s">
        <v>119</v>
      </c>
      <c r="T153" t="s">
        <v>164</v>
      </c>
      <c r="U153" t="s">
        <v>789</v>
      </c>
      <c r="V153" t="s">
        <v>1310</v>
      </c>
      <c r="W153" t="s">
        <v>1311</v>
      </c>
      <c r="X153" s="51" t="str">
        <f t="shared" si="2"/>
        <v>4</v>
      </c>
      <c r="Y153" s="51" t="str">
        <f>IF(T153="","",IF(AND(T153&lt;&gt;'Tabelas auxiliares'!$B$236,T153&lt;&gt;'Tabelas auxiliares'!$B$237),"FOLHA DE PESSOAL",IF(X153='Tabelas auxiliares'!$A$237,"CUSTEIO",IF(X153='Tabelas auxiliares'!$A$236,"INVESTIMENTO","ERRO - VERIFICAR"))))</f>
        <v>INVESTIMENTO</v>
      </c>
      <c r="Z153" s="44">
        <v>18000</v>
      </c>
      <c r="AC153" s="44">
        <v>18000</v>
      </c>
    </row>
    <row r="154" spans="1:29" x14ac:dyDescent="0.25">
      <c r="A154" t="s">
        <v>594</v>
      </c>
      <c r="B154" s="72" t="s">
        <v>296</v>
      </c>
      <c r="C154" s="72" t="s">
        <v>595</v>
      </c>
      <c r="D154" t="s">
        <v>41</v>
      </c>
      <c r="E154" t="s">
        <v>117</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t="s">
        <v>4522</v>
      </c>
      <c r="J154" t="s">
        <v>4523</v>
      </c>
      <c r="K154" t="s">
        <v>4526</v>
      </c>
      <c r="L154" t="s">
        <v>4525</v>
      </c>
      <c r="M154" t="s">
        <v>4527</v>
      </c>
      <c r="N154" t="s">
        <v>1308</v>
      </c>
      <c r="O154" t="s">
        <v>167</v>
      </c>
      <c r="P154" t="s">
        <v>1309</v>
      </c>
      <c r="Q154" t="s">
        <v>168</v>
      </c>
      <c r="R154" t="s">
        <v>165</v>
      </c>
      <c r="S154" t="s">
        <v>119</v>
      </c>
      <c r="T154" t="s">
        <v>164</v>
      </c>
      <c r="U154" t="s">
        <v>789</v>
      </c>
      <c r="V154" t="s">
        <v>1310</v>
      </c>
      <c r="W154" t="s">
        <v>1311</v>
      </c>
      <c r="X154" s="51" t="str">
        <f t="shared" si="2"/>
        <v>4</v>
      </c>
      <c r="Y154" s="51" t="str">
        <f>IF(T154="","",IF(AND(T154&lt;&gt;'Tabelas auxiliares'!$B$236,T154&lt;&gt;'Tabelas auxiliares'!$B$237),"FOLHA DE PESSOAL",IF(X154='Tabelas auxiliares'!$A$237,"CUSTEIO",IF(X154='Tabelas auxiliares'!$A$236,"INVESTIMENTO","ERRO - VERIFICAR"))))</f>
        <v>INVESTIMENTO</v>
      </c>
      <c r="Z154" s="44">
        <v>5350.84</v>
      </c>
      <c r="AC154" s="44">
        <v>5350.84</v>
      </c>
    </row>
    <row r="155" spans="1:29" x14ac:dyDescent="0.25">
      <c r="A155" t="s">
        <v>594</v>
      </c>
      <c r="B155" s="72" t="s">
        <v>296</v>
      </c>
      <c r="C155" s="72" t="s">
        <v>595</v>
      </c>
      <c r="D155" t="s">
        <v>41</v>
      </c>
      <c r="E155" t="s">
        <v>117</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t="s">
        <v>4522</v>
      </c>
      <c r="J155" t="s">
        <v>4523</v>
      </c>
      <c r="K155" t="s">
        <v>4528</v>
      </c>
      <c r="L155" t="s">
        <v>4525</v>
      </c>
      <c r="M155" t="s">
        <v>4529</v>
      </c>
      <c r="N155" t="s">
        <v>1308</v>
      </c>
      <c r="O155" t="s">
        <v>167</v>
      </c>
      <c r="P155" t="s">
        <v>1309</v>
      </c>
      <c r="Q155" t="s">
        <v>168</v>
      </c>
      <c r="R155" t="s">
        <v>165</v>
      </c>
      <c r="S155" t="s">
        <v>119</v>
      </c>
      <c r="T155" t="s">
        <v>164</v>
      </c>
      <c r="U155" t="s">
        <v>789</v>
      </c>
      <c r="V155" t="s">
        <v>1310</v>
      </c>
      <c r="W155" t="s">
        <v>1311</v>
      </c>
      <c r="X155" s="51" t="str">
        <f t="shared" si="2"/>
        <v>4</v>
      </c>
      <c r="Y155" s="51" t="str">
        <f>IF(T155="","",IF(AND(T155&lt;&gt;'Tabelas auxiliares'!$B$236,T155&lt;&gt;'Tabelas auxiliares'!$B$237),"FOLHA DE PESSOAL",IF(X155='Tabelas auxiliares'!$A$237,"CUSTEIO",IF(X155='Tabelas auxiliares'!$A$236,"INVESTIMENTO","ERRO - VERIFICAR"))))</f>
        <v>INVESTIMENTO</v>
      </c>
      <c r="Z155" s="44">
        <v>17800</v>
      </c>
      <c r="AC155" s="44">
        <v>17800</v>
      </c>
    </row>
    <row r="156" spans="1:29" x14ac:dyDescent="0.25">
      <c r="A156" t="s">
        <v>594</v>
      </c>
      <c r="B156" s="72" t="s">
        <v>296</v>
      </c>
      <c r="C156" s="72" t="s">
        <v>595</v>
      </c>
      <c r="D156" t="s">
        <v>41</v>
      </c>
      <c r="E156" t="s">
        <v>117</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t="s">
        <v>4122</v>
      </c>
      <c r="J156" t="s">
        <v>4523</v>
      </c>
      <c r="K156" t="s">
        <v>4530</v>
      </c>
      <c r="L156" t="s">
        <v>4525</v>
      </c>
      <c r="M156" t="s">
        <v>1834</v>
      </c>
      <c r="N156" t="s">
        <v>1308</v>
      </c>
      <c r="O156" t="s">
        <v>167</v>
      </c>
      <c r="P156" t="s">
        <v>1309</v>
      </c>
      <c r="Q156" t="s">
        <v>168</v>
      </c>
      <c r="R156" t="s">
        <v>165</v>
      </c>
      <c r="S156" t="s">
        <v>119</v>
      </c>
      <c r="T156" t="s">
        <v>164</v>
      </c>
      <c r="U156" t="s">
        <v>789</v>
      </c>
      <c r="V156" t="s">
        <v>1310</v>
      </c>
      <c r="W156" t="s">
        <v>1311</v>
      </c>
      <c r="X156" s="51" t="str">
        <f t="shared" si="2"/>
        <v>4</v>
      </c>
      <c r="Y156" s="51" t="str">
        <f>IF(T156="","",IF(AND(T156&lt;&gt;'Tabelas auxiliares'!$B$236,T156&lt;&gt;'Tabelas auxiliares'!$B$237),"FOLHA DE PESSOAL",IF(X156='Tabelas auxiliares'!$A$237,"CUSTEIO",IF(X156='Tabelas auxiliares'!$A$236,"INVESTIMENTO","ERRO - VERIFICAR"))))</f>
        <v>INVESTIMENTO</v>
      </c>
      <c r="Z156" s="44">
        <v>24000</v>
      </c>
      <c r="AC156" s="44">
        <v>24000</v>
      </c>
    </row>
    <row r="157" spans="1:29" x14ac:dyDescent="0.25">
      <c r="A157" t="s">
        <v>594</v>
      </c>
      <c r="B157" s="72" t="s">
        <v>296</v>
      </c>
      <c r="C157" s="72" t="s">
        <v>595</v>
      </c>
      <c r="D157" t="s">
        <v>45</v>
      </c>
      <c r="E157" t="s">
        <v>117</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t="s">
        <v>4531</v>
      </c>
      <c r="J157" t="s">
        <v>4532</v>
      </c>
      <c r="K157" t="s">
        <v>4533</v>
      </c>
      <c r="L157" t="s">
        <v>4534</v>
      </c>
      <c r="M157" t="s">
        <v>2662</v>
      </c>
      <c r="N157" t="s">
        <v>166</v>
      </c>
      <c r="O157" t="s">
        <v>167</v>
      </c>
      <c r="P157" t="s">
        <v>200</v>
      </c>
      <c r="Q157" t="s">
        <v>168</v>
      </c>
      <c r="R157" t="s">
        <v>165</v>
      </c>
      <c r="S157" t="s">
        <v>119</v>
      </c>
      <c r="T157" t="s">
        <v>164</v>
      </c>
      <c r="U157" t="s">
        <v>118</v>
      </c>
      <c r="V157" t="s">
        <v>2730</v>
      </c>
      <c r="W157" t="s">
        <v>2731</v>
      </c>
      <c r="X157" s="51" t="str">
        <f t="shared" si="2"/>
        <v>3</v>
      </c>
      <c r="Y157" s="51" t="str">
        <f>IF(T157="","",IF(AND(T157&lt;&gt;'Tabelas auxiliares'!$B$236,T157&lt;&gt;'Tabelas auxiliares'!$B$237),"FOLHA DE PESSOAL",IF(X157='Tabelas auxiliares'!$A$237,"CUSTEIO",IF(X157='Tabelas auxiliares'!$A$236,"INVESTIMENTO","ERRO - VERIFICAR"))))</f>
        <v>CUSTEIO</v>
      </c>
      <c r="Z157" s="44">
        <v>2452.0100000000002</v>
      </c>
      <c r="AA157" s="44">
        <v>0.01</v>
      </c>
      <c r="AC157" s="44">
        <v>2452</v>
      </c>
    </row>
    <row r="158" spans="1:29" x14ac:dyDescent="0.25">
      <c r="A158" t="s">
        <v>594</v>
      </c>
      <c r="B158" s="72" t="s">
        <v>296</v>
      </c>
      <c r="C158" s="72" t="s">
        <v>595</v>
      </c>
      <c r="D158" t="s">
        <v>45</v>
      </c>
      <c r="E158" t="s">
        <v>117</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t="s">
        <v>4531</v>
      </c>
      <c r="J158" t="s">
        <v>4532</v>
      </c>
      <c r="K158" t="s">
        <v>4535</v>
      </c>
      <c r="L158" t="s">
        <v>4534</v>
      </c>
      <c r="M158" t="s">
        <v>2662</v>
      </c>
      <c r="N158" t="s">
        <v>166</v>
      </c>
      <c r="O158" t="s">
        <v>167</v>
      </c>
      <c r="P158" t="s">
        <v>200</v>
      </c>
      <c r="Q158" t="s">
        <v>168</v>
      </c>
      <c r="R158" t="s">
        <v>165</v>
      </c>
      <c r="S158" t="s">
        <v>119</v>
      </c>
      <c r="T158" t="s">
        <v>164</v>
      </c>
      <c r="U158" t="s">
        <v>118</v>
      </c>
      <c r="V158" t="s">
        <v>2606</v>
      </c>
      <c r="W158" t="s">
        <v>2607</v>
      </c>
      <c r="X158" s="51" t="str">
        <f t="shared" si="2"/>
        <v>3</v>
      </c>
      <c r="Y158" s="51" t="str">
        <f>IF(T158="","",IF(AND(T158&lt;&gt;'Tabelas auxiliares'!$B$236,T158&lt;&gt;'Tabelas auxiliares'!$B$237),"FOLHA DE PESSOAL",IF(X158='Tabelas auxiliares'!$A$237,"CUSTEIO",IF(X158='Tabelas auxiliares'!$A$236,"INVESTIMENTO","ERRO - VERIFICAR"))))</f>
        <v>CUSTEIO</v>
      </c>
      <c r="Z158" s="44">
        <v>1469</v>
      </c>
      <c r="AC158" s="44">
        <v>1469</v>
      </c>
    </row>
    <row r="159" spans="1:29" x14ac:dyDescent="0.25">
      <c r="A159" t="s">
        <v>594</v>
      </c>
      <c r="B159" s="72" t="s">
        <v>296</v>
      </c>
      <c r="C159" s="72" t="s">
        <v>595</v>
      </c>
      <c r="D159" t="s">
        <v>45</v>
      </c>
      <c r="E159" t="s">
        <v>117</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t="s">
        <v>4215</v>
      </c>
      <c r="J159" t="s">
        <v>4536</v>
      </c>
      <c r="K159" t="s">
        <v>4537</v>
      </c>
      <c r="L159" t="s">
        <v>4538</v>
      </c>
      <c r="M159" t="s">
        <v>4539</v>
      </c>
      <c r="N159" t="s">
        <v>1308</v>
      </c>
      <c r="O159" t="s">
        <v>167</v>
      </c>
      <c r="P159" t="s">
        <v>1309</v>
      </c>
      <c r="Q159" t="s">
        <v>168</v>
      </c>
      <c r="R159" t="s">
        <v>165</v>
      </c>
      <c r="S159" t="s">
        <v>119</v>
      </c>
      <c r="T159" t="s">
        <v>164</v>
      </c>
      <c r="U159" t="s">
        <v>789</v>
      </c>
      <c r="V159" t="s">
        <v>1813</v>
      </c>
      <c r="W159" t="s">
        <v>1814</v>
      </c>
      <c r="X159" s="51" t="str">
        <f t="shared" si="2"/>
        <v>4</v>
      </c>
      <c r="Y159" s="51" t="str">
        <f>IF(T159="","",IF(AND(T159&lt;&gt;'Tabelas auxiliares'!$B$236,T159&lt;&gt;'Tabelas auxiliares'!$B$237),"FOLHA DE PESSOAL",IF(X159='Tabelas auxiliares'!$A$237,"CUSTEIO",IF(X159='Tabelas auxiliares'!$A$236,"INVESTIMENTO","ERRO - VERIFICAR"))))</f>
        <v>INVESTIMENTO</v>
      </c>
      <c r="Z159" s="44">
        <v>11865.32</v>
      </c>
      <c r="AC159" s="44">
        <v>11865.32</v>
      </c>
    </row>
    <row r="160" spans="1:29" x14ac:dyDescent="0.25">
      <c r="A160" t="s">
        <v>594</v>
      </c>
      <c r="B160" s="72" t="s">
        <v>296</v>
      </c>
      <c r="C160" s="72" t="s">
        <v>595</v>
      </c>
      <c r="D160" t="s">
        <v>49</v>
      </c>
      <c r="E160" t="s">
        <v>117</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t="s">
        <v>4481</v>
      </c>
      <c r="J160" t="s">
        <v>4540</v>
      </c>
      <c r="K160" t="s">
        <v>4541</v>
      </c>
      <c r="L160" t="s">
        <v>4542</v>
      </c>
      <c r="M160" t="s">
        <v>4543</v>
      </c>
      <c r="N160" t="s">
        <v>1308</v>
      </c>
      <c r="O160" t="s">
        <v>167</v>
      </c>
      <c r="P160" t="s">
        <v>1309</v>
      </c>
      <c r="Q160" t="s">
        <v>168</v>
      </c>
      <c r="R160" t="s">
        <v>165</v>
      </c>
      <c r="S160" t="s">
        <v>119</v>
      </c>
      <c r="T160" t="s">
        <v>164</v>
      </c>
      <c r="U160" t="s">
        <v>789</v>
      </c>
      <c r="V160" t="s">
        <v>1310</v>
      </c>
      <c r="W160" t="s">
        <v>1311</v>
      </c>
      <c r="X160" s="51" t="str">
        <f t="shared" si="2"/>
        <v>4</v>
      </c>
      <c r="Y160" s="51" t="str">
        <f>IF(T160="","",IF(AND(T160&lt;&gt;'Tabelas auxiliares'!$B$236,T160&lt;&gt;'Tabelas auxiliares'!$B$237),"FOLHA DE PESSOAL",IF(X160='Tabelas auxiliares'!$A$237,"CUSTEIO",IF(X160='Tabelas auxiliares'!$A$236,"INVESTIMENTO","ERRO - VERIFICAR"))))</f>
        <v>INVESTIMENTO</v>
      </c>
      <c r="Z160" s="44">
        <v>74366</v>
      </c>
      <c r="AC160" s="44">
        <v>74366</v>
      </c>
    </row>
    <row r="161" spans="1:29" x14ac:dyDescent="0.25">
      <c r="A161" t="s">
        <v>594</v>
      </c>
      <c r="B161" s="72" t="s">
        <v>296</v>
      </c>
      <c r="C161" s="72" t="s">
        <v>595</v>
      </c>
      <c r="D161" t="s">
        <v>49</v>
      </c>
      <c r="E161" t="s">
        <v>117</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t="s">
        <v>4522</v>
      </c>
      <c r="J161" t="s">
        <v>4544</v>
      </c>
      <c r="K161" t="s">
        <v>4545</v>
      </c>
      <c r="L161" t="s">
        <v>4546</v>
      </c>
      <c r="M161" t="s">
        <v>4547</v>
      </c>
      <c r="N161" t="s">
        <v>1308</v>
      </c>
      <c r="O161" t="s">
        <v>167</v>
      </c>
      <c r="P161" t="s">
        <v>1309</v>
      </c>
      <c r="Q161" t="s">
        <v>168</v>
      </c>
      <c r="R161" t="s">
        <v>165</v>
      </c>
      <c r="S161" t="s">
        <v>119</v>
      </c>
      <c r="T161" t="s">
        <v>164</v>
      </c>
      <c r="U161" t="s">
        <v>789</v>
      </c>
      <c r="V161" t="s">
        <v>1780</v>
      </c>
      <c r="W161" t="s">
        <v>1781</v>
      </c>
      <c r="X161" s="51" t="str">
        <f t="shared" si="2"/>
        <v>4</v>
      </c>
      <c r="Y161" s="51" t="str">
        <f>IF(T161="","",IF(AND(T161&lt;&gt;'Tabelas auxiliares'!$B$236,T161&lt;&gt;'Tabelas auxiliares'!$B$237),"FOLHA DE PESSOAL",IF(X161='Tabelas auxiliares'!$A$237,"CUSTEIO",IF(X161='Tabelas auxiliares'!$A$236,"INVESTIMENTO","ERRO - VERIFICAR"))))</f>
        <v>INVESTIMENTO</v>
      </c>
      <c r="Z161" s="44">
        <v>149435</v>
      </c>
      <c r="AC161" s="44">
        <v>149435</v>
      </c>
    </row>
    <row r="162" spans="1:29" x14ac:dyDescent="0.25">
      <c r="A162" t="s">
        <v>594</v>
      </c>
      <c r="B162" s="72" t="s">
        <v>296</v>
      </c>
      <c r="C162" s="72" t="s">
        <v>595</v>
      </c>
      <c r="D162" t="s">
        <v>53</v>
      </c>
      <c r="E162" t="s">
        <v>117</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t="s">
        <v>4548</v>
      </c>
      <c r="J162" t="s">
        <v>4549</v>
      </c>
      <c r="K162" t="s">
        <v>4550</v>
      </c>
      <c r="L162" t="s">
        <v>4551</v>
      </c>
      <c r="M162" t="s">
        <v>4552</v>
      </c>
      <c r="N162" t="s">
        <v>1308</v>
      </c>
      <c r="O162" t="s">
        <v>167</v>
      </c>
      <c r="P162" t="s">
        <v>1309</v>
      </c>
      <c r="Q162" t="s">
        <v>168</v>
      </c>
      <c r="R162" t="s">
        <v>165</v>
      </c>
      <c r="S162" t="s">
        <v>119</v>
      </c>
      <c r="T162" t="s">
        <v>164</v>
      </c>
      <c r="U162" t="s">
        <v>789</v>
      </c>
      <c r="V162" t="s">
        <v>1846</v>
      </c>
      <c r="W162" t="s">
        <v>1847</v>
      </c>
      <c r="X162" s="51" t="str">
        <f t="shared" si="2"/>
        <v>4</v>
      </c>
      <c r="Y162" s="51" t="str">
        <f>IF(T162="","",IF(AND(T162&lt;&gt;'Tabelas auxiliares'!$B$236,T162&lt;&gt;'Tabelas auxiliares'!$B$237),"FOLHA DE PESSOAL",IF(X162='Tabelas auxiliares'!$A$237,"CUSTEIO",IF(X162='Tabelas auxiliares'!$A$236,"INVESTIMENTO","ERRO - VERIFICAR"))))</f>
        <v>INVESTIMENTO</v>
      </c>
      <c r="Z162" s="44">
        <v>19399.95</v>
      </c>
      <c r="AC162" s="44">
        <v>19399.95</v>
      </c>
    </row>
    <row r="163" spans="1:29" x14ac:dyDescent="0.25">
      <c r="A163" t="s">
        <v>594</v>
      </c>
      <c r="B163" s="72" t="s">
        <v>296</v>
      </c>
      <c r="C163" s="72" t="s">
        <v>595</v>
      </c>
      <c r="D163" t="s">
        <v>73</v>
      </c>
      <c r="E163" t="s">
        <v>117</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t="s">
        <v>4215</v>
      </c>
      <c r="J163" t="s">
        <v>4536</v>
      </c>
      <c r="K163" t="s">
        <v>4553</v>
      </c>
      <c r="L163" t="s">
        <v>4538</v>
      </c>
      <c r="M163" t="s">
        <v>4539</v>
      </c>
      <c r="N163" t="s">
        <v>1308</v>
      </c>
      <c r="O163" t="s">
        <v>167</v>
      </c>
      <c r="P163" t="s">
        <v>1309</v>
      </c>
      <c r="Q163" t="s">
        <v>168</v>
      </c>
      <c r="R163" t="s">
        <v>165</v>
      </c>
      <c r="S163" t="s">
        <v>119</v>
      </c>
      <c r="T163" t="s">
        <v>164</v>
      </c>
      <c r="U163" t="s">
        <v>789</v>
      </c>
      <c r="V163" t="s">
        <v>1813</v>
      </c>
      <c r="W163" t="s">
        <v>1814</v>
      </c>
      <c r="X163" s="51" t="str">
        <f t="shared" si="2"/>
        <v>4</v>
      </c>
      <c r="Y163" s="51" t="str">
        <f>IF(T163="","",IF(AND(T163&lt;&gt;'Tabelas auxiliares'!$B$236,T163&lt;&gt;'Tabelas auxiliares'!$B$237),"FOLHA DE PESSOAL",IF(X163='Tabelas auxiliares'!$A$237,"CUSTEIO",IF(X163='Tabelas auxiliares'!$A$236,"INVESTIMENTO","ERRO - VERIFICAR"))))</f>
        <v>INVESTIMENTO</v>
      </c>
      <c r="Z163" s="44">
        <v>11865.32</v>
      </c>
      <c r="AC163" s="44">
        <v>11865.32</v>
      </c>
    </row>
    <row r="164" spans="1:29" x14ac:dyDescent="0.25">
      <c r="A164" t="s">
        <v>594</v>
      </c>
      <c r="B164" s="72" t="s">
        <v>296</v>
      </c>
      <c r="C164" s="72" t="s">
        <v>595</v>
      </c>
      <c r="D164" t="s">
        <v>83</v>
      </c>
      <c r="E164" t="s">
        <v>117</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t="s">
        <v>4388</v>
      </c>
      <c r="J164" t="s">
        <v>4554</v>
      </c>
      <c r="K164" t="s">
        <v>4555</v>
      </c>
      <c r="L164" t="s">
        <v>4556</v>
      </c>
      <c r="M164" t="s">
        <v>4557</v>
      </c>
      <c r="N164" t="s">
        <v>1308</v>
      </c>
      <c r="O164" t="s">
        <v>167</v>
      </c>
      <c r="P164" t="s">
        <v>1309</v>
      </c>
      <c r="Q164" t="s">
        <v>168</v>
      </c>
      <c r="R164" t="s">
        <v>165</v>
      </c>
      <c r="S164" t="s">
        <v>4558</v>
      </c>
      <c r="T164" t="s">
        <v>164</v>
      </c>
      <c r="U164" t="s">
        <v>789</v>
      </c>
      <c r="V164" t="s">
        <v>1813</v>
      </c>
      <c r="W164" t="s">
        <v>1814</v>
      </c>
      <c r="X164" s="51" t="str">
        <f t="shared" si="2"/>
        <v>4</v>
      </c>
      <c r="Y164" s="51" t="str">
        <f>IF(T164="","",IF(AND(T164&lt;&gt;'Tabelas auxiliares'!$B$236,T164&lt;&gt;'Tabelas auxiliares'!$B$237),"FOLHA DE PESSOAL",IF(X164='Tabelas auxiliares'!$A$237,"CUSTEIO",IF(X164='Tabelas auxiliares'!$A$236,"INVESTIMENTO","ERRO - VERIFICAR"))))</f>
        <v>INVESTIMENTO</v>
      </c>
      <c r="Z164" s="44">
        <v>0.03</v>
      </c>
      <c r="AA164" s="44">
        <v>0.03</v>
      </c>
    </row>
    <row r="165" spans="1:29" x14ac:dyDescent="0.25">
      <c r="A165" t="s">
        <v>594</v>
      </c>
      <c r="B165" s="72" t="s">
        <v>296</v>
      </c>
      <c r="C165" s="72" t="s">
        <v>595</v>
      </c>
      <c r="D165" t="s">
        <v>83</v>
      </c>
      <c r="E165" t="s">
        <v>117</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t="s">
        <v>4522</v>
      </c>
      <c r="J165" t="s">
        <v>4559</v>
      </c>
      <c r="K165" t="s">
        <v>4560</v>
      </c>
      <c r="L165" t="s">
        <v>4561</v>
      </c>
      <c r="M165" t="s">
        <v>4562</v>
      </c>
      <c r="N165" t="s">
        <v>1308</v>
      </c>
      <c r="O165" t="s">
        <v>167</v>
      </c>
      <c r="P165" t="s">
        <v>1309</v>
      </c>
      <c r="Q165" t="s">
        <v>168</v>
      </c>
      <c r="R165" t="s">
        <v>165</v>
      </c>
      <c r="S165" t="s">
        <v>119</v>
      </c>
      <c r="T165" t="s">
        <v>164</v>
      </c>
      <c r="U165" t="s">
        <v>789</v>
      </c>
      <c r="V165" t="s">
        <v>1813</v>
      </c>
      <c r="W165" t="s">
        <v>1814</v>
      </c>
      <c r="X165" s="51" t="str">
        <f t="shared" si="2"/>
        <v>4</v>
      </c>
      <c r="Y165" s="51" t="str">
        <f>IF(T165="","",IF(AND(T165&lt;&gt;'Tabelas auxiliares'!$B$236,T165&lt;&gt;'Tabelas auxiliares'!$B$237),"FOLHA DE PESSOAL",IF(X165='Tabelas auxiliares'!$A$237,"CUSTEIO",IF(X165='Tabelas auxiliares'!$A$236,"INVESTIMENTO","ERRO - VERIFICAR"))))</f>
        <v>INVESTIMENTO</v>
      </c>
      <c r="Z165" s="44">
        <v>9100</v>
      </c>
      <c r="AC165" s="44">
        <v>9100</v>
      </c>
    </row>
    <row r="166" spans="1:29" x14ac:dyDescent="0.25">
      <c r="A166" t="s">
        <v>594</v>
      </c>
      <c r="B166" s="72" t="s">
        <v>296</v>
      </c>
      <c r="C166" s="72" t="s">
        <v>595</v>
      </c>
      <c r="D166" t="s">
        <v>83</v>
      </c>
      <c r="E166" t="s">
        <v>117</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t="s">
        <v>4563</v>
      </c>
      <c r="J166" t="s">
        <v>4559</v>
      </c>
      <c r="K166" t="s">
        <v>4564</v>
      </c>
      <c r="L166" t="s">
        <v>4561</v>
      </c>
      <c r="M166" t="s">
        <v>4565</v>
      </c>
      <c r="N166" t="s">
        <v>1308</v>
      </c>
      <c r="O166" t="s">
        <v>167</v>
      </c>
      <c r="P166" t="s">
        <v>1309</v>
      </c>
      <c r="Q166" t="s">
        <v>168</v>
      </c>
      <c r="R166" t="s">
        <v>165</v>
      </c>
      <c r="S166" t="s">
        <v>119</v>
      </c>
      <c r="T166" t="s">
        <v>164</v>
      </c>
      <c r="U166" t="s">
        <v>789</v>
      </c>
      <c r="V166" t="s">
        <v>1813</v>
      </c>
      <c r="W166" t="s">
        <v>1814</v>
      </c>
      <c r="X166" s="51" t="str">
        <f t="shared" si="2"/>
        <v>4</v>
      </c>
      <c r="Y166" s="51" t="str">
        <f>IF(T166="","",IF(AND(T166&lt;&gt;'Tabelas auxiliares'!$B$236,T166&lt;&gt;'Tabelas auxiliares'!$B$237),"FOLHA DE PESSOAL",IF(X166='Tabelas auxiliares'!$A$237,"CUSTEIO",IF(X166='Tabelas auxiliares'!$A$236,"INVESTIMENTO","ERRO - VERIFICAR"))))</f>
        <v>INVESTIMENTO</v>
      </c>
      <c r="Z166" s="44">
        <v>180196.05</v>
      </c>
      <c r="AA166" s="44">
        <v>2580.6</v>
      </c>
      <c r="AC166" s="44">
        <v>177615.45</v>
      </c>
    </row>
    <row r="167" spans="1:29" x14ac:dyDescent="0.25">
      <c r="A167" t="s">
        <v>594</v>
      </c>
      <c r="B167" s="72" t="s">
        <v>296</v>
      </c>
      <c r="C167" s="72" t="s">
        <v>840</v>
      </c>
      <c r="D167" t="s">
        <v>15</v>
      </c>
      <c r="E167" t="s">
        <v>117</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t="s">
        <v>4566</v>
      </c>
      <c r="J167" t="s">
        <v>4567</v>
      </c>
      <c r="K167" t="s">
        <v>4568</v>
      </c>
      <c r="L167" t="s">
        <v>4569</v>
      </c>
      <c r="M167" t="s">
        <v>4570</v>
      </c>
      <c r="N167" t="s">
        <v>1308</v>
      </c>
      <c r="O167" t="s">
        <v>167</v>
      </c>
      <c r="P167" t="s">
        <v>1309</v>
      </c>
      <c r="Q167" t="s">
        <v>168</v>
      </c>
      <c r="R167" t="s">
        <v>165</v>
      </c>
      <c r="S167" t="s">
        <v>119</v>
      </c>
      <c r="T167" t="s">
        <v>164</v>
      </c>
      <c r="U167" t="s">
        <v>789</v>
      </c>
      <c r="V167" t="s">
        <v>1846</v>
      </c>
      <c r="W167" t="s">
        <v>1847</v>
      </c>
      <c r="X167" s="51" t="str">
        <f t="shared" si="2"/>
        <v>4</v>
      </c>
      <c r="Y167" s="51" t="str">
        <f>IF(T167="","",IF(AND(T167&lt;&gt;'Tabelas auxiliares'!$B$236,T167&lt;&gt;'Tabelas auxiliares'!$B$237),"FOLHA DE PESSOAL",IF(X167='Tabelas auxiliares'!$A$237,"CUSTEIO",IF(X167='Tabelas auxiliares'!$A$236,"INVESTIMENTO","ERRO - VERIFICAR"))))</f>
        <v>INVESTIMENTO</v>
      </c>
      <c r="Z167" s="44">
        <v>25205.03</v>
      </c>
    </row>
    <row r="168" spans="1:29" x14ac:dyDescent="0.25">
      <c r="A168" t="s">
        <v>594</v>
      </c>
      <c r="B168" s="72" t="s">
        <v>299</v>
      </c>
      <c r="C168" s="72" t="s">
        <v>595</v>
      </c>
      <c r="D168" t="s">
        <v>17</v>
      </c>
      <c r="E168" t="s">
        <v>117</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t="s">
        <v>4571</v>
      </c>
      <c r="J168" t="s">
        <v>4572</v>
      </c>
      <c r="K168" t="s">
        <v>4573</v>
      </c>
      <c r="L168" t="s">
        <v>4574</v>
      </c>
      <c r="M168" t="s">
        <v>4575</v>
      </c>
      <c r="N168" t="s">
        <v>166</v>
      </c>
      <c r="O168" t="s">
        <v>167</v>
      </c>
      <c r="P168" t="s">
        <v>200</v>
      </c>
      <c r="Q168" t="s">
        <v>168</v>
      </c>
      <c r="R168" t="s">
        <v>165</v>
      </c>
      <c r="S168" t="s">
        <v>119</v>
      </c>
      <c r="T168" t="s">
        <v>164</v>
      </c>
      <c r="U168" t="s">
        <v>118</v>
      </c>
      <c r="V168" t="s">
        <v>4576</v>
      </c>
      <c r="W168" t="s">
        <v>4577</v>
      </c>
      <c r="X168" s="51" t="str">
        <f t="shared" si="2"/>
        <v>3</v>
      </c>
      <c r="Y168" s="51" t="str">
        <f>IF(T168="","",IF(AND(T168&lt;&gt;'Tabelas auxiliares'!$B$236,T168&lt;&gt;'Tabelas auxiliares'!$B$237),"FOLHA DE PESSOAL",IF(X168='Tabelas auxiliares'!$A$237,"CUSTEIO",IF(X168='Tabelas auxiliares'!$A$236,"INVESTIMENTO","ERRO - VERIFICAR"))))</f>
        <v>CUSTEIO</v>
      </c>
      <c r="Z168" s="44">
        <v>498.99</v>
      </c>
      <c r="AA168" s="44">
        <v>498.99</v>
      </c>
    </row>
    <row r="169" spans="1:29" x14ac:dyDescent="0.25">
      <c r="A169" t="s">
        <v>594</v>
      </c>
      <c r="B169" s="72" t="s">
        <v>299</v>
      </c>
      <c r="C169" s="72" t="s">
        <v>595</v>
      </c>
      <c r="D169" t="s">
        <v>35</v>
      </c>
      <c r="E169" t="s">
        <v>117</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t="s">
        <v>4578</v>
      </c>
      <c r="J169" t="s">
        <v>4579</v>
      </c>
      <c r="K169" t="s">
        <v>4580</v>
      </c>
      <c r="L169" t="s">
        <v>4581</v>
      </c>
      <c r="M169" t="s">
        <v>4582</v>
      </c>
      <c r="N169" t="s">
        <v>166</v>
      </c>
      <c r="O169" t="s">
        <v>167</v>
      </c>
      <c r="P169" t="s">
        <v>200</v>
      </c>
      <c r="Q169" t="s">
        <v>168</v>
      </c>
      <c r="R169" t="s">
        <v>165</v>
      </c>
      <c r="S169" t="s">
        <v>119</v>
      </c>
      <c r="T169" t="s">
        <v>164</v>
      </c>
      <c r="U169" t="s">
        <v>118</v>
      </c>
      <c r="V169" t="s">
        <v>4583</v>
      </c>
      <c r="W169" t="s">
        <v>4584</v>
      </c>
      <c r="X169" s="51" t="str">
        <f t="shared" si="2"/>
        <v>3</v>
      </c>
      <c r="Y169" s="51" t="str">
        <f>IF(T169="","",IF(AND(T169&lt;&gt;'Tabelas auxiliares'!$B$236,T169&lt;&gt;'Tabelas auxiliares'!$B$237),"FOLHA DE PESSOAL",IF(X169='Tabelas auxiliares'!$A$237,"CUSTEIO",IF(X169='Tabelas auxiliares'!$A$236,"INVESTIMENTO","ERRO - VERIFICAR"))))</f>
        <v>CUSTEIO</v>
      </c>
      <c r="Z169" s="44">
        <v>2582.71</v>
      </c>
      <c r="AA169" s="44">
        <v>2293.71</v>
      </c>
      <c r="AC169" s="44">
        <v>289</v>
      </c>
    </row>
    <row r="170" spans="1:29" x14ac:dyDescent="0.25">
      <c r="A170" t="s">
        <v>594</v>
      </c>
      <c r="B170" s="72" t="s">
        <v>299</v>
      </c>
      <c r="C170" s="72" t="s">
        <v>595</v>
      </c>
      <c r="D170" t="s">
        <v>35</v>
      </c>
      <c r="E170" t="s">
        <v>117</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t="s">
        <v>4585</v>
      </c>
      <c r="J170" t="s">
        <v>4586</v>
      </c>
      <c r="K170" t="s">
        <v>4587</v>
      </c>
      <c r="L170" t="s">
        <v>4588</v>
      </c>
      <c r="M170" t="s">
        <v>4582</v>
      </c>
      <c r="N170" t="s">
        <v>166</v>
      </c>
      <c r="O170" t="s">
        <v>167</v>
      </c>
      <c r="P170" t="s">
        <v>200</v>
      </c>
      <c r="Q170" t="s">
        <v>168</v>
      </c>
      <c r="R170" t="s">
        <v>165</v>
      </c>
      <c r="S170" t="s">
        <v>119</v>
      </c>
      <c r="T170" t="s">
        <v>164</v>
      </c>
      <c r="U170" t="s">
        <v>118</v>
      </c>
      <c r="V170" t="s">
        <v>4583</v>
      </c>
      <c r="W170" t="s">
        <v>4584</v>
      </c>
      <c r="X170" s="51" t="str">
        <f t="shared" si="2"/>
        <v>3</v>
      </c>
      <c r="Y170" s="51" t="str">
        <f>IF(T170="","",IF(AND(T170&lt;&gt;'Tabelas auxiliares'!$B$236,T170&lt;&gt;'Tabelas auxiliares'!$B$237),"FOLHA DE PESSOAL",IF(X170='Tabelas auxiliares'!$A$237,"CUSTEIO",IF(X170='Tabelas auxiliares'!$A$236,"INVESTIMENTO","ERRO - VERIFICAR"))))</f>
        <v>CUSTEIO</v>
      </c>
      <c r="Z170" s="44">
        <v>3401.77</v>
      </c>
      <c r="AA170" s="44">
        <v>3401.77</v>
      </c>
    </row>
    <row r="171" spans="1:29" x14ac:dyDescent="0.25">
      <c r="A171" t="s">
        <v>594</v>
      </c>
      <c r="B171" s="72" t="s">
        <v>299</v>
      </c>
      <c r="C171" s="72" t="s">
        <v>595</v>
      </c>
      <c r="D171" t="s">
        <v>35</v>
      </c>
      <c r="E171" t="s">
        <v>117</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t="s">
        <v>4589</v>
      </c>
      <c r="J171" t="s">
        <v>4586</v>
      </c>
      <c r="K171" t="s">
        <v>4590</v>
      </c>
      <c r="L171" t="s">
        <v>4588</v>
      </c>
      <c r="M171" t="s">
        <v>4582</v>
      </c>
      <c r="N171" t="s">
        <v>166</v>
      </c>
      <c r="O171" t="s">
        <v>167</v>
      </c>
      <c r="P171" t="s">
        <v>200</v>
      </c>
      <c r="Q171" t="s">
        <v>168</v>
      </c>
      <c r="R171" t="s">
        <v>165</v>
      </c>
      <c r="S171" t="s">
        <v>119</v>
      </c>
      <c r="T171" t="s">
        <v>164</v>
      </c>
      <c r="U171" t="s">
        <v>118</v>
      </c>
      <c r="V171" t="s">
        <v>4583</v>
      </c>
      <c r="W171" t="s">
        <v>4584</v>
      </c>
      <c r="X171" s="51" t="str">
        <f t="shared" si="2"/>
        <v>3</v>
      </c>
      <c r="Y171" s="51" t="str">
        <f>IF(T171="","",IF(AND(T171&lt;&gt;'Tabelas auxiliares'!$B$236,T171&lt;&gt;'Tabelas auxiliares'!$B$237),"FOLHA DE PESSOAL",IF(X171='Tabelas auxiliares'!$A$237,"CUSTEIO",IF(X171='Tabelas auxiliares'!$A$236,"INVESTIMENTO","ERRO - VERIFICAR"))))</f>
        <v>CUSTEIO</v>
      </c>
      <c r="Z171" s="44">
        <v>283.48</v>
      </c>
      <c r="AA171" s="44">
        <v>283.48</v>
      </c>
    </row>
    <row r="172" spans="1:29" x14ac:dyDescent="0.25">
      <c r="A172" t="s">
        <v>594</v>
      </c>
      <c r="B172" s="72" t="s">
        <v>299</v>
      </c>
      <c r="C172" s="72" t="s">
        <v>595</v>
      </c>
      <c r="D172" t="s">
        <v>55</v>
      </c>
      <c r="E172" t="s">
        <v>117</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t="s">
        <v>4548</v>
      </c>
      <c r="J172" t="s">
        <v>4591</v>
      </c>
      <c r="K172" t="s">
        <v>4592</v>
      </c>
      <c r="L172" t="s">
        <v>4593</v>
      </c>
      <c r="M172" t="s">
        <v>4594</v>
      </c>
      <c r="N172" t="s">
        <v>166</v>
      </c>
      <c r="O172" t="s">
        <v>167</v>
      </c>
      <c r="P172" t="s">
        <v>200</v>
      </c>
      <c r="Q172" t="s">
        <v>168</v>
      </c>
      <c r="R172" t="s">
        <v>165</v>
      </c>
      <c r="S172" t="s">
        <v>119</v>
      </c>
      <c r="T172" t="s">
        <v>164</v>
      </c>
      <c r="U172" t="s">
        <v>118</v>
      </c>
      <c r="V172" t="s">
        <v>2770</v>
      </c>
      <c r="W172" t="s">
        <v>2771</v>
      </c>
      <c r="X172" s="51" t="str">
        <f t="shared" si="2"/>
        <v>3</v>
      </c>
      <c r="Y172" s="51" t="str">
        <f>IF(T172="","",IF(AND(T172&lt;&gt;'Tabelas auxiliares'!$B$236,T172&lt;&gt;'Tabelas auxiliares'!$B$237),"FOLHA DE PESSOAL",IF(X172='Tabelas auxiliares'!$A$237,"CUSTEIO",IF(X172='Tabelas auxiliares'!$A$236,"INVESTIMENTO","ERRO - VERIFICAR"))))</f>
        <v>CUSTEIO</v>
      </c>
      <c r="Z172" s="44">
        <v>2053.8000000000002</v>
      </c>
      <c r="AC172" s="44">
        <v>2053.62</v>
      </c>
    </row>
    <row r="173" spans="1:29" x14ac:dyDescent="0.25">
      <c r="A173" t="s">
        <v>594</v>
      </c>
      <c r="B173" s="72" t="s">
        <v>299</v>
      </c>
      <c r="C173" s="72" t="s">
        <v>595</v>
      </c>
      <c r="D173" t="s">
        <v>55</v>
      </c>
      <c r="E173" t="s">
        <v>117</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t="s">
        <v>4595</v>
      </c>
      <c r="J173" t="s">
        <v>4596</v>
      </c>
      <c r="K173" t="s">
        <v>4597</v>
      </c>
      <c r="L173" t="s">
        <v>4598</v>
      </c>
      <c r="M173" t="s">
        <v>2772</v>
      </c>
      <c r="N173" t="s">
        <v>166</v>
      </c>
      <c r="O173" t="s">
        <v>167</v>
      </c>
      <c r="P173" t="s">
        <v>200</v>
      </c>
      <c r="Q173" t="s">
        <v>168</v>
      </c>
      <c r="R173" t="s">
        <v>165</v>
      </c>
      <c r="S173" t="s">
        <v>119</v>
      </c>
      <c r="T173" t="s">
        <v>164</v>
      </c>
      <c r="U173" t="s">
        <v>118</v>
      </c>
      <c r="V173" t="s">
        <v>2773</v>
      </c>
      <c r="W173" t="s">
        <v>2774</v>
      </c>
      <c r="X173" s="51" t="str">
        <f t="shared" si="2"/>
        <v>3</v>
      </c>
      <c r="Y173" s="51" t="str">
        <f>IF(T173="","",IF(AND(T173&lt;&gt;'Tabelas auxiliares'!$B$236,T173&lt;&gt;'Tabelas auxiliares'!$B$237),"FOLHA DE PESSOAL",IF(X173='Tabelas auxiliares'!$A$237,"CUSTEIO",IF(X173='Tabelas auxiliares'!$A$236,"INVESTIMENTO","ERRO - VERIFICAR"))))</f>
        <v>CUSTEIO</v>
      </c>
      <c r="Z173" s="44">
        <v>1690</v>
      </c>
      <c r="AC173" s="44">
        <v>1690</v>
      </c>
    </row>
    <row r="174" spans="1:29" x14ac:dyDescent="0.25">
      <c r="A174" t="s">
        <v>594</v>
      </c>
      <c r="B174" s="72" t="s">
        <v>299</v>
      </c>
      <c r="C174" s="72" t="s">
        <v>595</v>
      </c>
      <c r="D174" t="s">
        <v>59</v>
      </c>
      <c r="E174" t="s">
        <v>117</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t="s">
        <v>4599</v>
      </c>
      <c r="J174" t="s">
        <v>4600</v>
      </c>
      <c r="K174" t="s">
        <v>4601</v>
      </c>
      <c r="L174" t="s">
        <v>4602</v>
      </c>
      <c r="M174" t="s">
        <v>4603</v>
      </c>
      <c r="N174" t="s">
        <v>166</v>
      </c>
      <c r="O174" t="s">
        <v>167</v>
      </c>
      <c r="P174" t="s">
        <v>200</v>
      </c>
      <c r="Q174" t="s">
        <v>168</v>
      </c>
      <c r="R174" t="s">
        <v>165</v>
      </c>
      <c r="S174" t="s">
        <v>119</v>
      </c>
      <c r="T174" t="s">
        <v>164</v>
      </c>
      <c r="U174" t="s">
        <v>118</v>
      </c>
      <c r="V174" t="s">
        <v>1917</v>
      </c>
      <c r="W174" t="s">
        <v>1918</v>
      </c>
      <c r="X174" s="51" t="str">
        <f t="shared" si="2"/>
        <v>3</v>
      </c>
      <c r="Y174" s="51" t="str">
        <f>IF(T174="","",IF(AND(T174&lt;&gt;'Tabelas auxiliares'!$B$236,T174&lt;&gt;'Tabelas auxiliares'!$B$237),"FOLHA DE PESSOAL",IF(X174='Tabelas auxiliares'!$A$237,"CUSTEIO",IF(X174='Tabelas auxiliares'!$A$236,"INVESTIMENTO","ERRO - VERIFICAR"))))</f>
        <v>CUSTEIO</v>
      </c>
      <c r="Z174" s="44">
        <v>0.1</v>
      </c>
      <c r="AA174" s="44">
        <v>0.1</v>
      </c>
    </row>
    <row r="175" spans="1:29" x14ac:dyDescent="0.25">
      <c r="A175" t="s">
        <v>594</v>
      </c>
      <c r="B175" s="72" t="s">
        <v>299</v>
      </c>
      <c r="C175" s="72" t="s">
        <v>595</v>
      </c>
      <c r="D175" t="s">
        <v>59</v>
      </c>
      <c r="E175" t="s">
        <v>117</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t="s">
        <v>4452</v>
      </c>
      <c r="J175" t="s">
        <v>4600</v>
      </c>
      <c r="K175" t="s">
        <v>4604</v>
      </c>
      <c r="L175" t="s">
        <v>4602</v>
      </c>
      <c r="M175" t="s">
        <v>4605</v>
      </c>
      <c r="N175" t="s">
        <v>166</v>
      </c>
      <c r="O175" t="s">
        <v>167</v>
      </c>
      <c r="P175" t="s">
        <v>200</v>
      </c>
      <c r="Q175" t="s">
        <v>168</v>
      </c>
      <c r="R175" t="s">
        <v>165</v>
      </c>
      <c r="S175" t="s">
        <v>119</v>
      </c>
      <c r="T175" t="s">
        <v>164</v>
      </c>
      <c r="U175" t="s">
        <v>118</v>
      </c>
      <c r="V175" t="s">
        <v>1917</v>
      </c>
      <c r="W175" t="s">
        <v>1918</v>
      </c>
      <c r="X175" s="51" t="str">
        <f t="shared" si="2"/>
        <v>3</v>
      </c>
      <c r="Y175" s="51" t="str">
        <f>IF(T175="","",IF(AND(T175&lt;&gt;'Tabelas auxiliares'!$B$236,T175&lt;&gt;'Tabelas auxiliares'!$B$237),"FOLHA DE PESSOAL",IF(X175='Tabelas auxiliares'!$A$237,"CUSTEIO",IF(X175='Tabelas auxiliares'!$A$236,"INVESTIMENTO","ERRO - VERIFICAR"))))</f>
        <v>CUSTEIO</v>
      </c>
      <c r="Z175" s="44">
        <v>1380</v>
      </c>
      <c r="AA175" s="44">
        <v>1380</v>
      </c>
    </row>
    <row r="176" spans="1:29" x14ac:dyDescent="0.25">
      <c r="A176" t="s">
        <v>594</v>
      </c>
      <c r="B176" s="72" t="s">
        <v>299</v>
      </c>
      <c r="C176" s="72" t="s">
        <v>595</v>
      </c>
      <c r="D176" t="s">
        <v>59</v>
      </c>
      <c r="E176" t="s">
        <v>117</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t="s">
        <v>4452</v>
      </c>
      <c r="J176" t="s">
        <v>4600</v>
      </c>
      <c r="K176" t="s">
        <v>4606</v>
      </c>
      <c r="L176" t="s">
        <v>4602</v>
      </c>
      <c r="M176" t="s">
        <v>4607</v>
      </c>
      <c r="N176" t="s">
        <v>166</v>
      </c>
      <c r="O176" t="s">
        <v>167</v>
      </c>
      <c r="P176" t="s">
        <v>200</v>
      </c>
      <c r="Q176" t="s">
        <v>168</v>
      </c>
      <c r="R176" t="s">
        <v>165</v>
      </c>
      <c r="S176" t="s">
        <v>119</v>
      </c>
      <c r="T176" t="s">
        <v>164</v>
      </c>
      <c r="U176" t="s">
        <v>118</v>
      </c>
      <c r="V176" t="s">
        <v>1917</v>
      </c>
      <c r="W176" t="s">
        <v>1918</v>
      </c>
      <c r="X176" s="51" t="str">
        <f t="shared" si="2"/>
        <v>3</v>
      </c>
      <c r="Y176" s="51" t="str">
        <f>IF(T176="","",IF(AND(T176&lt;&gt;'Tabelas auxiliares'!$B$236,T176&lt;&gt;'Tabelas auxiliares'!$B$237),"FOLHA DE PESSOAL",IF(X176='Tabelas auxiliares'!$A$237,"CUSTEIO",IF(X176='Tabelas auxiliares'!$A$236,"INVESTIMENTO","ERRO - VERIFICAR"))))</f>
        <v>CUSTEIO</v>
      </c>
      <c r="Z176" s="44">
        <v>1780</v>
      </c>
      <c r="AA176" s="44">
        <v>1780</v>
      </c>
    </row>
    <row r="177" spans="1:29" x14ac:dyDescent="0.25">
      <c r="A177" t="s">
        <v>594</v>
      </c>
      <c r="B177" s="72" t="s">
        <v>299</v>
      </c>
      <c r="C177" s="72" t="s">
        <v>595</v>
      </c>
      <c r="D177" t="s">
        <v>69</v>
      </c>
      <c r="E177" t="s">
        <v>4052</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t="s">
        <v>4608</v>
      </c>
      <c r="J177" t="s">
        <v>4609</v>
      </c>
      <c r="K177" t="s">
        <v>4610</v>
      </c>
      <c r="L177" t="s">
        <v>4611</v>
      </c>
      <c r="M177" t="s">
        <v>4612</v>
      </c>
      <c r="N177" t="s">
        <v>169</v>
      </c>
      <c r="O177" t="s">
        <v>167</v>
      </c>
      <c r="P177" t="s">
        <v>640</v>
      </c>
      <c r="Q177" t="s">
        <v>168</v>
      </c>
      <c r="R177" t="s">
        <v>165</v>
      </c>
      <c r="S177" t="s">
        <v>119</v>
      </c>
      <c r="T177" t="s">
        <v>228</v>
      </c>
      <c r="U177" t="s">
        <v>4613</v>
      </c>
      <c r="V177" t="s">
        <v>1496</v>
      </c>
      <c r="W177" t="s">
        <v>1491</v>
      </c>
      <c r="X177" s="51" t="str">
        <f t="shared" si="2"/>
        <v>3</v>
      </c>
      <c r="Y177" s="51" t="str">
        <f>IF(T177="","",IF(AND(T177&lt;&gt;'Tabelas auxiliares'!$B$236,T177&lt;&gt;'Tabelas auxiliares'!$B$237),"FOLHA DE PESSOAL",IF(X177='Tabelas auxiliares'!$A$237,"CUSTEIO",IF(X177='Tabelas auxiliares'!$A$236,"INVESTIMENTO","ERRO - VERIFICAR"))))</f>
        <v>CUSTEIO</v>
      </c>
      <c r="Z177" s="44">
        <v>154080</v>
      </c>
      <c r="AA177" s="44">
        <v>110488.2</v>
      </c>
      <c r="AB177" s="44">
        <v>856</v>
      </c>
      <c r="AC177" s="44">
        <v>42735.8</v>
      </c>
    </row>
    <row r="178" spans="1:29" x14ac:dyDescent="0.25">
      <c r="A178" t="s">
        <v>594</v>
      </c>
      <c r="B178" s="72" t="s">
        <v>302</v>
      </c>
      <c r="C178" s="72" t="s">
        <v>595</v>
      </c>
      <c r="D178" t="s">
        <v>61</v>
      </c>
      <c r="E178" t="s">
        <v>117</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4614</v>
      </c>
      <c r="J178" t="s">
        <v>4615</v>
      </c>
      <c r="K178" t="s">
        <v>4616</v>
      </c>
      <c r="L178" t="s">
        <v>4617</v>
      </c>
      <c r="M178" t="s">
        <v>1737</v>
      </c>
      <c r="N178" t="s">
        <v>166</v>
      </c>
      <c r="O178" t="s">
        <v>167</v>
      </c>
      <c r="P178" t="s">
        <v>200</v>
      </c>
      <c r="Q178" t="s">
        <v>168</v>
      </c>
      <c r="R178" t="s">
        <v>165</v>
      </c>
      <c r="S178" t="s">
        <v>119</v>
      </c>
      <c r="T178" t="s">
        <v>164</v>
      </c>
      <c r="U178" t="s">
        <v>118</v>
      </c>
      <c r="V178" t="s">
        <v>1738</v>
      </c>
      <c r="W178" t="s">
        <v>1739</v>
      </c>
      <c r="X178" s="51" t="str">
        <f t="shared" si="2"/>
        <v>3</v>
      </c>
      <c r="Y178" s="51" t="str">
        <f>IF(T178="","",IF(AND(T178&lt;&gt;'Tabelas auxiliares'!$B$236,T178&lt;&gt;'Tabelas auxiliares'!$B$237),"FOLHA DE PESSOAL",IF(X178='Tabelas auxiliares'!$A$237,"CUSTEIO",IF(X178='Tabelas auxiliares'!$A$236,"INVESTIMENTO","ERRO - VERIFICAR"))))</f>
        <v>CUSTEIO</v>
      </c>
      <c r="Z178" s="44">
        <v>9606.6200000000008</v>
      </c>
      <c r="AA178" s="44">
        <v>9606.6200000000008</v>
      </c>
    </row>
    <row r="179" spans="1:29" x14ac:dyDescent="0.25">
      <c r="A179" t="s">
        <v>594</v>
      </c>
      <c r="B179" s="72" t="s">
        <v>302</v>
      </c>
      <c r="C179" s="72" t="s">
        <v>595</v>
      </c>
      <c r="D179" t="s">
        <v>90</v>
      </c>
      <c r="E179" t="s">
        <v>117</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4618</v>
      </c>
      <c r="J179" t="s">
        <v>4619</v>
      </c>
      <c r="K179" t="s">
        <v>4620</v>
      </c>
      <c r="L179" t="s">
        <v>4621</v>
      </c>
      <c r="M179" t="s">
        <v>4622</v>
      </c>
      <c r="N179" t="s">
        <v>128</v>
      </c>
      <c r="O179" t="s">
        <v>2237</v>
      </c>
      <c r="P179" t="s">
        <v>2238</v>
      </c>
      <c r="Q179" t="s">
        <v>168</v>
      </c>
      <c r="R179" t="s">
        <v>165</v>
      </c>
      <c r="S179" t="s">
        <v>119</v>
      </c>
      <c r="T179" t="s">
        <v>1960</v>
      </c>
      <c r="U179" t="s">
        <v>138</v>
      </c>
      <c r="V179" t="s">
        <v>2289</v>
      </c>
      <c r="W179" t="s">
        <v>2240</v>
      </c>
      <c r="X179" s="51" t="str">
        <f t="shared" si="2"/>
        <v>3</v>
      </c>
      <c r="Y179" s="51" t="str">
        <f>IF(T179="","",IF(AND(T179&lt;&gt;'Tabelas auxiliares'!$B$236,T179&lt;&gt;'Tabelas auxiliares'!$B$237),"FOLHA DE PESSOAL",IF(X179='Tabelas auxiliares'!$A$237,"CUSTEIO",IF(X179='Tabelas auxiliares'!$A$236,"INVESTIMENTO","ERRO - VERIFICAR"))))</f>
        <v>FOLHA DE PESSOAL</v>
      </c>
      <c r="Z179" s="44">
        <v>145.72999999999999</v>
      </c>
    </row>
    <row r="180" spans="1:29" x14ac:dyDescent="0.25">
      <c r="A180" t="s">
        <v>594</v>
      </c>
      <c r="B180" s="72" t="s">
        <v>302</v>
      </c>
      <c r="C180" s="72" t="s">
        <v>595</v>
      </c>
      <c r="D180" t="s">
        <v>90</v>
      </c>
      <c r="E180" t="s">
        <v>117</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4618</v>
      </c>
      <c r="J180" t="s">
        <v>4619</v>
      </c>
      <c r="K180" t="s">
        <v>4623</v>
      </c>
      <c r="L180" t="s">
        <v>4621</v>
      </c>
      <c r="M180" t="s">
        <v>4622</v>
      </c>
      <c r="N180" t="s">
        <v>128</v>
      </c>
      <c r="O180" t="s">
        <v>862</v>
      </c>
      <c r="P180" t="s">
        <v>2246</v>
      </c>
      <c r="Q180" t="s">
        <v>168</v>
      </c>
      <c r="R180" t="s">
        <v>165</v>
      </c>
      <c r="S180" t="s">
        <v>119</v>
      </c>
      <c r="T180" t="s">
        <v>1960</v>
      </c>
      <c r="U180" t="s">
        <v>137</v>
      </c>
      <c r="V180" t="s">
        <v>4624</v>
      </c>
      <c r="W180" t="s">
        <v>4625</v>
      </c>
      <c r="X180" s="51" t="str">
        <f t="shared" si="2"/>
        <v>3</v>
      </c>
      <c r="Y180" s="51" t="str">
        <f>IF(T180="","",IF(AND(T180&lt;&gt;'Tabelas auxiliares'!$B$236,T180&lt;&gt;'Tabelas auxiliares'!$B$237),"FOLHA DE PESSOAL",IF(X180='Tabelas auxiliares'!$A$237,"CUSTEIO",IF(X180='Tabelas auxiliares'!$A$236,"INVESTIMENTO","ERRO - VERIFICAR"))))</f>
        <v>FOLHA DE PESSOAL</v>
      </c>
      <c r="Z180" s="44">
        <v>94.11</v>
      </c>
    </row>
    <row r="181" spans="1:29" x14ac:dyDescent="0.25">
      <c r="A181" t="s">
        <v>594</v>
      </c>
      <c r="B181" s="72" t="s">
        <v>302</v>
      </c>
      <c r="C181" s="72" t="s">
        <v>595</v>
      </c>
      <c r="D181" t="s">
        <v>90</v>
      </c>
      <c r="E181" t="s">
        <v>117</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4626</v>
      </c>
      <c r="J181" t="s">
        <v>4627</v>
      </c>
      <c r="K181" t="s">
        <v>4628</v>
      </c>
      <c r="L181" t="s">
        <v>4629</v>
      </c>
      <c r="M181" t="s">
        <v>170</v>
      </c>
      <c r="N181" t="s">
        <v>126</v>
      </c>
      <c r="O181" t="s">
        <v>167</v>
      </c>
      <c r="P181" t="s">
        <v>1974</v>
      </c>
      <c r="Q181" t="s">
        <v>168</v>
      </c>
      <c r="R181" t="s">
        <v>165</v>
      </c>
      <c r="S181" t="s">
        <v>119</v>
      </c>
      <c r="T181" t="s">
        <v>1975</v>
      </c>
      <c r="U181" t="s">
        <v>120</v>
      </c>
      <c r="V181" t="s">
        <v>1976</v>
      </c>
      <c r="W181" t="s">
        <v>1977</v>
      </c>
      <c r="X181" s="51" t="str">
        <f t="shared" si="2"/>
        <v>3</v>
      </c>
      <c r="Y181" s="51" t="str">
        <f>IF(T181="","",IF(AND(T181&lt;&gt;'Tabelas auxiliares'!$B$236,T181&lt;&gt;'Tabelas auxiliares'!$B$237),"FOLHA DE PESSOAL",IF(X181='Tabelas auxiliares'!$A$237,"CUSTEIO",IF(X181='Tabelas auxiliares'!$A$236,"INVESTIMENTO","ERRO - VERIFICAR"))))</f>
        <v>FOLHA DE PESSOAL</v>
      </c>
      <c r="Z181" s="44">
        <v>1503.94</v>
      </c>
      <c r="AA181" s="44">
        <v>1503.94</v>
      </c>
    </row>
    <row r="182" spans="1:29" x14ac:dyDescent="0.25">
      <c r="A182" t="s">
        <v>594</v>
      </c>
      <c r="B182" s="72" t="s">
        <v>302</v>
      </c>
      <c r="C182" s="72" t="s">
        <v>595</v>
      </c>
      <c r="D182" t="s">
        <v>90</v>
      </c>
      <c r="E182" t="s">
        <v>117</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4630</v>
      </c>
      <c r="J182" t="s">
        <v>807</v>
      </c>
      <c r="K182" t="s">
        <v>4631</v>
      </c>
      <c r="L182" t="s">
        <v>4632</v>
      </c>
      <c r="M182" t="s">
        <v>170</v>
      </c>
      <c r="N182" t="s">
        <v>126</v>
      </c>
      <c r="O182" t="s">
        <v>167</v>
      </c>
      <c r="P182" t="s">
        <v>1974</v>
      </c>
      <c r="Q182" t="s">
        <v>168</v>
      </c>
      <c r="R182" t="s">
        <v>165</v>
      </c>
      <c r="S182" t="s">
        <v>119</v>
      </c>
      <c r="T182" t="s">
        <v>1975</v>
      </c>
      <c r="U182" t="s">
        <v>120</v>
      </c>
      <c r="V182" t="s">
        <v>1976</v>
      </c>
      <c r="W182" t="s">
        <v>1977</v>
      </c>
      <c r="X182" s="51" t="str">
        <f t="shared" si="2"/>
        <v>3</v>
      </c>
      <c r="Y182" s="51" t="str">
        <f>IF(T182="","",IF(AND(T182&lt;&gt;'Tabelas auxiliares'!$B$236,T182&lt;&gt;'Tabelas auxiliares'!$B$237),"FOLHA DE PESSOAL",IF(X182='Tabelas auxiliares'!$A$237,"CUSTEIO",IF(X182='Tabelas auxiliares'!$A$236,"INVESTIMENTO","ERRO - VERIFICAR"))))</f>
        <v>FOLHA DE PESSOAL</v>
      </c>
      <c r="Z182" s="44">
        <v>1656.76</v>
      </c>
      <c r="AA182" s="44">
        <v>1656.76</v>
      </c>
    </row>
    <row r="183" spans="1:29" x14ac:dyDescent="0.25">
      <c r="A183" t="s">
        <v>594</v>
      </c>
      <c r="B183" s="72" t="s">
        <v>302</v>
      </c>
      <c r="C183" s="72" t="s">
        <v>595</v>
      </c>
      <c r="D183" t="s">
        <v>90</v>
      </c>
      <c r="E183" t="s">
        <v>117</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4630</v>
      </c>
      <c r="J183" t="s">
        <v>632</v>
      </c>
      <c r="K183" t="s">
        <v>4633</v>
      </c>
      <c r="L183" t="s">
        <v>4634</v>
      </c>
      <c r="M183" t="s">
        <v>170</v>
      </c>
      <c r="N183" t="s">
        <v>126</v>
      </c>
      <c r="O183" t="s">
        <v>167</v>
      </c>
      <c r="P183" t="s">
        <v>1974</v>
      </c>
      <c r="Q183" t="s">
        <v>168</v>
      </c>
      <c r="R183" t="s">
        <v>165</v>
      </c>
      <c r="S183" t="s">
        <v>119</v>
      </c>
      <c r="T183" t="s">
        <v>1975</v>
      </c>
      <c r="U183" t="s">
        <v>120</v>
      </c>
      <c r="V183" t="s">
        <v>1976</v>
      </c>
      <c r="W183" t="s">
        <v>1977</v>
      </c>
      <c r="X183" s="51" t="str">
        <f t="shared" si="2"/>
        <v>3</v>
      </c>
      <c r="Y183" s="51" t="str">
        <f>IF(T183="","",IF(AND(T183&lt;&gt;'Tabelas auxiliares'!$B$236,T183&lt;&gt;'Tabelas auxiliares'!$B$237),"FOLHA DE PESSOAL",IF(X183='Tabelas auxiliares'!$A$237,"CUSTEIO",IF(X183='Tabelas auxiliares'!$A$236,"INVESTIMENTO","ERRO - VERIFICAR"))))</f>
        <v>FOLHA DE PESSOAL</v>
      </c>
      <c r="Z183" s="44">
        <v>4591.3</v>
      </c>
      <c r="AC183" s="44">
        <v>4591.3</v>
      </c>
    </row>
    <row r="184" spans="1:29" x14ac:dyDescent="0.25">
      <c r="A184" t="s">
        <v>594</v>
      </c>
      <c r="B184" s="72" t="s">
        <v>302</v>
      </c>
      <c r="C184" s="72" t="s">
        <v>595</v>
      </c>
      <c r="D184" t="s">
        <v>90</v>
      </c>
      <c r="E184" t="s">
        <v>117</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4635</v>
      </c>
      <c r="J184" t="s">
        <v>802</v>
      </c>
      <c r="K184" t="s">
        <v>4636</v>
      </c>
      <c r="L184" t="s">
        <v>4637</v>
      </c>
      <c r="M184" t="s">
        <v>170</v>
      </c>
      <c r="N184" t="s">
        <v>126</v>
      </c>
      <c r="O184" t="s">
        <v>167</v>
      </c>
      <c r="P184" t="s">
        <v>1974</v>
      </c>
      <c r="Q184" t="s">
        <v>168</v>
      </c>
      <c r="R184" t="s">
        <v>165</v>
      </c>
      <c r="S184" t="s">
        <v>119</v>
      </c>
      <c r="T184" t="s">
        <v>1975</v>
      </c>
      <c r="U184" t="s">
        <v>120</v>
      </c>
      <c r="V184" t="s">
        <v>1976</v>
      </c>
      <c r="W184" t="s">
        <v>1977</v>
      </c>
      <c r="X184" s="51" t="str">
        <f t="shared" si="2"/>
        <v>3</v>
      </c>
      <c r="Y184" s="51" t="str">
        <f>IF(T184="","",IF(AND(T184&lt;&gt;'Tabelas auxiliares'!$B$236,T184&lt;&gt;'Tabelas auxiliares'!$B$237),"FOLHA DE PESSOAL",IF(X184='Tabelas auxiliares'!$A$237,"CUSTEIO",IF(X184='Tabelas auxiliares'!$A$236,"INVESTIMENTO","ERRO - VERIFICAR"))))</f>
        <v>FOLHA DE PESSOAL</v>
      </c>
      <c r="Z184" s="44">
        <v>1656.76</v>
      </c>
      <c r="AC184" s="44">
        <v>1656.76</v>
      </c>
    </row>
    <row r="185" spans="1:29" x14ac:dyDescent="0.25">
      <c r="A185" t="s">
        <v>594</v>
      </c>
      <c r="B185" s="72" t="s">
        <v>302</v>
      </c>
      <c r="C185" s="72" t="s">
        <v>595</v>
      </c>
      <c r="D185" t="s">
        <v>90</v>
      </c>
      <c r="E185" t="s">
        <v>117</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4148</v>
      </c>
      <c r="J185" t="s">
        <v>805</v>
      </c>
      <c r="K185" t="s">
        <v>4638</v>
      </c>
      <c r="L185" t="s">
        <v>4639</v>
      </c>
      <c r="M185" t="s">
        <v>170</v>
      </c>
      <c r="N185" t="s">
        <v>126</v>
      </c>
      <c r="O185" t="s">
        <v>167</v>
      </c>
      <c r="P185" t="s">
        <v>1974</v>
      </c>
      <c r="Q185" t="s">
        <v>168</v>
      </c>
      <c r="R185" t="s">
        <v>165</v>
      </c>
      <c r="S185" t="s">
        <v>119</v>
      </c>
      <c r="T185" t="s">
        <v>1975</v>
      </c>
      <c r="U185" t="s">
        <v>120</v>
      </c>
      <c r="V185" t="s">
        <v>1976</v>
      </c>
      <c r="W185" t="s">
        <v>1977</v>
      </c>
      <c r="X185" s="51" t="str">
        <f t="shared" si="2"/>
        <v>3</v>
      </c>
      <c r="Y185" s="51" t="str">
        <f>IF(T185="","",IF(AND(T185&lt;&gt;'Tabelas auxiliares'!$B$236,T185&lt;&gt;'Tabelas auxiliares'!$B$237),"FOLHA DE PESSOAL",IF(X185='Tabelas auxiliares'!$A$237,"CUSTEIO",IF(X185='Tabelas auxiliares'!$A$236,"INVESTIMENTO","ERRO - VERIFICAR"))))</f>
        <v>FOLHA DE PESSOAL</v>
      </c>
      <c r="Z185" s="44">
        <v>749.78</v>
      </c>
      <c r="AA185" s="44">
        <v>749.78</v>
      </c>
    </row>
    <row r="186" spans="1:29" x14ac:dyDescent="0.25">
      <c r="A186" t="s">
        <v>594</v>
      </c>
      <c r="B186" s="72" t="s">
        <v>302</v>
      </c>
      <c r="C186" s="72" t="s">
        <v>595</v>
      </c>
      <c r="D186" t="s">
        <v>90</v>
      </c>
      <c r="E186" t="s">
        <v>117</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4522</v>
      </c>
      <c r="J186" t="s">
        <v>810</v>
      </c>
      <c r="K186" t="s">
        <v>4640</v>
      </c>
      <c r="L186" t="s">
        <v>811</v>
      </c>
      <c r="M186" t="s">
        <v>170</v>
      </c>
      <c r="N186" t="s">
        <v>126</v>
      </c>
      <c r="O186" t="s">
        <v>167</v>
      </c>
      <c r="P186" t="s">
        <v>1974</v>
      </c>
      <c r="Q186" t="s">
        <v>168</v>
      </c>
      <c r="R186" t="s">
        <v>165</v>
      </c>
      <c r="S186" t="s">
        <v>119</v>
      </c>
      <c r="T186" t="s">
        <v>1975</v>
      </c>
      <c r="U186" t="s">
        <v>120</v>
      </c>
      <c r="V186" t="s">
        <v>1976</v>
      </c>
      <c r="W186" t="s">
        <v>1977</v>
      </c>
      <c r="X186" s="51" t="str">
        <f t="shared" si="2"/>
        <v>3</v>
      </c>
      <c r="Y186" s="51" t="str">
        <f>IF(T186="","",IF(AND(T186&lt;&gt;'Tabelas auxiliares'!$B$236,T186&lt;&gt;'Tabelas auxiliares'!$B$237),"FOLHA DE PESSOAL",IF(X186='Tabelas auxiliares'!$A$237,"CUSTEIO",IF(X186='Tabelas auxiliares'!$A$236,"INVESTIMENTO","ERRO - VERIFICAR"))))</f>
        <v>FOLHA DE PESSOAL</v>
      </c>
      <c r="Z186" s="44">
        <v>880.82</v>
      </c>
      <c r="AC186" s="44">
        <v>880.82</v>
      </c>
    </row>
    <row r="187" spans="1:29" x14ac:dyDescent="0.25">
      <c r="A187" t="s">
        <v>594</v>
      </c>
      <c r="B187" s="72" t="s">
        <v>302</v>
      </c>
      <c r="C187" s="72" t="s">
        <v>595</v>
      </c>
      <c r="D187" t="s">
        <v>90</v>
      </c>
      <c r="E187" t="s">
        <v>117</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4641</v>
      </c>
      <c r="J187" t="s">
        <v>1956</v>
      </c>
      <c r="K187" t="s">
        <v>4642</v>
      </c>
      <c r="L187" t="s">
        <v>4643</v>
      </c>
      <c r="M187" t="s">
        <v>165</v>
      </c>
      <c r="N187" t="s">
        <v>125</v>
      </c>
      <c r="O187" t="s">
        <v>167</v>
      </c>
      <c r="P187" t="s">
        <v>1982</v>
      </c>
      <c r="Q187" t="s">
        <v>168</v>
      </c>
      <c r="R187" t="s">
        <v>165</v>
      </c>
      <c r="S187" t="s">
        <v>4644</v>
      </c>
      <c r="T187" t="s">
        <v>1960</v>
      </c>
      <c r="U187" t="s">
        <v>135</v>
      </c>
      <c r="V187" t="s">
        <v>1991</v>
      </c>
      <c r="W187" t="s">
        <v>1992</v>
      </c>
      <c r="X187" s="51" t="str">
        <f t="shared" si="2"/>
        <v>3</v>
      </c>
      <c r="Y187" s="51" t="str">
        <f>IF(T187="","",IF(AND(T187&lt;&gt;'Tabelas auxiliares'!$B$236,T187&lt;&gt;'Tabelas auxiliares'!$B$237),"FOLHA DE PESSOAL",IF(X187='Tabelas auxiliares'!$A$237,"CUSTEIO",IF(X187='Tabelas auxiliares'!$A$236,"INVESTIMENTO","ERRO - VERIFICAR"))))</f>
        <v>FOLHA DE PESSOAL</v>
      </c>
      <c r="Z187" s="44">
        <v>961.88</v>
      </c>
      <c r="AA187" s="44">
        <v>961.88</v>
      </c>
    </row>
    <row r="188" spans="1:29" x14ac:dyDescent="0.25">
      <c r="A188" t="s">
        <v>594</v>
      </c>
      <c r="B188" s="72" t="s">
        <v>302</v>
      </c>
      <c r="C188" s="72" t="s">
        <v>595</v>
      </c>
      <c r="D188" t="s">
        <v>90</v>
      </c>
      <c r="E188" t="s">
        <v>117</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4641</v>
      </c>
      <c r="J188" t="s">
        <v>1956</v>
      </c>
      <c r="K188" t="s">
        <v>4642</v>
      </c>
      <c r="L188" t="s">
        <v>4643</v>
      </c>
      <c r="M188" t="s">
        <v>165</v>
      </c>
      <c r="N188" t="s">
        <v>125</v>
      </c>
      <c r="O188" t="s">
        <v>167</v>
      </c>
      <c r="P188" t="s">
        <v>1982</v>
      </c>
      <c r="Q188" t="s">
        <v>168</v>
      </c>
      <c r="R188" t="s">
        <v>165</v>
      </c>
      <c r="S188" t="s">
        <v>4644</v>
      </c>
      <c r="T188" t="s">
        <v>1960</v>
      </c>
      <c r="U188" t="s">
        <v>135</v>
      </c>
      <c r="V188" t="s">
        <v>2128</v>
      </c>
      <c r="W188" t="s">
        <v>2129</v>
      </c>
      <c r="X188" s="51" t="str">
        <f t="shared" si="2"/>
        <v>3</v>
      </c>
      <c r="Y188" s="51" t="str">
        <f>IF(T188="","",IF(AND(T188&lt;&gt;'Tabelas auxiliares'!$B$236,T188&lt;&gt;'Tabelas auxiliares'!$B$237),"FOLHA DE PESSOAL",IF(X188='Tabelas auxiliares'!$A$237,"CUSTEIO",IF(X188='Tabelas auxiliares'!$A$236,"INVESTIMENTO","ERRO - VERIFICAR"))))</f>
        <v>FOLHA DE PESSOAL</v>
      </c>
      <c r="Z188" s="44">
        <v>418.21</v>
      </c>
      <c r="AA188" s="44">
        <v>418.21</v>
      </c>
    </row>
    <row r="189" spans="1:29" x14ac:dyDescent="0.25">
      <c r="A189" t="s">
        <v>594</v>
      </c>
      <c r="B189" s="72" t="s">
        <v>302</v>
      </c>
      <c r="C189" s="72" t="s">
        <v>595</v>
      </c>
      <c r="D189" t="s">
        <v>90</v>
      </c>
      <c r="E189" t="s">
        <v>117</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4641</v>
      </c>
      <c r="J189" t="s">
        <v>1956</v>
      </c>
      <c r="K189" t="s">
        <v>4645</v>
      </c>
      <c r="L189" t="s">
        <v>4643</v>
      </c>
      <c r="M189" t="s">
        <v>165</v>
      </c>
      <c r="N189" t="s">
        <v>127</v>
      </c>
      <c r="O189" t="s">
        <v>167</v>
      </c>
      <c r="P189" t="s">
        <v>1959</v>
      </c>
      <c r="Q189" t="s">
        <v>168</v>
      </c>
      <c r="R189" t="s">
        <v>165</v>
      </c>
      <c r="S189" t="s">
        <v>119</v>
      </c>
      <c r="T189" t="s">
        <v>1960</v>
      </c>
      <c r="U189" t="s">
        <v>136</v>
      </c>
      <c r="V189" t="s">
        <v>1994</v>
      </c>
      <c r="W189" t="s">
        <v>1995</v>
      </c>
      <c r="X189" s="51" t="str">
        <f t="shared" si="2"/>
        <v>3</v>
      </c>
      <c r="Y189" s="51" t="str">
        <f>IF(T189="","",IF(AND(T189&lt;&gt;'Tabelas auxiliares'!$B$236,T189&lt;&gt;'Tabelas auxiliares'!$B$237),"FOLHA DE PESSOAL",IF(X189='Tabelas auxiliares'!$A$237,"CUSTEIO",IF(X189='Tabelas auxiliares'!$A$236,"INVESTIMENTO","ERRO - VERIFICAR"))))</f>
        <v>FOLHA DE PESSOAL</v>
      </c>
      <c r="Z189" s="44">
        <v>7191.23</v>
      </c>
      <c r="AA189" s="44">
        <v>7191.23</v>
      </c>
    </row>
    <row r="190" spans="1:29" x14ac:dyDescent="0.25">
      <c r="A190" t="s">
        <v>594</v>
      </c>
      <c r="B190" s="72" t="s">
        <v>302</v>
      </c>
      <c r="C190" s="72" t="s">
        <v>595</v>
      </c>
      <c r="D190" t="s">
        <v>90</v>
      </c>
      <c r="E190" t="s">
        <v>117</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4641</v>
      </c>
      <c r="J190" t="s">
        <v>1956</v>
      </c>
      <c r="K190" t="s">
        <v>4646</v>
      </c>
      <c r="L190" t="s">
        <v>4643</v>
      </c>
      <c r="M190" t="s">
        <v>165</v>
      </c>
      <c r="N190" t="s">
        <v>127</v>
      </c>
      <c r="O190" t="s">
        <v>167</v>
      </c>
      <c r="P190" t="s">
        <v>1959</v>
      </c>
      <c r="Q190" t="s">
        <v>168</v>
      </c>
      <c r="R190" t="s">
        <v>165</v>
      </c>
      <c r="S190" t="s">
        <v>119</v>
      </c>
      <c r="T190" t="s">
        <v>1960</v>
      </c>
      <c r="U190" t="s">
        <v>136</v>
      </c>
      <c r="V190" t="s">
        <v>2001</v>
      </c>
      <c r="W190" t="s">
        <v>2002</v>
      </c>
      <c r="X190" s="51" t="str">
        <f t="shared" si="2"/>
        <v>3</v>
      </c>
      <c r="Y190" s="51" t="str">
        <f>IF(T190="","",IF(AND(T190&lt;&gt;'Tabelas auxiliares'!$B$236,T190&lt;&gt;'Tabelas auxiliares'!$B$237),"FOLHA DE PESSOAL",IF(X190='Tabelas auxiliares'!$A$237,"CUSTEIO",IF(X190='Tabelas auxiliares'!$A$236,"INVESTIMENTO","ERRO - VERIFICAR"))))</f>
        <v>FOLHA DE PESSOAL</v>
      </c>
      <c r="Z190" s="44">
        <v>19001.53</v>
      </c>
      <c r="AA190" s="44">
        <v>19001.53</v>
      </c>
    </row>
    <row r="191" spans="1:29" x14ac:dyDescent="0.25">
      <c r="A191" t="s">
        <v>594</v>
      </c>
      <c r="B191" s="72" t="s">
        <v>302</v>
      </c>
      <c r="C191" s="72" t="s">
        <v>595</v>
      </c>
      <c r="D191" t="s">
        <v>90</v>
      </c>
      <c r="E191" t="s">
        <v>117</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4641</v>
      </c>
      <c r="J191" t="s">
        <v>1956</v>
      </c>
      <c r="K191" t="s">
        <v>4646</v>
      </c>
      <c r="L191" t="s">
        <v>4643</v>
      </c>
      <c r="M191" t="s">
        <v>165</v>
      </c>
      <c r="N191" t="s">
        <v>127</v>
      </c>
      <c r="O191" t="s">
        <v>167</v>
      </c>
      <c r="P191" t="s">
        <v>1959</v>
      </c>
      <c r="Q191" t="s">
        <v>168</v>
      </c>
      <c r="R191" t="s">
        <v>165</v>
      </c>
      <c r="S191" t="s">
        <v>119</v>
      </c>
      <c r="T191" t="s">
        <v>1960</v>
      </c>
      <c r="U191" t="s">
        <v>136</v>
      </c>
      <c r="V191" t="s">
        <v>2009</v>
      </c>
      <c r="W191" t="s">
        <v>2010</v>
      </c>
      <c r="X191" s="51" t="str">
        <f t="shared" si="2"/>
        <v>3</v>
      </c>
      <c r="Y191" s="51" t="str">
        <f>IF(T191="","",IF(AND(T191&lt;&gt;'Tabelas auxiliares'!$B$236,T191&lt;&gt;'Tabelas auxiliares'!$B$237),"FOLHA DE PESSOAL",IF(X191='Tabelas auxiliares'!$A$237,"CUSTEIO",IF(X191='Tabelas auxiliares'!$A$236,"INVESTIMENTO","ERRO - VERIFICAR"))))</f>
        <v>FOLHA DE PESSOAL</v>
      </c>
      <c r="Z191" s="44">
        <v>5854.75</v>
      </c>
      <c r="AA191" s="44">
        <v>5854.75</v>
      </c>
    </row>
    <row r="192" spans="1:29" x14ac:dyDescent="0.25">
      <c r="A192" t="s">
        <v>594</v>
      </c>
      <c r="B192" s="72" t="s">
        <v>302</v>
      </c>
      <c r="C192" s="72" t="s">
        <v>595</v>
      </c>
      <c r="D192" t="s">
        <v>90</v>
      </c>
      <c r="E192" t="s">
        <v>117</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4641</v>
      </c>
      <c r="J192" t="s">
        <v>1956</v>
      </c>
      <c r="K192" t="s">
        <v>4646</v>
      </c>
      <c r="L192" t="s">
        <v>4643</v>
      </c>
      <c r="M192" t="s">
        <v>165</v>
      </c>
      <c r="N192" t="s">
        <v>127</v>
      </c>
      <c r="O192" t="s">
        <v>167</v>
      </c>
      <c r="P192" t="s">
        <v>1959</v>
      </c>
      <c r="Q192" t="s">
        <v>168</v>
      </c>
      <c r="R192" t="s">
        <v>165</v>
      </c>
      <c r="S192" t="s">
        <v>119</v>
      </c>
      <c r="T192" t="s">
        <v>1960</v>
      </c>
      <c r="U192" t="s">
        <v>136</v>
      </c>
      <c r="V192" t="s">
        <v>2011</v>
      </c>
      <c r="W192" t="s">
        <v>2012</v>
      </c>
      <c r="X192" s="51" t="str">
        <f t="shared" si="2"/>
        <v>3</v>
      </c>
      <c r="Y192" s="51" t="str">
        <f>IF(T192="","",IF(AND(T192&lt;&gt;'Tabelas auxiliares'!$B$236,T192&lt;&gt;'Tabelas auxiliares'!$B$237),"FOLHA DE PESSOAL",IF(X192='Tabelas auxiliares'!$A$237,"CUSTEIO",IF(X192='Tabelas auxiliares'!$A$236,"INVESTIMENTO","ERRO - VERIFICAR"))))</f>
        <v>FOLHA DE PESSOAL</v>
      </c>
      <c r="Z192" s="44">
        <v>948.02</v>
      </c>
      <c r="AA192" s="44">
        <v>948.02</v>
      </c>
    </row>
    <row r="193" spans="1:27" x14ac:dyDescent="0.25">
      <c r="A193" t="s">
        <v>594</v>
      </c>
      <c r="B193" s="72" t="s">
        <v>302</v>
      </c>
      <c r="C193" s="72" t="s">
        <v>595</v>
      </c>
      <c r="D193" t="s">
        <v>90</v>
      </c>
      <c r="E193" t="s">
        <v>117</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4641</v>
      </c>
      <c r="J193" t="s">
        <v>1956</v>
      </c>
      <c r="K193" t="s">
        <v>4646</v>
      </c>
      <c r="L193" t="s">
        <v>4643</v>
      </c>
      <c r="M193" t="s">
        <v>165</v>
      </c>
      <c r="N193" t="s">
        <v>127</v>
      </c>
      <c r="O193" t="s">
        <v>167</v>
      </c>
      <c r="P193" t="s">
        <v>1959</v>
      </c>
      <c r="Q193" t="s">
        <v>168</v>
      </c>
      <c r="R193" t="s">
        <v>165</v>
      </c>
      <c r="S193" t="s">
        <v>119</v>
      </c>
      <c r="T193" t="s">
        <v>1960</v>
      </c>
      <c r="U193" t="s">
        <v>136</v>
      </c>
      <c r="V193" t="s">
        <v>2013</v>
      </c>
      <c r="W193" t="s">
        <v>2014</v>
      </c>
      <c r="X193" s="51" t="str">
        <f t="shared" si="2"/>
        <v>3</v>
      </c>
      <c r="Y193" s="51" t="str">
        <f>IF(T193="","",IF(AND(T193&lt;&gt;'Tabelas auxiliares'!$B$236,T193&lt;&gt;'Tabelas auxiliares'!$B$237),"FOLHA DE PESSOAL",IF(X193='Tabelas auxiliares'!$A$237,"CUSTEIO",IF(X193='Tabelas auxiliares'!$A$236,"INVESTIMENTO","ERRO - VERIFICAR"))))</f>
        <v>FOLHA DE PESSOAL</v>
      </c>
      <c r="Z193" s="44">
        <v>14698.3</v>
      </c>
      <c r="AA193" s="44">
        <v>14698.3</v>
      </c>
    </row>
    <row r="194" spans="1:27" x14ac:dyDescent="0.25">
      <c r="A194" t="s">
        <v>594</v>
      </c>
      <c r="B194" s="72" t="s">
        <v>302</v>
      </c>
      <c r="C194" s="72" t="s">
        <v>595</v>
      </c>
      <c r="D194" t="s">
        <v>90</v>
      </c>
      <c r="E194" t="s">
        <v>117</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4641</v>
      </c>
      <c r="J194" t="s">
        <v>1956</v>
      </c>
      <c r="K194" t="s">
        <v>4646</v>
      </c>
      <c r="L194" t="s">
        <v>4643</v>
      </c>
      <c r="M194" t="s">
        <v>165</v>
      </c>
      <c r="N194" t="s">
        <v>127</v>
      </c>
      <c r="O194" t="s">
        <v>167</v>
      </c>
      <c r="P194" t="s">
        <v>1959</v>
      </c>
      <c r="Q194" t="s">
        <v>168</v>
      </c>
      <c r="R194" t="s">
        <v>165</v>
      </c>
      <c r="S194" t="s">
        <v>119</v>
      </c>
      <c r="T194" t="s">
        <v>1960</v>
      </c>
      <c r="U194" t="s">
        <v>136</v>
      </c>
      <c r="V194" t="s">
        <v>2015</v>
      </c>
      <c r="W194" t="s">
        <v>2016</v>
      </c>
      <c r="X194" s="51" t="str">
        <f t="shared" si="2"/>
        <v>3</v>
      </c>
      <c r="Y194" s="51" t="str">
        <f>IF(T194="","",IF(AND(T194&lt;&gt;'Tabelas auxiliares'!$B$236,T194&lt;&gt;'Tabelas auxiliares'!$B$237),"FOLHA DE PESSOAL",IF(X194='Tabelas auxiliares'!$A$237,"CUSTEIO",IF(X194='Tabelas auxiliares'!$A$236,"INVESTIMENTO","ERRO - VERIFICAR"))))</f>
        <v>FOLHA DE PESSOAL</v>
      </c>
      <c r="Z194" s="44">
        <v>2568.61</v>
      </c>
      <c r="AA194" s="44">
        <v>2568.61</v>
      </c>
    </row>
    <row r="195" spans="1:27" x14ac:dyDescent="0.25">
      <c r="A195" t="s">
        <v>594</v>
      </c>
      <c r="B195" s="72" t="s">
        <v>302</v>
      </c>
      <c r="C195" s="72" t="s">
        <v>595</v>
      </c>
      <c r="D195" t="s">
        <v>90</v>
      </c>
      <c r="E195" t="s">
        <v>117</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4641</v>
      </c>
      <c r="J195" t="s">
        <v>1956</v>
      </c>
      <c r="K195" t="s">
        <v>4646</v>
      </c>
      <c r="L195" t="s">
        <v>4643</v>
      </c>
      <c r="M195" t="s">
        <v>165</v>
      </c>
      <c r="N195" t="s">
        <v>127</v>
      </c>
      <c r="O195" t="s">
        <v>167</v>
      </c>
      <c r="P195" t="s">
        <v>1959</v>
      </c>
      <c r="Q195" t="s">
        <v>168</v>
      </c>
      <c r="R195" t="s">
        <v>165</v>
      </c>
      <c r="S195" t="s">
        <v>119</v>
      </c>
      <c r="T195" t="s">
        <v>1960</v>
      </c>
      <c r="U195" t="s">
        <v>136</v>
      </c>
      <c r="V195" t="s">
        <v>2019</v>
      </c>
      <c r="W195" t="s">
        <v>2020</v>
      </c>
      <c r="X195" s="51" t="str">
        <f t="shared" si="2"/>
        <v>3</v>
      </c>
      <c r="Y195" s="51" t="str">
        <f>IF(T195="","",IF(AND(T195&lt;&gt;'Tabelas auxiliares'!$B$236,T195&lt;&gt;'Tabelas auxiliares'!$B$237),"FOLHA DE PESSOAL",IF(X195='Tabelas auxiliares'!$A$237,"CUSTEIO",IF(X195='Tabelas auxiliares'!$A$236,"INVESTIMENTO","ERRO - VERIFICAR"))))</f>
        <v>FOLHA DE PESSOAL</v>
      </c>
      <c r="Z195" s="44">
        <v>993.07</v>
      </c>
      <c r="AA195" s="44">
        <v>993.07</v>
      </c>
    </row>
    <row r="196" spans="1:27" x14ac:dyDescent="0.25">
      <c r="A196" t="s">
        <v>594</v>
      </c>
      <c r="B196" s="72" t="s">
        <v>302</v>
      </c>
      <c r="C196" s="72" t="s">
        <v>595</v>
      </c>
      <c r="D196" t="s">
        <v>90</v>
      </c>
      <c r="E196" t="s">
        <v>117</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4641</v>
      </c>
      <c r="J196" t="s">
        <v>1956</v>
      </c>
      <c r="K196" t="s">
        <v>4646</v>
      </c>
      <c r="L196" t="s">
        <v>4643</v>
      </c>
      <c r="M196" t="s">
        <v>165</v>
      </c>
      <c r="N196" t="s">
        <v>127</v>
      </c>
      <c r="O196" t="s">
        <v>167</v>
      </c>
      <c r="P196" t="s">
        <v>1959</v>
      </c>
      <c r="Q196" t="s">
        <v>168</v>
      </c>
      <c r="R196" t="s">
        <v>165</v>
      </c>
      <c r="S196" t="s">
        <v>119</v>
      </c>
      <c r="T196" t="s">
        <v>1960</v>
      </c>
      <c r="U196" t="s">
        <v>136</v>
      </c>
      <c r="V196" t="s">
        <v>2021</v>
      </c>
      <c r="W196" t="s">
        <v>2022</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44">
        <v>983.18</v>
      </c>
      <c r="AA196" s="44">
        <v>983.18</v>
      </c>
    </row>
    <row r="197" spans="1:27" x14ac:dyDescent="0.25">
      <c r="A197" t="s">
        <v>594</v>
      </c>
      <c r="B197" s="72" t="s">
        <v>302</v>
      </c>
      <c r="C197" s="72" t="s">
        <v>595</v>
      </c>
      <c r="D197" t="s">
        <v>90</v>
      </c>
      <c r="E197" t="s">
        <v>117</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4641</v>
      </c>
      <c r="J197" t="s">
        <v>1956</v>
      </c>
      <c r="K197" t="s">
        <v>4646</v>
      </c>
      <c r="L197" t="s">
        <v>4643</v>
      </c>
      <c r="M197" t="s">
        <v>165</v>
      </c>
      <c r="N197" t="s">
        <v>127</v>
      </c>
      <c r="O197" t="s">
        <v>167</v>
      </c>
      <c r="P197" t="s">
        <v>1959</v>
      </c>
      <c r="Q197" t="s">
        <v>168</v>
      </c>
      <c r="R197" t="s">
        <v>165</v>
      </c>
      <c r="S197" t="s">
        <v>119</v>
      </c>
      <c r="T197" t="s">
        <v>1960</v>
      </c>
      <c r="U197" t="s">
        <v>136</v>
      </c>
      <c r="V197" t="s">
        <v>2023</v>
      </c>
      <c r="W197" t="s">
        <v>2024</v>
      </c>
      <c r="X197" s="51" t="str">
        <f t="shared" si="3"/>
        <v>3</v>
      </c>
      <c r="Y197" s="51" t="str">
        <f>IF(T197="","",IF(AND(T197&lt;&gt;'Tabelas auxiliares'!$B$236,T197&lt;&gt;'Tabelas auxiliares'!$B$237),"FOLHA DE PESSOAL",IF(X197='Tabelas auxiliares'!$A$237,"CUSTEIO",IF(X197='Tabelas auxiliares'!$A$236,"INVESTIMENTO","ERRO - VERIFICAR"))))</f>
        <v>FOLHA DE PESSOAL</v>
      </c>
      <c r="Z197" s="44">
        <v>41313.68</v>
      </c>
      <c r="AA197" s="44">
        <v>41313.68</v>
      </c>
    </row>
    <row r="198" spans="1:27" x14ac:dyDescent="0.25">
      <c r="A198" t="s">
        <v>594</v>
      </c>
      <c r="B198" s="72" t="s">
        <v>302</v>
      </c>
      <c r="C198" s="72" t="s">
        <v>595</v>
      </c>
      <c r="D198" t="s">
        <v>90</v>
      </c>
      <c r="E198" t="s">
        <v>117</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4641</v>
      </c>
      <c r="J198" t="s">
        <v>1956</v>
      </c>
      <c r="K198" t="s">
        <v>4646</v>
      </c>
      <c r="L198" t="s">
        <v>4643</v>
      </c>
      <c r="M198" t="s">
        <v>165</v>
      </c>
      <c r="N198" t="s">
        <v>127</v>
      </c>
      <c r="O198" t="s">
        <v>167</v>
      </c>
      <c r="P198" t="s">
        <v>1959</v>
      </c>
      <c r="Q198" t="s">
        <v>168</v>
      </c>
      <c r="R198" t="s">
        <v>165</v>
      </c>
      <c r="S198" t="s">
        <v>119</v>
      </c>
      <c r="T198" t="s">
        <v>1960</v>
      </c>
      <c r="U198" t="s">
        <v>136</v>
      </c>
      <c r="V198" t="s">
        <v>2025</v>
      </c>
      <c r="W198" t="s">
        <v>2026</v>
      </c>
      <c r="X198" s="51" t="str">
        <f t="shared" si="3"/>
        <v>3</v>
      </c>
      <c r="Y198" s="51" t="str">
        <f>IF(T198="","",IF(AND(T198&lt;&gt;'Tabelas auxiliares'!$B$236,T198&lt;&gt;'Tabelas auxiliares'!$B$237),"FOLHA DE PESSOAL",IF(X198='Tabelas auxiliares'!$A$237,"CUSTEIO",IF(X198='Tabelas auxiliares'!$A$236,"INVESTIMENTO","ERRO - VERIFICAR"))))</f>
        <v>FOLHA DE PESSOAL</v>
      </c>
      <c r="Z198" s="44">
        <v>7632.88</v>
      </c>
      <c r="AA198" s="44">
        <v>7632.88</v>
      </c>
    </row>
    <row r="199" spans="1:27" x14ac:dyDescent="0.25">
      <c r="A199" t="s">
        <v>594</v>
      </c>
      <c r="B199" s="72" t="s">
        <v>302</v>
      </c>
      <c r="C199" s="72" t="s">
        <v>595</v>
      </c>
      <c r="D199" t="s">
        <v>90</v>
      </c>
      <c r="E199" t="s">
        <v>117</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4641</v>
      </c>
      <c r="J199" t="s">
        <v>1956</v>
      </c>
      <c r="K199" t="s">
        <v>4646</v>
      </c>
      <c r="L199" t="s">
        <v>4643</v>
      </c>
      <c r="M199" t="s">
        <v>165</v>
      </c>
      <c r="N199" t="s">
        <v>127</v>
      </c>
      <c r="O199" t="s">
        <v>167</v>
      </c>
      <c r="P199" t="s">
        <v>1959</v>
      </c>
      <c r="Q199" t="s">
        <v>168</v>
      </c>
      <c r="R199" t="s">
        <v>165</v>
      </c>
      <c r="S199" t="s">
        <v>119</v>
      </c>
      <c r="T199" t="s">
        <v>1960</v>
      </c>
      <c r="U199" t="s">
        <v>136</v>
      </c>
      <c r="V199" t="s">
        <v>2027</v>
      </c>
      <c r="W199" t="s">
        <v>2028</v>
      </c>
      <c r="X199" s="51" t="str">
        <f t="shared" si="3"/>
        <v>3</v>
      </c>
      <c r="Y199" s="51" t="str">
        <f>IF(T199="","",IF(AND(T199&lt;&gt;'Tabelas auxiliares'!$B$236,T199&lt;&gt;'Tabelas auxiliares'!$B$237),"FOLHA DE PESSOAL",IF(X199='Tabelas auxiliares'!$A$237,"CUSTEIO",IF(X199='Tabelas auxiliares'!$A$236,"INVESTIMENTO","ERRO - VERIFICAR"))))</f>
        <v>FOLHA DE PESSOAL</v>
      </c>
      <c r="Z199" s="44">
        <v>36342.730000000003</v>
      </c>
      <c r="AA199" s="44">
        <v>36342.730000000003</v>
      </c>
    </row>
    <row r="200" spans="1:27" x14ac:dyDescent="0.25">
      <c r="A200" t="s">
        <v>594</v>
      </c>
      <c r="B200" s="72" t="s">
        <v>302</v>
      </c>
      <c r="C200" s="72" t="s">
        <v>595</v>
      </c>
      <c r="D200" t="s">
        <v>90</v>
      </c>
      <c r="E200" t="s">
        <v>117</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4641</v>
      </c>
      <c r="J200" t="s">
        <v>1956</v>
      </c>
      <c r="K200" t="s">
        <v>4647</v>
      </c>
      <c r="L200" t="s">
        <v>4643</v>
      </c>
      <c r="M200" t="s">
        <v>165</v>
      </c>
      <c r="N200" t="s">
        <v>127</v>
      </c>
      <c r="O200" t="s">
        <v>167</v>
      </c>
      <c r="P200" t="s">
        <v>1959</v>
      </c>
      <c r="Q200" t="s">
        <v>168</v>
      </c>
      <c r="R200" t="s">
        <v>165</v>
      </c>
      <c r="S200" t="s">
        <v>119</v>
      </c>
      <c r="T200" t="s">
        <v>1960</v>
      </c>
      <c r="U200" t="s">
        <v>136</v>
      </c>
      <c r="V200" t="s">
        <v>2033</v>
      </c>
      <c r="W200" t="s">
        <v>2034</v>
      </c>
      <c r="X200" s="51" t="str">
        <f t="shared" si="3"/>
        <v>3</v>
      </c>
      <c r="Y200" s="51" t="str">
        <f>IF(T200="","",IF(AND(T200&lt;&gt;'Tabelas auxiliares'!$B$236,T200&lt;&gt;'Tabelas auxiliares'!$B$237),"FOLHA DE PESSOAL",IF(X200='Tabelas auxiliares'!$A$237,"CUSTEIO",IF(X200='Tabelas auxiliares'!$A$236,"INVESTIMENTO","ERRO - VERIFICAR"))))</f>
        <v>FOLHA DE PESSOAL</v>
      </c>
      <c r="Z200" s="44">
        <v>219.75</v>
      </c>
      <c r="AA200" s="44">
        <v>219.75</v>
      </c>
    </row>
    <row r="201" spans="1:27" x14ac:dyDescent="0.25">
      <c r="A201" t="s">
        <v>594</v>
      </c>
      <c r="B201" s="72" t="s">
        <v>302</v>
      </c>
      <c r="C201" s="72" t="s">
        <v>595</v>
      </c>
      <c r="D201" t="s">
        <v>90</v>
      </c>
      <c r="E201" t="s">
        <v>117</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4641</v>
      </c>
      <c r="J201" t="s">
        <v>1956</v>
      </c>
      <c r="K201" t="s">
        <v>4648</v>
      </c>
      <c r="L201" t="s">
        <v>4643</v>
      </c>
      <c r="M201" t="s">
        <v>165</v>
      </c>
      <c r="N201" t="s">
        <v>127</v>
      </c>
      <c r="O201" t="s">
        <v>167</v>
      </c>
      <c r="P201" t="s">
        <v>1959</v>
      </c>
      <c r="Q201" t="s">
        <v>168</v>
      </c>
      <c r="R201" t="s">
        <v>165</v>
      </c>
      <c r="S201" t="s">
        <v>119</v>
      </c>
      <c r="T201" t="s">
        <v>1960</v>
      </c>
      <c r="U201" t="s">
        <v>136</v>
      </c>
      <c r="V201" t="s">
        <v>2174</v>
      </c>
      <c r="W201" t="s">
        <v>2175</v>
      </c>
      <c r="X201" s="51" t="str">
        <f t="shared" si="3"/>
        <v>3</v>
      </c>
      <c r="Y201" s="51" t="str">
        <f>IF(T201="","",IF(AND(T201&lt;&gt;'Tabelas auxiliares'!$B$236,T201&lt;&gt;'Tabelas auxiliares'!$B$237),"FOLHA DE PESSOAL",IF(X201='Tabelas auxiliares'!$A$237,"CUSTEIO",IF(X201='Tabelas auxiliares'!$A$236,"INVESTIMENTO","ERRO - VERIFICAR"))))</f>
        <v>FOLHA DE PESSOAL</v>
      </c>
      <c r="Z201" s="44">
        <v>3078.37</v>
      </c>
      <c r="AA201" s="44">
        <v>3078.37</v>
      </c>
    </row>
    <row r="202" spans="1:27" x14ac:dyDescent="0.25">
      <c r="A202" t="s">
        <v>594</v>
      </c>
      <c r="B202" s="72" t="s">
        <v>304</v>
      </c>
      <c r="C202" s="72" t="s">
        <v>595</v>
      </c>
      <c r="D202" t="s">
        <v>92</v>
      </c>
      <c r="E202" t="s">
        <v>117</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t="s">
        <v>4641</v>
      </c>
      <c r="J202" t="s">
        <v>1956</v>
      </c>
      <c r="K202" t="s">
        <v>4649</v>
      </c>
      <c r="L202" t="s">
        <v>4643</v>
      </c>
      <c r="M202" t="s">
        <v>165</v>
      </c>
      <c r="N202" t="s">
        <v>166</v>
      </c>
      <c r="O202" t="s">
        <v>167</v>
      </c>
      <c r="P202" t="s">
        <v>200</v>
      </c>
      <c r="Q202" t="s">
        <v>168</v>
      </c>
      <c r="R202" t="s">
        <v>165</v>
      </c>
      <c r="S202" t="s">
        <v>119</v>
      </c>
      <c r="T202" t="s">
        <v>164</v>
      </c>
      <c r="U202" t="s">
        <v>118</v>
      </c>
      <c r="V202" t="s">
        <v>2222</v>
      </c>
      <c r="W202" t="s">
        <v>2223</v>
      </c>
      <c r="X202" s="51" t="str">
        <f t="shared" si="3"/>
        <v>3</v>
      </c>
      <c r="Y202" s="51" t="str">
        <f>IF(T202="","",IF(AND(T202&lt;&gt;'Tabelas auxiliares'!$B$236,T202&lt;&gt;'Tabelas auxiliares'!$B$237),"FOLHA DE PESSOAL",IF(X202='Tabelas auxiliares'!$A$237,"CUSTEIO",IF(X202='Tabelas auxiliares'!$A$236,"INVESTIMENTO","ERRO - VERIFICAR"))))</f>
        <v>CUSTEIO</v>
      </c>
      <c r="Z202" s="44">
        <v>2110</v>
      </c>
      <c r="AA202" s="44">
        <v>2110</v>
      </c>
    </row>
    <row r="203" spans="1:27" x14ac:dyDescent="0.25">
      <c r="A203" t="s">
        <v>594</v>
      </c>
      <c r="B203" s="72" t="s">
        <v>358</v>
      </c>
      <c r="C203" s="72" t="s">
        <v>595</v>
      </c>
      <c r="D203" t="s">
        <v>90</v>
      </c>
      <c r="E203" t="s">
        <v>117</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4641</v>
      </c>
      <c r="J203" t="s">
        <v>1956</v>
      </c>
      <c r="K203" t="s">
        <v>4650</v>
      </c>
      <c r="L203" t="s">
        <v>4643</v>
      </c>
      <c r="M203" t="s">
        <v>165</v>
      </c>
      <c r="N203" t="s">
        <v>128</v>
      </c>
      <c r="O203" t="s">
        <v>2237</v>
      </c>
      <c r="P203" t="s">
        <v>2238</v>
      </c>
      <c r="Q203" t="s">
        <v>168</v>
      </c>
      <c r="R203" t="s">
        <v>165</v>
      </c>
      <c r="S203" t="s">
        <v>119</v>
      </c>
      <c r="T203" t="s">
        <v>1960</v>
      </c>
      <c r="U203" t="s">
        <v>4651</v>
      </c>
      <c r="V203" t="s">
        <v>2239</v>
      </c>
      <c r="W203" t="s">
        <v>2240</v>
      </c>
      <c r="X203" s="51" t="str">
        <f t="shared" si="3"/>
        <v>3</v>
      </c>
      <c r="Y203" s="51" t="str">
        <f>IF(T203="","",IF(AND(T203&lt;&gt;'Tabelas auxiliares'!$B$236,T203&lt;&gt;'Tabelas auxiliares'!$B$237),"FOLHA DE PESSOAL",IF(X203='Tabelas auxiliares'!$A$237,"CUSTEIO",IF(X203='Tabelas auxiliares'!$A$236,"INVESTIMENTO","ERRO - VERIFICAR"))))</f>
        <v>FOLHA DE PESSOAL</v>
      </c>
      <c r="Z203" s="44">
        <v>15.27</v>
      </c>
      <c r="AA203" s="44">
        <v>15.27</v>
      </c>
    </row>
    <row r="204" spans="1:27" x14ac:dyDescent="0.25">
      <c r="A204" t="s">
        <v>594</v>
      </c>
      <c r="B204" s="72" t="s">
        <v>358</v>
      </c>
      <c r="C204" s="72" t="s">
        <v>595</v>
      </c>
      <c r="D204" t="s">
        <v>90</v>
      </c>
      <c r="E204" t="s">
        <v>117</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4641</v>
      </c>
      <c r="J204" t="s">
        <v>1956</v>
      </c>
      <c r="K204" t="s">
        <v>4652</v>
      </c>
      <c r="L204" t="s">
        <v>4643</v>
      </c>
      <c r="M204" t="s">
        <v>165</v>
      </c>
      <c r="N204" t="s">
        <v>128</v>
      </c>
      <c r="O204" t="s">
        <v>927</v>
      </c>
      <c r="P204" t="s">
        <v>2242</v>
      </c>
      <c r="Q204" t="s">
        <v>168</v>
      </c>
      <c r="R204" t="s">
        <v>165</v>
      </c>
      <c r="S204" t="s">
        <v>119</v>
      </c>
      <c r="T204" t="s">
        <v>1960</v>
      </c>
      <c r="U204" t="s">
        <v>4653</v>
      </c>
      <c r="V204" t="s">
        <v>2243</v>
      </c>
      <c r="W204" t="s">
        <v>2244</v>
      </c>
      <c r="X204" s="51" t="str">
        <f t="shared" si="3"/>
        <v>3</v>
      </c>
      <c r="Y204" s="51" t="str">
        <f>IF(T204="","",IF(AND(T204&lt;&gt;'Tabelas auxiliares'!$B$236,T204&lt;&gt;'Tabelas auxiliares'!$B$237),"FOLHA DE PESSOAL",IF(X204='Tabelas auxiliares'!$A$237,"CUSTEIO",IF(X204='Tabelas auxiliares'!$A$236,"INVESTIMENTO","ERRO - VERIFICAR"))))</f>
        <v>FOLHA DE PESSOAL</v>
      </c>
      <c r="Z204" s="44">
        <v>256.8</v>
      </c>
      <c r="AA204" s="44">
        <v>256.8</v>
      </c>
    </row>
    <row r="205" spans="1:27" x14ac:dyDescent="0.25">
      <c r="A205" t="s">
        <v>594</v>
      </c>
      <c r="B205" s="72" t="s">
        <v>358</v>
      </c>
      <c r="C205" s="72" t="s">
        <v>595</v>
      </c>
      <c r="D205" t="s">
        <v>90</v>
      </c>
      <c r="E205" t="s">
        <v>117</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4641</v>
      </c>
      <c r="J205" t="s">
        <v>1956</v>
      </c>
      <c r="K205" t="s">
        <v>4654</v>
      </c>
      <c r="L205" t="s">
        <v>4643</v>
      </c>
      <c r="M205" t="s">
        <v>165</v>
      </c>
      <c r="N205" t="s">
        <v>128</v>
      </c>
      <c r="O205" t="s">
        <v>862</v>
      </c>
      <c r="P205" t="s">
        <v>2246</v>
      </c>
      <c r="Q205" t="s">
        <v>168</v>
      </c>
      <c r="R205" t="s">
        <v>165</v>
      </c>
      <c r="S205" t="s">
        <v>119</v>
      </c>
      <c r="T205" t="s">
        <v>1960</v>
      </c>
      <c r="U205" t="s">
        <v>4655</v>
      </c>
      <c r="V205" t="s">
        <v>2247</v>
      </c>
      <c r="W205" t="s">
        <v>2248</v>
      </c>
      <c r="X205" s="51" t="str">
        <f t="shared" si="3"/>
        <v>3</v>
      </c>
      <c r="Y205" s="51" t="str">
        <f>IF(T205="","",IF(AND(T205&lt;&gt;'Tabelas auxiliares'!$B$236,T205&lt;&gt;'Tabelas auxiliares'!$B$237),"FOLHA DE PESSOAL",IF(X205='Tabelas auxiliares'!$A$237,"CUSTEIO",IF(X205='Tabelas auxiliares'!$A$236,"INVESTIMENTO","ERRO - VERIFICAR"))))</f>
        <v>FOLHA DE PESSOAL</v>
      </c>
      <c r="Z205" s="44">
        <v>51.24</v>
      </c>
      <c r="AA205" s="44">
        <v>51.24</v>
      </c>
    </row>
    <row r="206" spans="1:27" x14ac:dyDescent="0.25">
      <c r="A206" t="s">
        <v>594</v>
      </c>
      <c r="B206" s="72" t="s">
        <v>358</v>
      </c>
      <c r="C206" s="72" t="s">
        <v>595</v>
      </c>
      <c r="D206" t="s">
        <v>90</v>
      </c>
      <c r="E206" t="s">
        <v>117</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4641</v>
      </c>
      <c r="J206" t="s">
        <v>1956</v>
      </c>
      <c r="K206" t="s">
        <v>4656</v>
      </c>
      <c r="L206" t="s">
        <v>4643</v>
      </c>
      <c r="M206" t="s">
        <v>165</v>
      </c>
      <c r="N206" t="s">
        <v>128</v>
      </c>
      <c r="O206" t="s">
        <v>927</v>
      </c>
      <c r="P206" t="s">
        <v>2242</v>
      </c>
      <c r="Q206" t="s">
        <v>168</v>
      </c>
      <c r="R206" t="s">
        <v>165</v>
      </c>
      <c r="S206" t="s">
        <v>119</v>
      </c>
      <c r="T206" t="s">
        <v>1960</v>
      </c>
      <c r="U206" t="s">
        <v>4653</v>
      </c>
      <c r="V206" t="s">
        <v>2255</v>
      </c>
      <c r="W206" t="s">
        <v>2256</v>
      </c>
      <c r="X206" s="51" t="str">
        <f t="shared" si="3"/>
        <v>3</v>
      </c>
      <c r="Y206" s="51" t="str">
        <f>IF(T206="","",IF(AND(T206&lt;&gt;'Tabelas auxiliares'!$B$236,T206&lt;&gt;'Tabelas auxiliares'!$B$237),"FOLHA DE PESSOAL",IF(X206='Tabelas auxiliares'!$A$237,"CUSTEIO",IF(X206='Tabelas auxiliares'!$A$236,"INVESTIMENTO","ERRO - VERIFICAR"))))</f>
        <v>FOLHA DE PESSOAL</v>
      </c>
      <c r="Z206" s="44">
        <v>6387.9</v>
      </c>
      <c r="AA206" s="44">
        <v>6387.9</v>
      </c>
    </row>
    <row r="207" spans="1:27" x14ac:dyDescent="0.25">
      <c r="A207" t="s">
        <v>594</v>
      </c>
      <c r="B207" s="72" t="s">
        <v>358</v>
      </c>
      <c r="C207" s="72" t="s">
        <v>595</v>
      </c>
      <c r="D207" t="s">
        <v>90</v>
      </c>
      <c r="E207" t="s">
        <v>117</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4641</v>
      </c>
      <c r="J207" t="s">
        <v>1956</v>
      </c>
      <c r="K207" t="s">
        <v>4657</v>
      </c>
      <c r="L207" t="s">
        <v>4643</v>
      </c>
      <c r="M207" t="s">
        <v>165</v>
      </c>
      <c r="N207" t="s">
        <v>128</v>
      </c>
      <c r="O207" t="s">
        <v>2237</v>
      </c>
      <c r="P207" t="s">
        <v>2238</v>
      </c>
      <c r="Q207" t="s">
        <v>168</v>
      </c>
      <c r="R207" t="s">
        <v>165</v>
      </c>
      <c r="S207" t="s">
        <v>119</v>
      </c>
      <c r="T207" t="s">
        <v>1960</v>
      </c>
      <c r="U207" t="s">
        <v>4651</v>
      </c>
      <c r="V207" t="s">
        <v>2258</v>
      </c>
      <c r="W207" t="s">
        <v>2259</v>
      </c>
      <c r="X207" s="51" t="str">
        <f t="shared" si="3"/>
        <v>3</v>
      </c>
      <c r="Y207" s="51" t="str">
        <f>IF(T207="","",IF(AND(T207&lt;&gt;'Tabelas auxiliares'!$B$236,T207&lt;&gt;'Tabelas auxiliares'!$B$237),"FOLHA DE PESSOAL",IF(X207='Tabelas auxiliares'!$A$237,"CUSTEIO",IF(X207='Tabelas auxiliares'!$A$236,"INVESTIMENTO","ERRO - VERIFICAR"))))</f>
        <v>FOLHA DE PESSOAL</v>
      </c>
      <c r="Z207" s="44">
        <v>5282.95</v>
      </c>
      <c r="AA207" s="44">
        <v>5282.95</v>
      </c>
    </row>
    <row r="208" spans="1:27" x14ac:dyDescent="0.25">
      <c r="A208" t="s">
        <v>594</v>
      </c>
      <c r="B208" s="72" t="s">
        <v>358</v>
      </c>
      <c r="C208" s="72" t="s">
        <v>595</v>
      </c>
      <c r="D208" t="s">
        <v>90</v>
      </c>
      <c r="E208" t="s">
        <v>117</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4641</v>
      </c>
      <c r="J208" t="s">
        <v>1956</v>
      </c>
      <c r="K208" t="s">
        <v>4658</v>
      </c>
      <c r="L208" t="s">
        <v>4643</v>
      </c>
      <c r="M208" t="s">
        <v>165</v>
      </c>
      <c r="N208" t="s">
        <v>128</v>
      </c>
      <c r="O208" t="s">
        <v>862</v>
      </c>
      <c r="P208" t="s">
        <v>2246</v>
      </c>
      <c r="Q208" t="s">
        <v>168</v>
      </c>
      <c r="R208" t="s">
        <v>165</v>
      </c>
      <c r="S208" t="s">
        <v>119</v>
      </c>
      <c r="T208" t="s">
        <v>1960</v>
      </c>
      <c r="U208" t="s">
        <v>4655</v>
      </c>
      <c r="V208" t="s">
        <v>2261</v>
      </c>
      <c r="W208" t="s">
        <v>2262</v>
      </c>
      <c r="X208" s="51" t="str">
        <f t="shared" si="3"/>
        <v>3</v>
      </c>
      <c r="Y208" s="51" t="str">
        <f>IF(T208="","",IF(AND(T208&lt;&gt;'Tabelas auxiliares'!$B$236,T208&lt;&gt;'Tabelas auxiliares'!$B$237),"FOLHA DE PESSOAL",IF(X208='Tabelas auxiliares'!$A$237,"CUSTEIO",IF(X208='Tabelas auxiliares'!$A$236,"INVESTIMENTO","ERRO - VERIFICAR"))))</f>
        <v>FOLHA DE PESSOAL</v>
      </c>
      <c r="Z208" s="44">
        <v>50441.51</v>
      </c>
      <c r="AA208" s="44">
        <v>50441.51</v>
      </c>
    </row>
    <row r="209" spans="1:29" x14ac:dyDescent="0.25">
      <c r="A209" t="s">
        <v>594</v>
      </c>
      <c r="B209" s="72" t="s">
        <v>358</v>
      </c>
      <c r="C209" s="72" t="s">
        <v>595</v>
      </c>
      <c r="D209" t="s">
        <v>90</v>
      </c>
      <c r="E209" t="s">
        <v>117</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4641</v>
      </c>
      <c r="J209" t="s">
        <v>1956</v>
      </c>
      <c r="K209" t="s">
        <v>4659</v>
      </c>
      <c r="L209" t="s">
        <v>4643</v>
      </c>
      <c r="M209" t="s">
        <v>165</v>
      </c>
      <c r="N209" t="s">
        <v>130</v>
      </c>
      <c r="O209" t="s">
        <v>927</v>
      </c>
      <c r="P209" t="s">
        <v>1969</v>
      </c>
      <c r="Q209" t="s">
        <v>168</v>
      </c>
      <c r="R209" t="s">
        <v>165</v>
      </c>
      <c r="S209" t="s">
        <v>119</v>
      </c>
      <c r="T209" t="s">
        <v>1960</v>
      </c>
      <c r="U209" t="s">
        <v>4660</v>
      </c>
      <c r="V209" t="s">
        <v>1970</v>
      </c>
      <c r="W209" t="s">
        <v>1971</v>
      </c>
      <c r="X209" s="51" t="str">
        <f t="shared" si="3"/>
        <v>3</v>
      </c>
      <c r="Y209" s="51" t="str">
        <f>IF(T209="","",IF(AND(T209&lt;&gt;'Tabelas auxiliares'!$B$236,T209&lt;&gt;'Tabelas auxiliares'!$B$237),"FOLHA DE PESSOAL",IF(X209='Tabelas auxiliares'!$A$237,"CUSTEIO",IF(X209='Tabelas auxiliares'!$A$236,"INVESTIMENTO","ERRO - VERIFICAR"))))</f>
        <v>FOLHA DE PESSOAL</v>
      </c>
      <c r="Z209" s="44">
        <v>4199.2</v>
      </c>
      <c r="AA209" s="44">
        <v>4199.2</v>
      </c>
    </row>
    <row r="210" spans="1:29" x14ac:dyDescent="0.25">
      <c r="A210" t="s">
        <v>594</v>
      </c>
      <c r="B210" s="72" t="s">
        <v>307</v>
      </c>
      <c r="C210" s="72" t="s">
        <v>595</v>
      </c>
      <c r="D210" t="s">
        <v>71</v>
      </c>
      <c r="E210" t="s">
        <v>117</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t="s">
        <v>4661</v>
      </c>
      <c r="J210" t="s">
        <v>4662</v>
      </c>
      <c r="K210" t="s">
        <v>4663</v>
      </c>
      <c r="L210" t="s">
        <v>4664</v>
      </c>
      <c r="M210" t="s">
        <v>2430</v>
      </c>
      <c r="N210" t="s">
        <v>2431</v>
      </c>
      <c r="O210" t="s">
        <v>2237</v>
      </c>
      <c r="P210" t="s">
        <v>2432</v>
      </c>
      <c r="Q210" t="s">
        <v>168</v>
      </c>
      <c r="R210" t="s">
        <v>165</v>
      </c>
      <c r="S210" t="s">
        <v>119</v>
      </c>
      <c r="T210" t="s">
        <v>164</v>
      </c>
      <c r="U210" t="s">
        <v>2433</v>
      </c>
      <c r="V210" t="s">
        <v>2434</v>
      </c>
      <c r="W210" t="s">
        <v>2435</v>
      </c>
      <c r="X210" s="51" t="str">
        <f t="shared" si="3"/>
        <v>3</v>
      </c>
      <c r="Y210" s="51" t="str">
        <f>IF(T210="","",IF(AND(T210&lt;&gt;'Tabelas auxiliares'!$B$236,T210&lt;&gt;'Tabelas auxiliares'!$B$237),"FOLHA DE PESSOAL",IF(X210='Tabelas auxiliares'!$A$237,"CUSTEIO",IF(X210='Tabelas auxiliares'!$A$236,"INVESTIMENTO","ERRO - VERIFICAR"))))</f>
        <v>CUSTEIO</v>
      </c>
      <c r="Z210" s="44">
        <v>12983.71</v>
      </c>
      <c r="AA210" s="44">
        <v>12983.71</v>
      </c>
    </row>
    <row r="211" spans="1:29" x14ac:dyDescent="0.25">
      <c r="A211" t="s">
        <v>594</v>
      </c>
      <c r="B211" s="72" t="s">
        <v>307</v>
      </c>
      <c r="C211" s="72" t="s">
        <v>595</v>
      </c>
      <c r="D211" t="s">
        <v>71</v>
      </c>
      <c r="E211" t="s">
        <v>117</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t="s">
        <v>4661</v>
      </c>
      <c r="J211" t="s">
        <v>4662</v>
      </c>
      <c r="K211" t="s">
        <v>4665</v>
      </c>
      <c r="L211" t="s">
        <v>4664</v>
      </c>
      <c r="M211" t="s">
        <v>2430</v>
      </c>
      <c r="N211" t="s">
        <v>2431</v>
      </c>
      <c r="O211" t="s">
        <v>4666</v>
      </c>
      <c r="P211" t="s">
        <v>4667</v>
      </c>
      <c r="Q211" t="s">
        <v>168</v>
      </c>
      <c r="R211" t="s">
        <v>165</v>
      </c>
      <c r="S211" t="s">
        <v>597</v>
      </c>
      <c r="T211" t="s">
        <v>164</v>
      </c>
      <c r="U211" t="s">
        <v>4668</v>
      </c>
      <c r="V211" t="s">
        <v>2434</v>
      </c>
      <c r="W211" t="s">
        <v>2435</v>
      </c>
      <c r="X211" s="51" t="str">
        <f t="shared" si="3"/>
        <v>3</v>
      </c>
      <c r="Y211" s="51" t="str">
        <f>IF(T211="","",IF(AND(T211&lt;&gt;'Tabelas auxiliares'!$B$236,T211&lt;&gt;'Tabelas auxiliares'!$B$237),"FOLHA DE PESSOAL",IF(X211='Tabelas auxiliares'!$A$237,"CUSTEIO",IF(X211='Tabelas auxiliares'!$A$236,"INVESTIMENTO","ERRO - VERIFICAR"))))</f>
        <v>CUSTEIO</v>
      </c>
      <c r="Z211" s="44">
        <v>7093</v>
      </c>
      <c r="AA211" s="44">
        <v>7093</v>
      </c>
    </row>
    <row r="212" spans="1:29" x14ac:dyDescent="0.25">
      <c r="A212" t="s">
        <v>594</v>
      </c>
      <c r="B212" s="72" t="s">
        <v>307</v>
      </c>
      <c r="C212" s="72" t="s">
        <v>595</v>
      </c>
      <c r="D212" t="s">
        <v>71</v>
      </c>
      <c r="E212" t="s">
        <v>117</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t="s">
        <v>4669</v>
      </c>
      <c r="J212" t="s">
        <v>4670</v>
      </c>
      <c r="K212" t="s">
        <v>4671</v>
      </c>
      <c r="L212" t="s">
        <v>4672</v>
      </c>
      <c r="M212" t="s">
        <v>4673</v>
      </c>
      <c r="N212" t="s">
        <v>166</v>
      </c>
      <c r="O212" t="s">
        <v>167</v>
      </c>
      <c r="P212" t="s">
        <v>200</v>
      </c>
      <c r="Q212" t="s">
        <v>168</v>
      </c>
      <c r="R212" t="s">
        <v>165</v>
      </c>
      <c r="S212" t="s">
        <v>923</v>
      </c>
      <c r="T212" t="s">
        <v>164</v>
      </c>
      <c r="U212" t="s">
        <v>118</v>
      </c>
      <c r="V212" t="s">
        <v>1631</v>
      </c>
      <c r="W212" t="s">
        <v>1632</v>
      </c>
      <c r="X212" s="51" t="str">
        <f t="shared" si="3"/>
        <v>3</v>
      </c>
      <c r="Y212" s="51" t="str">
        <f>IF(T212="","",IF(AND(T212&lt;&gt;'Tabelas auxiliares'!$B$236,T212&lt;&gt;'Tabelas auxiliares'!$B$237),"FOLHA DE PESSOAL",IF(X212='Tabelas auxiliares'!$A$237,"CUSTEIO",IF(X212='Tabelas auxiliares'!$A$236,"INVESTIMENTO","ERRO - VERIFICAR"))))</f>
        <v>CUSTEIO</v>
      </c>
      <c r="Z212" s="44">
        <v>9100</v>
      </c>
      <c r="AA212" s="44">
        <v>1300</v>
      </c>
      <c r="AC212" s="44">
        <v>7800</v>
      </c>
    </row>
    <row r="213" spans="1:29" x14ac:dyDescent="0.25">
      <c r="A213" t="s">
        <v>594</v>
      </c>
      <c r="B213" s="72" t="s">
        <v>309</v>
      </c>
      <c r="C213" s="72" t="s">
        <v>595</v>
      </c>
      <c r="D213" t="s">
        <v>15</v>
      </c>
      <c r="E213" t="s">
        <v>117</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t="s">
        <v>4161</v>
      </c>
      <c r="J213" t="s">
        <v>4674</v>
      </c>
      <c r="K213" t="s">
        <v>4675</v>
      </c>
      <c r="L213" t="s">
        <v>4676</v>
      </c>
      <c r="M213" t="s">
        <v>2509</v>
      </c>
      <c r="N213" t="s">
        <v>166</v>
      </c>
      <c r="O213" t="s">
        <v>167</v>
      </c>
      <c r="P213" t="s">
        <v>200</v>
      </c>
      <c r="Q213" t="s">
        <v>168</v>
      </c>
      <c r="R213" t="s">
        <v>165</v>
      </c>
      <c r="S213" t="s">
        <v>119</v>
      </c>
      <c r="T213" t="s">
        <v>164</v>
      </c>
      <c r="U213" t="s">
        <v>118</v>
      </c>
      <c r="V213" t="s">
        <v>2510</v>
      </c>
      <c r="W213" t="s">
        <v>2472</v>
      </c>
      <c r="X213" s="51" t="str">
        <f t="shared" si="3"/>
        <v>3</v>
      </c>
      <c r="Y213" s="51" t="str">
        <f>IF(T213="","",IF(AND(T213&lt;&gt;'Tabelas auxiliares'!$B$236,T213&lt;&gt;'Tabelas auxiliares'!$B$237),"FOLHA DE PESSOAL",IF(X213='Tabelas auxiliares'!$A$237,"CUSTEIO",IF(X213='Tabelas auxiliares'!$A$236,"INVESTIMENTO","ERRO - VERIFICAR"))))</f>
        <v>CUSTEIO</v>
      </c>
      <c r="Z213" s="44">
        <v>49.25</v>
      </c>
      <c r="AA213" s="44">
        <v>49.25</v>
      </c>
    </row>
    <row r="214" spans="1:29" x14ac:dyDescent="0.25">
      <c r="A214" t="s">
        <v>594</v>
      </c>
      <c r="B214" s="72" t="s">
        <v>309</v>
      </c>
      <c r="C214" s="72" t="s">
        <v>595</v>
      </c>
      <c r="D214" t="s">
        <v>15</v>
      </c>
      <c r="E214" t="s">
        <v>117</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t="s">
        <v>4677</v>
      </c>
      <c r="J214" t="s">
        <v>4678</v>
      </c>
      <c r="K214" t="s">
        <v>4679</v>
      </c>
      <c r="L214" t="s">
        <v>4680</v>
      </c>
      <c r="M214" t="s">
        <v>2509</v>
      </c>
      <c r="N214" t="s">
        <v>166</v>
      </c>
      <c r="O214" t="s">
        <v>167</v>
      </c>
      <c r="P214" t="s">
        <v>200</v>
      </c>
      <c r="Q214" t="s">
        <v>168</v>
      </c>
      <c r="R214" t="s">
        <v>165</v>
      </c>
      <c r="S214" t="s">
        <v>119</v>
      </c>
      <c r="T214" t="s">
        <v>164</v>
      </c>
      <c r="U214" t="s">
        <v>118</v>
      </c>
      <c r="V214" t="s">
        <v>2510</v>
      </c>
      <c r="W214" t="s">
        <v>2472</v>
      </c>
      <c r="X214" s="51" t="str">
        <f t="shared" si="3"/>
        <v>3</v>
      </c>
      <c r="Y214" s="51" t="str">
        <f>IF(T214="","",IF(AND(T214&lt;&gt;'Tabelas auxiliares'!$B$236,T214&lt;&gt;'Tabelas auxiliares'!$B$237),"FOLHA DE PESSOAL",IF(X214='Tabelas auxiliares'!$A$237,"CUSTEIO",IF(X214='Tabelas auxiliares'!$A$236,"INVESTIMENTO","ERRO - VERIFICAR"))))</f>
        <v>CUSTEIO</v>
      </c>
      <c r="Z214" s="44">
        <v>378.78</v>
      </c>
      <c r="AA214" s="44">
        <v>378.78</v>
      </c>
    </row>
    <row r="215" spans="1:29" x14ac:dyDescent="0.25">
      <c r="A215" t="s">
        <v>594</v>
      </c>
      <c r="B215" s="72" t="s">
        <v>309</v>
      </c>
      <c r="C215" s="72" t="s">
        <v>595</v>
      </c>
      <c r="D215" t="s">
        <v>35</v>
      </c>
      <c r="E215" t="s">
        <v>117</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t="s">
        <v>4681</v>
      </c>
      <c r="J215" t="s">
        <v>4682</v>
      </c>
      <c r="K215" t="s">
        <v>4683</v>
      </c>
      <c r="L215" t="s">
        <v>4684</v>
      </c>
      <c r="M215" t="s">
        <v>4685</v>
      </c>
      <c r="N215" t="s">
        <v>166</v>
      </c>
      <c r="O215" t="s">
        <v>167</v>
      </c>
      <c r="P215" t="s">
        <v>200</v>
      </c>
      <c r="Q215" t="s">
        <v>168</v>
      </c>
      <c r="R215" t="s">
        <v>165</v>
      </c>
      <c r="S215" t="s">
        <v>119</v>
      </c>
      <c r="T215" t="s">
        <v>164</v>
      </c>
      <c r="U215" t="s">
        <v>118</v>
      </c>
      <c r="V215" t="s">
        <v>2510</v>
      </c>
      <c r="W215" t="s">
        <v>2472</v>
      </c>
      <c r="X215" s="51" t="str">
        <f t="shared" si="3"/>
        <v>3</v>
      </c>
      <c r="Y215" s="51" t="str">
        <f>IF(T215="","",IF(AND(T215&lt;&gt;'Tabelas auxiliares'!$B$236,T215&lt;&gt;'Tabelas auxiliares'!$B$237),"FOLHA DE PESSOAL",IF(X215='Tabelas auxiliares'!$A$237,"CUSTEIO",IF(X215='Tabelas auxiliares'!$A$236,"INVESTIMENTO","ERRO - VERIFICAR"))))</f>
        <v>CUSTEIO</v>
      </c>
      <c r="Z215" s="44">
        <v>5694.07</v>
      </c>
      <c r="AC215" s="44">
        <v>5694.07</v>
      </c>
    </row>
    <row r="216" spans="1:29" x14ac:dyDescent="0.25">
      <c r="A216" t="s">
        <v>594</v>
      </c>
      <c r="B216" s="72" t="s">
        <v>309</v>
      </c>
      <c r="C216" s="72" t="s">
        <v>595</v>
      </c>
      <c r="D216" t="s">
        <v>35</v>
      </c>
      <c r="E216" t="s">
        <v>117</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t="s">
        <v>4686</v>
      </c>
      <c r="J216" t="s">
        <v>816</v>
      </c>
      <c r="K216" t="s">
        <v>4687</v>
      </c>
      <c r="L216" t="s">
        <v>2508</v>
      </c>
      <c r="M216" t="s">
        <v>2509</v>
      </c>
      <c r="N216" t="s">
        <v>166</v>
      </c>
      <c r="O216" t="s">
        <v>167</v>
      </c>
      <c r="P216" t="s">
        <v>200</v>
      </c>
      <c r="Q216" t="s">
        <v>168</v>
      </c>
      <c r="R216" t="s">
        <v>165</v>
      </c>
      <c r="S216" t="s">
        <v>119</v>
      </c>
      <c r="T216" t="s">
        <v>164</v>
      </c>
      <c r="U216" t="s">
        <v>118</v>
      </c>
      <c r="V216" t="s">
        <v>2510</v>
      </c>
      <c r="W216" t="s">
        <v>2472</v>
      </c>
      <c r="X216" s="51" t="str">
        <f t="shared" si="3"/>
        <v>3</v>
      </c>
      <c r="Y216" s="51" t="str">
        <f>IF(T216="","",IF(AND(T216&lt;&gt;'Tabelas auxiliares'!$B$236,T216&lt;&gt;'Tabelas auxiliares'!$B$237),"FOLHA DE PESSOAL",IF(X216='Tabelas auxiliares'!$A$237,"CUSTEIO",IF(X216='Tabelas auxiliares'!$A$236,"INVESTIMENTO","ERRO - VERIFICAR"))))</f>
        <v>CUSTEIO</v>
      </c>
      <c r="Z216" s="44">
        <v>353.48</v>
      </c>
      <c r="AC216" s="44">
        <v>353.48</v>
      </c>
    </row>
    <row r="217" spans="1:29" x14ac:dyDescent="0.25">
      <c r="A217" t="s">
        <v>594</v>
      </c>
      <c r="B217" s="72" t="s">
        <v>309</v>
      </c>
      <c r="C217" s="72" t="s">
        <v>595</v>
      </c>
      <c r="D217" t="s">
        <v>35</v>
      </c>
      <c r="E217" t="s">
        <v>117</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t="s">
        <v>4688</v>
      </c>
      <c r="J217" t="s">
        <v>2467</v>
      </c>
      <c r="K217" t="s">
        <v>4689</v>
      </c>
      <c r="L217" t="s">
        <v>2469</v>
      </c>
      <c r="M217" t="s">
        <v>2470</v>
      </c>
      <c r="N217" t="s">
        <v>166</v>
      </c>
      <c r="O217" t="s">
        <v>167</v>
      </c>
      <c r="P217" t="s">
        <v>200</v>
      </c>
      <c r="Q217" t="s">
        <v>168</v>
      </c>
      <c r="R217" t="s">
        <v>165</v>
      </c>
      <c r="S217" t="s">
        <v>119</v>
      </c>
      <c r="T217" t="s">
        <v>164</v>
      </c>
      <c r="U217" t="s">
        <v>118</v>
      </c>
      <c r="V217" t="s">
        <v>2471</v>
      </c>
      <c r="W217" t="s">
        <v>2472</v>
      </c>
      <c r="X217" s="51" t="str">
        <f t="shared" si="3"/>
        <v>3</v>
      </c>
      <c r="Y217" s="51" t="str">
        <f>IF(T217="","",IF(AND(T217&lt;&gt;'Tabelas auxiliares'!$B$236,T217&lt;&gt;'Tabelas auxiliares'!$B$237),"FOLHA DE PESSOAL",IF(X217='Tabelas auxiliares'!$A$237,"CUSTEIO",IF(X217='Tabelas auxiliares'!$A$236,"INVESTIMENTO","ERRO - VERIFICAR"))))</f>
        <v>CUSTEIO</v>
      </c>
      <c r="Z217" s="44">
        <v>992079.77</v>
      </c>
      <c r="AC217" s="44">
        <v>992079.77</v>
      </c>
    </row>
    <row r="218" spans="1:29" x14ac:dyDescent="0.25">
      <c r="A218" t="s">
        <v>594</v>
      </c>
      <c r="B218" s="72" t="s">
        <v>309</v>
      </c>
      <c r="C218" s="72" t="s">
        <v>595</v>
      </c>
      <c r="D218" t="s">
        <v>35</v>
      </c>
      <c r="E218" t="s">
        <v>117</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t="s">
        <v>4366</v>
      </c>
      <c r="J218" t="s">
        <v>4690</v>
      </c>
      <c r="K218" t="s">
        <v>4691</v>
      </c>
      <c r="L218" t="s">
        <v>4692</v>
      </c>
      <c r="M218" t="s">
        <v>4693</v>
      </c>
      <c r="N218" t="s">
        <v>166</v>
      </c>
      <c r="O218" t="s">
        <v>167</v>
      </c>
      <c r="P218" t="s">
        <v>200</v>
      </c>
      <c r="Q218" t="s">
        <v>168</v>
      </c>
      <c r="R218" t="s">
        <v>165</v>
      </c>
      <c r="S218" t="s">
        <v>119</v>
      </c>
      <c r="T218" t="s">
        <v>164</v>
      </c>
      <c r="U218" t="s">
        <v>118</v>
      </c>
      <c r="V218" t="s">
        <v>2526</v>
      </c>
      <c r="W218" t="s">
        <v>2527</v>
      </c>
      <c r="X218" s="51" t="str">
        <f t="shared" si="3"/>
        <v>3</v>
      </c>
      <c r="Y218" s="51" t="str">
        <f>IF(T218="","",IF(AND(T218&lt;&gt;'Tabelas auxiliares'!$B$236,T218&lt;&gt;'Tabelas auxiliares'!$B$237),"FOLHA DE PESSOAL",IF(X218='Tabelas auxiliares'!$A$237,"CUSTEIO",IF(X218='Tabelas auxiliares'!$A$236,"INVESTIMENTO","ERRO - VERIFICAR"))))</f>
        <v>CUSTEIO</v>
      </c>
      <c r="Z218" s="44">
        <v>80749.91</v>
      </c>
      <c r="AA218" s="44">
        <v>19576.02</v>
      </c>
      <c r="AC218" s="44">
        <v>61173.89</v>
      </c>
    </row>
    <row r="219" spans="1:29" x14ac:dyDescent="0.25">
      <c r="A219" t="s">
        <v>594</v>
      </c>
      <c r="B219" s="72" t="s">
        <v>309</v>
      </c>
      <c r="C219" s="72" t="s">
        <v>595</v>
      </c>
      <c r="D219" t="s">
        <v>35</v>
      </c>
      <c r="E219" t="s">
        <v>117</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t="s">
        <v>4694</v>
      </c>
      <c r="J219" t="s">
        <v>4695</v>
      </c>
      <c r="K219" t="s">
        <v>4696</v>
      </c>
      <c r="L219" t="s">
        <v>4697</v>
      </c>
      <c r="M219" t="s">
        <v>4698</v>
      </c>
      <c r="N219" t="s">
        <v>1308</v>
      </c>
      <c r="O219" t="s">
        <v>167</v>
      </c>
      <c r="P219" t="s">
        <v>1309</v>
      </c>
      <c r="Q219" t="s">
        <v>168</v>
      </c>
      <c r="R219" t="s">
        <v>165</v>
      </c>
      <c r="S219" t="s">
        <v>119</v>
      </c>
      <c r="T219" t="s">
        <v>164</v>
      </c>
      <c r="U219" t="s">
        <v>789</v>
      </c>
      <c r="V219" t="s">
        <v>1780</v>
      </c>
      <c r="W219" t="s">
        <v>1781</v>
      </c>
      <c r="X219" s="51" t="str">
        <f t="shared" si="3"/>
        <v>4</v>
      </c>
      <c r="Y219" s="51" t="str">
        <f>IF(T219="","",IF(AND(T219&lt;&gt;'Tabelas auxiliares'!$B$236,T219&lt;&gt;'Tabelas auxiliares'!$B$237),"FOLHA DE PESSOAL",IF(X219='Tabelas auxiliares'!$A$237,"CUSTEIO",IF(X219='Tabelas auxiliares'!$A$236,"INVESTIMENTO","ERRO - VERIFICAR"))))</f>
        <v>INVESTIMENTO</v>
      </c>
      <c r="Z219" s="44">
        <v>3429.18</v>
      </c>
      <c r="AA219" s="44">
        <v>3429.18</v>
      </c>
    </row>
    <row r="220" spans="1:29" x14ac:dyDescent="0.25">
      <c r="A220" t="s">
        <v>594</v>
      </c>
      <c r="B220" s="72" t="s">
        <v>309</v>
      </c>
      <c r="C220" s="72" t="s">
        <v>595</v>
      </c>
      <c r="D220" t="s">
        <v>35</v>
      </c>
      <c r="E220" t="s">
        <v>117</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t="s">
        <v>4399</v>
      </c>
      <c r="J220" t="s">
        <v>2500</v>
      </c>
      <c r="K220" t="s">
        <v>4699</v>
      </c>
      <c r="L220" t="s">
        <v>2502</v>
      </c>
      <c r="M220" t="s">
        <v>2503</v>
      </c>
      <c r="N220" t="s">
        <v>166</v>
      </c>
      <c r="O220" t="s">
        <v>167</v>
      </c>
      <c r="P220" t="s">
        <v>200</v>
      </c>
      <c r="Q220" t="s">
        <v>168</v>
      </c>
      <c r="R220" t="s">
        <v>165</v>
      </c>
      <c r="S220" t="s">
        <v>119</v>
      </c>
      <c r="T220" t="s">
        <v>164</v>
      </c>
      <c r="U220" t="s">
        <v>118</v>
      </c>
      <c r="V220" t="s">
        <v>2504</v>
      </c>
      <c r="W220" t="s">
        <v>2505</v>
      </c>
      <c r="X220" s="51" t="str">
        <f t="shared" si="3"/>
        <v>3</v>
      </c>
      <c r="Y220" s="51" t="str">
        <f>IF(T220="","",IF(AND(T220&lt;&gt;'Tabelas auxiliares'!$B$236,T220&lt;&gt;'Tabelas auxiliares'!$B$237),"FOLHA DE PESSOAL",IF(X220='Tabelas auxiliares'!$A$237,"CUSTEIO",IF(X220='Tabelas auxiliares'!$A$236,"INVESTIMENTO","ERRO - VERIFICAR"))))</f>
        <v>CUSTEIO</v>
      </c>
      <c r="Z220" s="44">
        <v>31173.06</v>
      </c>
      <c r="AC220" s="44">
        <v>31173.06</v>
      </c>
    </row>
    <row r="221" spans="1:29" x14ac:dyDescent="0.25">
      <c r="A221" t="s">
        <v>594</v>
      </c>
      <c r="B221" s="72" t="s">
        <v>309</v>
      </c>
      <c r="C221" s="72" t="s">
        <v>595</v>
      </c>
      <c r="D221" t="s">
        <v>35</v>
      </c>
      <c r="E221" t="s">
        <v>117</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t="s">
        <v>4700</v>
      </c>
      <c r="J221" t="s">
        <v>4682</v>
      </c>
      <c r="K221" t="s">
        <v>4701</v>
      </c>
      <c r="L221" t="s">
        <v>4684</v>
      </c>
      <c r="M221" t="s">
        <v>4685</v>
      </c>
      <c r="N221" t="s">
        <v>166</v>
      </c>
      <c r="O221" t="s">
        <v>167</v>
      </c>
      <c r="P221" t="s">
        <v>200</v>
      </c>
      <c r="Q221" t="s">
        <v>168</v>
      </c>
      <c r="R221" t="s">
        <v>165</v>
      </c>
      <c r="S221" t="s">
        <v>119</v>
      </c>
      <c r="T221" t="s">
        <v>164</v>
      </c>
      <c r="U221" t="s">
        <v>118</v>
      </c>
      <c r="V221" t="s">
        <v>2510</v>
      </c>
      <c r="W221" t="s">
        <v>2472</v>
      </c>
      <c r="X221" s="51" t="str">
        <f t="shared" si="3"/>
        <v>3</v>
      </c>
      <c r="Y221" s="51" t="str">
        <f>IF(T221="","",IF(AND(T221&lt;&gt;'Tabelas auxiliares'!$B$236,T221&lt;&gt;'Tabelas auxiliares'!$B$237),"FOLHA DE PESSOAL",IF(X221='Tabelas auxiliares'!$A$237,"CUSTEIO",IF(X221='Tabelas auxiliares'!$A$236,"INVESTIMENTO","ERRO - VERIFICAR"))))</f>
        <v>CUSTEIO</v>
      </c>
      <c r="Z221" s="44">
        <v>59781.15</v>
      </c>
      <c r="AA221" s="44">
        <v>59044.5</v>
      </c>
      <c r="AC221" s="44">
        <v>736.65</v>
      </c>
    </row>
    <row r="222" spans="1:29" x14ac:dyDescent="0.25">
      <c r="A222" t="s">
        <v>594</v>
      </c>
      <c r="B222" s="72" t="s">
        <v>309</v>
      </c>
      <c r="C222" s="72" t="s">
        <v>595</v>
      </c>
      <c r="D222" t="s">
        <v>35</v>
      </c>
      <c r="E222" t="s">
        <v>117</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t="s">
        <v>4702</v>
      </c>
      <c r="J222" t="s">
        <v>2518</v>
      </c>
      <c r="K222" t="s">
        <v>4703</v>
      </c>
      <c r="L222" t="s">
        <v>2520</v>
      </c>
      <c r="M222" t="s">
        <v>4704</v>
      </c>
      <c r="N222" t="s">
        <v>166</v>
      </c>
      <c r="O222" t="s">
        <v>167</v>
      </c>
      <c r="P222" t="s">
        <v>200</v>
      </c>
      <c r="Q222" t="s">
        <v>168</v>
      </c>
      <c r="R222" t="s">
        <v>165</v>
      </c>
      <c r="S222" t="s">
        <v>119</v>
      </c>
      <c r="T222" t="s">
        <v>164</v>
      </c>
      <c r="U222" t="s">
        <v>118</v>
      </c>
      <c r="V222" t="s">
        <v>2477</v>
      </c>
      <c r="W222" t="s">
        <v>2478</v>
      </c>
      <c r="X222" s="51" t="str">
        <f t="shared" si="3"/>
        <v>3</v>
      </c>
      <c r="Y222" s="51" t="str">
        <f>IF(T222="","",IF(AND(T222&lt;&gt;'Tabelas auxiliares'!$B$236,T222&lt;&gt;'Tabelas auxiliares'!$B$237),"FOLHA DE PESSOAL",IF(X222='Tabelas auxiliares'!$A$237,"CUSTEIO",IF(X222='Tabelas auxiliares'!$A$236,"INVESTIMENTO","ERRO - VERIFICAR"))))</f>
        <v>CUSTEIO</v>
      </c>
      <c r="Z222" s="44">
        <v>1228</v>
      </c>
      <c r="AC222" s="44">
        <v>1228</v>
      </c>
    </row>
    <row r="223" spans="1:29" x14ac:dyDescent="0.25">
      <c r="A223" t="s">
        <v>594</v>
      </c>
      <c r="B223" s="72" t="s">
        <v>309</v>
      </c>
      <c r="C223" s="72" t="s">
        <v>595</v>
      </c>
      <c r="D223" t="s">
        <v>35</v>
      </c>
      <c r="E223" t="s">
        <v>117</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t="s">
        <v>4279</v>
      </c>
      <c r="J223" t="s">
        <v>2511</v>
      </c>
      <c r="K223" t="s">
        <v>4705</v>
      </c>
      <c r="L223" t="s">
        <v>2513</v>
      </c>
      <c r="M223" t="s">
        <v>2516</v>
      </c>
      <c r="N223" t="s">
        <v>166</v>
      </c>
      <c r="O223" t="s">
        <v>167</v>
      </c>
      <c r="P223" t="s">
        <v>200</v>
      </c>
      <c r="Q223" t="s">
        <v>168</v>
      </c>
      <c r="R223" t="s">
        <v>165</v>
      </c>
      <c r="S223" t="s">
        <v>119</v>
      </c>
      <c r="T223" t="s">
        <v>164</v>
      </c>
      <c r="U223" t="s">
        <v>118</v>
      </c>
      <c r="V223" t="s">
        <v>2487</v>
      </c>
      <c r="W223" t="s">
        <v>2488</v>
      </c>
      <c r="X223" s="51" t="str">
        <f t="shared" si="3"/>
        <v>3</v>
      </c>
      <c r="Y223" s="51" t="str">
        <f>IF(T223="","",IF(AND(T223&lt;&gt;'Tabelas auxiliares'!$B$236,T223&lt;&gt;'Tabelas auxiliares'!$B$237),"FOLHA DE PESSOAL",IF(X223='Tabelas auxiliares'!$A$237,"CUSTEIO",IF(X223='Tabelas auxiliares'!$A$236,"INVESTIMENTO","ERRO - VERIFICAR"))))</f>
        <v>CUSTEIO</v>
      </c>
      <c r="Z223" s="44">
        <v>7495</v>
      </c>
      <c r="AC223" s="44">
        <v>7495</v>
      </c>
    </row>
    <row r="224" spans="1:29" x14ac:dyDescent="0.25">
      <c r="A224" t="s">
        <v>594</v>
      </c>
      <c r="B224" s="72" t="s">
        <v>309</v>
      </c>
      <c r="C224" s="72" t="s">
        <v>595</v>
      </c>
      <c r="D224" t="s">
        <v>35</v>
      </c>
      <c r="E224" t="s">
        <v>117</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t="s">
        <v>4279</v>
      </c>
      <c r="J224" t="s">
        <v>2511</v>
      </c>
      <c r="K224" t="s">
        <v>4706</v>
      </c>
      <c r="L224" t="s">
        <v>2513</v>
      </c>
      <c r="M224" t="s">
        <v>2514</v>
      </c>
      <c r="N224" t="s">
        <v>166</v>
      </c>
      <c r="O224" t="s">
        <v>167</v>
      </c>
      <c r="P224" t="s">
        <v>200</v>
      </c>
      <c r="Q224" t="s">
        <v>168</v>
      </c>
      <c r="R224" t="s">
        <v>165</v>
      </c>
      <c r="S224" t="s">
        <v>119</v>
      </c>
      <c r="T224" t="s">
        <v>164</v>
      </c>
      <c r="U224" t="s">
        <v>118</v>
      </c>
      <c r="V224" t="s">
        <v>2487</v>
      </c>
      <c r="W224" t="s">
        <v>2488</v>
      </c>
      <c r="X224" s="51" t="str">
        <f t="shared" si="3"/>
        <v>3</v>
      </c>
      <c r="Y224" s="51" t="str">
        <f>IF(T224="","",IF(AND(T224&lt;&gt;'Tabelas auxiliares'!$B$236,T224&lt;&gt;'Tabelas auxiliares'!$B$237),"FOLHA DE PESSOAL",IF(X224='Tabelas auxiliares'!$A$237,"CUSTEIO",IF(X224='Tabelas auxiliares'!$A$236,"INVESTIMENTO","ERRO - VERIFICAR"))))</f>
        <v>CUSTEIO</v>
      </c>
      <c r="Z224" s="44">
        <v>2100</v>
      </c>
      <c r="AC224" s="44">
        <v>2100</v>
      </c>
    </row>
    <row r="225" spans="1:29" x14ac:dyDescent="0.25">
      <c r="A225" t="s">
        <v>594</v>
      </c>
      <c r="B225" s="72" t="s">
        <v>312</v>
      </c>
      <c r="C225" s="72" t="s">
        <v>772</v>
      </c>
      <c r="D225" t="s">
        <v>49</v>
      </c>
      <c r="E225" t="s">
        <v>117</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t="s">
        <v>4707</v>
      </c>
      <c r="J225" t="s">
        <v>4708</v>
      </c>
      <c r="K225" t="s">
        <v>4709</v>
      </c>
      <c r="L225" t="s">
        <v>4710</v>
      </c>
      <c r="M225" t="s">
        <v>4711</v>
      </c>
      <c r="N225" t="s">
        <v>166</v>
      </c>
      <c r="O225" t="s">
        <v>167</v>
      </c>
      <c r="P225" t="s">
        <v>200</v>
      </c>
      <c r="Q225" t="s">
        <v>168</v>
      </c>
      <c r="R225" t="s">
        <v>165</v>
      </c>
      <c r="S225" t="s">
        <v>119</v>
      </c>
      <c r="T225" t="s">
        <v>164</v>
      </c>
      <c r="U225" t="s">
        <v>118</v>
      </c>
      <c r="V225" t="s">
        <v>2629</v>
      </c>
      <c r="W225" t="s">
        <v>2630</v>
      </c>
      <c r="X225" s="51" t="str">
        <f t="shared" si="3"/>
        <v>3</v>
      </c>
      <c r="Y225" s="51" t="str">
        <f>IF(T225="","",IF(AND(T225&lt;&gt;'Tabelas auxiliares'!$B$236,T225&lt;&gt;'Tabelas auxiliares'!$B$237),"FOLHA DE PESSOAL",IF(X225='Tabelas auxiliares'!$A$237,"CUSTEIO",IF(X225='Tabelas auxiliares'!$A$236,"INVESTIMENTO","ERRO - VERIFICAR"))))</f>
        <v>CUSTEIO</v>
      </c>
      <c r="Z225" s="44">
        <v>2324</v>
      </c>
      <c r="AC225" s="44">
        <v>2324</v>
      </c>
    </row>
    <row r="226" spans="1:29" x14ac:dyDescent="0.25">
      <c r="A226" t="s">
        <v>594</v>
      </c>
      <c r="B226" s="72" t="s">
        <v>312</v>
      </c>
      <c r="C226" s="72" t="s">
        <v>595</v>
      </c>
      <c r="D226" t="s">
        <v>41</v>
      </c>
      <c r="E226" t="s">
        <v>117</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t="s">
        <v>4093</v>
      </c>
      <c r="J226" t="s">
        <v>4712</v>
      </c>
      <c r="K226" t="s">
        <v>4713</v>
      </c>
      <c r="L226" t="s">
        <v>4714</v>
      </c>
      <c r="M226" t="s">
        <v>2602</v>
      </c>
      <c r="N226" t="s">
        <v>166</v>
      </c>
      <c r="O226" t="s">
        <v>167</v>
      </c>
      <c r="P226" t="s">
        <v>200</v>
      </c>
      <c r="Q226" t="s">
        <v>168</v>
      </c>
      <c r="R226" t="s">
        <v>165</v>
      </c>
      <c r="S226" t="s">
        <v>119</v>
      </c>
      <c r="T226" t="s">
        <v>164</v>
      </c>
      <c r="U226" t="s">
        <v>118</v>
      </c>
      <c r="V226" t="s">
        <v>2595</v>
      </c>
      <c r="W226" t="s">
        <v>2596</v>
      </c>
      <c r="X226" s="51" t="str">
        <f t="shared" si="3"/>
        <v>3</v>
      </c>
      <c r="Y226" s="51" t="str">
        <f>IF(T226="","",IF(AND(T226&lt;&gt;'Tabelas auxiliares'!$B$236,T226&lt;&gt;'Tabelas auxiliares'!$B$237),"FOLHA DE PESSOAL",IF(X226='Tabelas auxiliares'!$A$237,"CUSTEIO",IF(X226='Tabelas auxiliares'!$A$236,"INVESTIMENTO","ERRO - VERIFICAR"))))</f>
        <v>CUSTEIO</v>
      </c>
      <c r="Z226" s="44">
        <v>5893.72</v>
      </c>
      <c r="AC226" s="44">
        <v>5893.72</v>
      </c>
    </row>
    <row r="227" spans="1:29" x14ac:dyDescent="0.25">
      <c r="A227" t="s">
        <v>594</v>
      </c>
      <c r="B227" s="72" t="s">
        <v>312</v>
      </c>
      <c r="C227" s="72" t="s">
        <v>595</v>
      </c>
      <c r="D227" t="s">
        <v>41</v>
      </c>
      <c r="E227" t="s">
        <v>117</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t="s">
        <v>4110</v>
      </c>
      <c r="J227" t="s">
        <v>4715</v>
      </c>
      <c r="K227" t="s">
        <v>4716</v>
      </c>
      <c r="L227" t="s">
        <v>4717</v>
      </c>
      <c r="M227" t="s">
        <v>4718</v>
      </c>
      <c r="N227" t="s">
        <v>166</v>
      </c>
      <c r="O227" t="s">
        <v>167</v>
      </c>
      <c r="P227" t="s">
        <v>200</v>
      </c>
      <c r="Q227" t="s">
        <v>168</v>
      </c>
      <c r="R227" t="s">
        <v>165</v>
      </c>
      <c r="S227" t="s">
        <v>119</v>
      </c>
      <c r="T227" t="s">
        <v>164</v>
      </c>
      <c r="U227" t="s">
        <v>118</v>
      </c>
      <c r="V227" t="s">
        <v>2595</v>
      </c>
      <c r="W227" t="s">
        <v>2596</v>
      </c>
      <c r="X227" s="51" t="str">
        <f t="shared" si="3"/>
        <v>3</v>
      </c>
      <c r="Y227" s="51" t="str">
        <f>IF(T227="","",IF(AND(T227&lt;&gt;'Tabelas auxiliares'!$B$236,T227&lt;&gt;'Tabelas auxiliares'!$B$237),"FOLHA DE PESSOAL",IF(X227='Tabelas auxiliares'!$A$237,"CUSTEIO",IF(X227='Tabelas auxiliares'!$A$236,"INVESTIMENTO","ERRO - VERIFICAR"))))</f>
        <v>CUSTEIO</v>
      </c>
      <c r="Z227" s="44">
        <v>1199.76</v>
      </c>
      <c r="AC227" s="44">
        <v>1199.76</v>
      </c>
    </row>
    <row r="228" spans="1:29" x14ac:dyDescent="0.25">
      <c r="A228" t="s">
        <v>594</v>
      </c>
      <c r="B228" s="72" t="s">
        <v>312</v>
      </c>
      <c r="C228" s="72" t="s">
        <v>595</v>
      </c>
      <c r="D228" t="s">
        <v>41</v>
      </c>
      <c r="E228" t="s">
        <v>117</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t="s">
        <v>4110</v>
      </c>
      <c r="J228" t="s">
        <v>4715</v>
      </c>
      <c r="K228" t="s">
        <v>4719</v>
      </c>
      <c r="L228" t="s">
        <v>4717</v>
      </c>
      <c r="M228" t="s">
        <v>2819</v>
      </c>
      <c r="N228" t="s">
        <v>166</v>
      </c>
      <c r="O228" t="s">
        <v>167</v>
      </c>
      <c r="P228" t="s">
        <v>200</v>
      </c>
      <c r="Q228" t="s">
        <v>168</v>
      </c>
      <c r="R228" t="s">
        <v>165</v>
      </c>
      <c r="S228" t="s">
        <v>119</v>
      </c>
      <c r="T228" t="s">
        <v>164</v>
      </c>
      <c r="U228" t="s">
        <v>118</v>
      </c>
      <c r="V228" t="s">
        <v>2595</v>
      </c>
      <c r="W228" t="s">
        <v>2596</v>
      </c>
      <c r="X228" s="51" t="str">
        <f t="shared" si="3"/>
        <v>3</v>
      </c>
      <c r="Y228" s="51" t="str">
        <f>IF(T228="","",IF(AND(T228&lt;&gt;'Tabelas auxiliares'!$B$236,T228&lt;&gt;'Tabelas auxiliares'!$B$237),"FOLHA DE PESSOAL",IF(X228='Tabelas auxiliares'!$A$237,"CUSTEIO",IF(X228='Tabelas auxiliares'!$A$236,"INVESTIMENTO","ERRO - VERIFICAR"))))</f>
        <v>CUSTEIO</v>
      </c>
      <c r="Z228" s="44">
        <v>2825.1</v>
      </c>
      <c r="AC228" s="44">
        <v>2825.1</v>
      </c>
    </row>
    <row r="229" spans="1:29" x14ac:dyDescent="0.25">
      <c r="A229" t="s">
        <v>594</v>
      </c>
      <c r="B229" s="72" t="s">
        <v>312</v>
      </c>
      <c r="C229" s="72" t="s">
        <v>595</v>
      </c>
      <c r="D229" t="s">
        <v>41</v>
      </c>
      <c r="E229" t="s">
        <v>117</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t="s">
        <v>4110</v>
      </c>
      <c r="J229" t="s">
        <v>4715</v>
      </c>
      <c r="K229" t="s">
        <v>4720</v>
      </c>
      <c r="L229" t="s">
        <v>4717</v>
      </c>
      <c r="M229" t="s">
        <v>2765</v>
      </c>
      <c r="N229" t="s">
        <v>166</v>
      </c>
      <c r="O229" t="s">
        <v>167</v>
      </c>
      <c r="P229" t="s">
        <v>200</v>
      </c>
      <c r="Q229" t="s">
        <v>168</v>
      </c>
      <c r="R229" t="s">
        <v>165</v>
      </c>
      <c r="S229" t="s">
        <v>119</v>
      </c>
      <c r="T229" t="s">
        <v>164</v>
      </c>
      <c r="U229" t="s">
        <v>118</v>
      </c>
      <c r="V229" t="s">
        <v>2595</v>
      </c>
      <c r="W229" t="s">
        <v>2596</v>
      </c>
      <c r="X229" s="51" t="str">
        <f t="shared" si="3"/>
        <v>3</v>
      </c>
      <c r="Y229" s="51" t="str">
        <f>IF(T229="","",IF(AND(T229&lt;&gt;'Tabelas auxiliares'!$B$236,T229&lt;&gt;'Tabelas auxiliares'!$B$237),"FOLHA DE PESSOAL",IF(X229='Tabelas auxiliares'!$A$237,"CUSTEIO",IF(X229='Tabelas auxiliares'!$A$236,"INVESTIMENTO","ERRO - VERIFICAR"))))</f>
        <v>CUSTEIO</v>
      </c>
      <c r="Z229" s="44">
        <v>1663.99</v>
      </c>
      <c r="AC229" s="44">
        <v>1663.99</v>
      </c>
    </row>
    <row r="230" spans="1:29" x14ac:dyDescent="0.25">
      <c r="A230" t="s">
        <v>594</v>
      </c>
      <c r="B230" s="72" t="s">
        <v>312</v>
      </c>
      <c r="C230" s="72" t="s">
        <v>595</v>
      </c>
      <c r="D230" t="s">
        <v>43</v>
      </c>
      <c r="E230" t="s">
        <v>117</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t="s">
        <v>4721</v>
      </c>
      <c r="J230" t="s">
        <v>4722</v>
      </c>
      <c r="K230" t="s">
        <v>4723</v>
      </c>
      <c r="L230" t="s">
        <v>4724</v>
      </c>
      <c r="M230" t="s">
        <v>4725</v>
      </c>
      <c r="N230" t="s">
        <v>169</v>
      </c>
      <c r="O230" t="s">
        <v>4393</v>
      </c>
      <c r="P230" t="s">
        <v>4394</v>
      </c>
      <c r="Q230" t="s">
        <v>168</v>
      </c>
      <c r="R230" t="s">
        <v>165</v>
      </c>
      <c r="S230" t="s">
        <v>597</v>
      </c>
      <c r="T230" t="s">
        <v>164</v>
      </c>
      <c r="U230" t="s">
        <v>4502</v>
      </c>
      <c r="V230" t="s">
        <v>4726</v>
      </c>
      <c r="W230" t="s">
        <v>4727</v>
      </c>
      <c r="X230" s="51" t="str">
        <f t="shared" si="3"/>
        <v>3</v>
      </c>
      <c r="Y230" s="51" t="str">
        <f>IF(T230="","",IF(AND(T230&lt;&gt;'Tabelas auxiliares'!$B$236,T230&lt;&gt;'Tabelas auxiliares'!$B$237),"FOLHA DE PESSOAL",IF(X230='Tabelas auxiliares'!$A$237,"CUSTEIO",IF(X230='Tabelas auxiliares'!$A$236,"INVESTIMENTO","ERRO - VERIFICAR"))))</f>
        <v>CUSTEIO</v>
      </c>
      <c r="Z230" s="44">
        <v>0.03</v>
      </c>
      <c r="AA230" s="44">
        <v>0.03</v>
      </c>
    </row>
    <row r="231" spans="1:29" x14ac:dyDescent="0.25">
      <c r="A231" t="s">
        <v>594</v>
      </c>
      <c r="B231" s="72" t="s">
        <v>312</v>
      </c>
      <c r="C231" s="72" t="s">
        <v>595</v>
      </c>
      <c r="D231" t="s">
        <v>43</v>
      </c>
      <c r="E231" t="s">
        <v>117</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t="s">
        <v>4728</v>
      </c>
      <c r="J231" t="s">
        <v>4729</v>
      </c>
      <c r="K231" t="s">
        <v>4730</v>
      </c>
      <c r="L231" t="s">
        <v>4731</v>
      </c>
      <c r="M231" t="s">
        <v>4732</v>
      </c>
      <c r="N231" t="s">
        <v>166</v>
      </c>
      <c r="O231" t="s">
        <v>167</v>
      </c>
      <c r="P231" t="s">
        <v>200</v>
      </c>
      <c r="Q231" t="s">
        <v>168</v>
      </c>
      <c r="R231" t="s">
        <v>165</v>
      </c>
      <c r="S231" t="s">
        <v>119</v>
      </c>
      <c r="T231" t="s">
        <v>164</v>
      </c>
      <c r="U231" t="s">
        <v>118</v>
      </c>
      <c r="V231" t="s">
        <v>2837</v>
      </c>
      <c r="W231" t="s">
        <v>2838</v>
      </c>
      <c r="X231" s="51" t="str">
        <f t="shared" si="3"/>
        <v>3</v>
      </c>
      <c r="Y231" s="51" t="str">
        <f>IF(T231="","",IF(AND(T231&lt;&gt;'Tabelas auxiliares'!$B$236,T231&lt;&gt;'Tabelas auxiliares'!$B$237),"FOLHA DE PESSOAL",IF(X231='Tabelas auxiliares'!$A$237,"CUSTEIO",IF(X231='Tabelas auxiliares'!$A$236,"INVESTIMENTO","ERRO - VERIFICAR"))))</f>
        <v>CUSTEIO</v>
      </c>
      <c r="Z231" s="44">
        <v>768</v>
      </c>
      <c r="AC231" s="44">
        <v>768</v>
      </c>
    </row>
    <row r="232" spans="1:29" x14ac:dyDescent="0.25">
      <c r="A232" t="s">
        <v>594</v>
      </c>
      <c r="B232" s="72" t="s">
        <v>312</v>
      </c>
      <c r="C232" s="72" t="s">
        <v>595</v>
      </c>
      <c r="D232" t="s">
        <v>45</v>
      </c>
      <c r="E232" t="s">
        <v>117</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t="s">
        <v>4733</v>
      </c>
      <c r="J232" t="s">
        <v>4734</v>
      </c>
      <c r="K232" t="s">
        <v>4735</v>
      </c>
      <c r="L232" t="s">
        <v>4736</v>
      </c>
      <c r="M232" t="s">
        <v>2612</v>
      </c>
      <c r="N232" t="s">
        <v>166</v>
      </c>
      <c r="O232" t="s">
        <v>167</v>
      </c>
      <c r="P232" t="s">
        <v>200</v>
      </c>
      <c r="Q232" t="s">
        <v>168</v>
      </c>
      <c r="R232" t="s">
        <v>165</v>
      </c>
      <c r="S232" t="s">
        <v>119</v>
      </c>
      <c r="T232" t="s">
        <v>164</v>
      </c>
      <c r="U232" t="s">
        <v>118</v>
      </c>
      <c r="V232" t="s">
        <v>2595</v>
      </c>
      <c r="W232" t="s">
        <v>2596</v>
      </c>
      <c r="X232" s="51" t="str">
        <f t="shared" si="3"/>
        <v>3</v>
      </c>
      <c r="Y232" s="51" t="str">
        <f>IF(T232="","",IF(AND(T232&lt;&gt;'Tabelas auxiliares'!$B$236,T232&lt;&gt;'Tabelas auxiliares'!$B$237),"FOLHA DE PESSOAL",IF(X232='Tabelas auxiliares'!$A$237,"CUSTEIO",IF(X232='Tabelas auxiliares'!$A$236,"INVESTIMENTO","ERRO - VERIFICAR"))))</f>
        <v>CUSTEIO</v>
      </c>
      <c r="Z232" s="44">
        <v>2935.5</v>
      </c>
      <c r="AC232" s="44">
        <v>2935.5</v>
      </c>
    </row>
    <row r="233" spans="1:29" x14ac:dyDescent="0.25">
      <c r="A233" t="s">
        <v>594</v>
      </c>
      <c r="B233" s="72" t="s">
        <v>312</v>
      </c>
      <c r="C233" s="72" t="s">
        <v>595</v>
      </c>
      <c r="D233" t="s">
        <v>45</v>
      </c>
      <c r="E233" t="s">
        <v>117</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t="s">
        <v>4595</v>
      </c>
      <c r="J233" t="s">
        <v>4737</v>
      </c>
      <c r="K233" t="s">
        <v>4738</v>
      </c>
      <c r="L233" t="s">
        <v>4739</v>
      </c>
      <c r="M233" t="s">
        <v>4740</v>
      </c>
      <c r="N233" t="s">
        <v>166</v>
      </c>
      <c r="O233" t="s">
        <v>167</v>
      </c>
      <c r="P233" t="s">
        <v>200</v>
      </c>
      <c r="Q233" t="s">
        <v>168</v>
      </c>
      <c r="R233" t="s">
        <v>165</v>
      </c>
      <c r="S233" t="s">
        <v>119</v>
      </c>
      <c r="T233" t="s">
        <v>164</v>
      </c>
      <c r="U233" t="s">
        <v>118</v>
      </c>
      <c r="V233" t="s">
        <v>2606</v>
      </c>
      <c r="W233" t="s">
        <v>2607</v>
      </c>
      <c r="X233" s="51" t="str">
        <f t="shared" si="3"/>
        <v>3</v>
      </c>
      <c r="Y233" s="51" t="str">
        <f>IF(T233="","",IF(AND(T233&lt;&gt;'Tabelas auxiliares'!$B$236,T233&lt;&gt;'Tabelas auxiliares'!$B$237),"FOLHA DE PESSOAL",IF(X233='Tabelas auxiliares'!$A$237,"CUSTEIO",IF(X233='Tabelas auxiliares'!$A$236,"INVESTIMENTO","ERRO - VERIFICAR"))))</f>
        <v>CUSTEIO</v>
      </c>
      <c r="Z233" s="44">
        <v>2970</v>
      </c>
      <c r="AC233" s="44">
        <v>2970</v>
      </c>
    </row>
    <row r="234" spans="1:29" x14ac:dyDescent="0.25">
      <c r="A234" t="s">
        <v>594</v>
      </c>
      <c r="B234" s="72" t="s">
        <v>312</v>
      </c>
      <c r="C234" s="72" t="s">
        <v>595</v>
      </c>
      <c r="D234" t="s">
        <v>45</v>
      </c>
      <c r="E234" t="s">
        <v>117</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t="s">
        <v>4595</v>
      </c>
      <c r="J234" t="s">
        <v>4737</v>
      </c>
      <c r="K234" t="s">
        <v>4741</v>
      </c>
      <c r="L234" t="s">
        <v>4739</v>
      </c>
      <c r="M234" t="s">
        <v>4740</v>
      </c>
      <c r="N234" t="s">
        <v>166</v>
      </c>
      <c r="O234" t="s">
        <v>167</v>
      </c>
      <c r="P234" t="s">
        <v>200</v>
      </c>
      <c r="Q234" t="s">
        <v>168</v>
      </c>
      <c r="R234" t="s">
        <v>165</v>
      </c>
      <c r="S234" t="s">
        <v>119</v>
      </c>
      <c r="T234" t="s">
        <v>164</v>
      </c>
      <c r="U234" t="s">
        <v>118</v>
      </c>
      <c r="V234" t="s">
        <v>2595</v>
      </c>
      <c r="W234" t="s">
        <v>2596</v>
      </c>
      <c r="X234" s="51" t="str">
        <f t="shared" si="3"/>
        <v>3</v>
      </c>
      <c r="Y234" s="51" t="str">
        <f>IF(T234="","",IF(AND(T234&lt;&gt;'Tabelas auxiliares'!$B$236,T234&lt;&gt;'Tabelas auxiliares'!$B$237),"FOLHA DE PESSOAL",IF(X234='Tabelas auxiliares'!$A$237,"CUSTEIO",IF(X234='Tabelas auxiliares'!$A$236,"INVESTIMENTO","ERRO - VERIFICAR"))))</f>
        <v>CUSTEIO</v>
      </c>
      <c r="Z234" s="44">
        <v>8752.18</v>
      </c>
      <c r="AC234" s="44">
        <v>8752.18</v>
      </c>
    </row>
    <row r="235" spans="1:29" x14ac:dyDescent="0.25">
      <c r="A235" t="s">
        <v>594</v>
      </c>
      <c r="B235" s="72" t="s">
        <v>312</v>
      </c>
      <c r="C235" s="72" t="s">
        <v>595</v>
      </c>
      <c r="D235" t="s">
        <v>47</v>
      </c>
      <c r="E235" t="s">
        <v>117</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t="s">
        <v>4742</v>
      </c>
      <c r="J235" t="s">
        <v>4743</v>
      </c>
      <c r="K235" t="s">
        <v>4744</v>
      </c>
      <c r="L235" t="s">
        <v>4745</v>
      </c>
      <c r="M235" t="s">
        <v>4746</v>
      </c>
      <c r="N235" t="s">
        <v>169</v>
      </c>
      <c r="O235" t="s">
        <v>4393</v>
      </c>
      <c r="P235" t="s">
        <v>4394</v>
      </c>
      <c r="Q235" t="s">
        <v>168</v>
      </c>
      <c r="R235" t="s">
        <v>165</v>
      </c>
      <c r="S235" t="s">
        <v>597</v>
      </c>
      <c r="T235" t="s">
        <v>164</v>
      </c>
      <c r="U235" t="s">
        <v>4502</v>
      </c>
      <c r="V235" t="s">
        <v>2629</v>
      </c>
      <c r="W235" t="s">
        <v>2630</v>
      </c>
      <c r="X235" s="51" t="str">
        <f t="shared" si="3"/>
        <v>3</v>
      </c>
      <c r="Y235" s="51" t="str">
        <f>IF(T235="","",IF(AND(T235&lt;&gt;'Tabelas auxiliares'!$B$236,T235&lt;&gt;'Tabelas auxiliares'!$B$237),"FOLHA DE PESSOAL",IF(X235='Tabelas auxiliares'!$A$237,"CUSTEIO",IF(X235='Tabelas auxiliares'!$A$236,"INVESTIMENTO","ERRO - VERIFICAR"))))</f>
        <v>CUSTEIO</v>
      </c>
      <c r="Z235" s="44">
        <v>2675.7</v>
      </c>
      <c r="AC235" s="44">
        <v>2675.7</v>
      </c>
    </row>
    <row r="236" spans="1:29" x14ac:dyDescent="0.25">
      <c r="A236" t="s">
        <v>594</v>
      </c>
      <c r="B236" s="72" t="s">
        <v>312</v>
      </c>
      <c r="C236" s="72" t="s">
        <v>595</v>
      </c>
      <c r="D236" t="s">
        <v>47</v>
      </c>
      <c r="E236" t="s">
        <v>117</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t="s">
        <v>4415</v>
      </c>
      <c r="J236" t="s">
        <v>4747</v>
      </c>
      <c r="K236" t="s">
        <v>4748</v>
      </c>
      <c r="L236" t="s">
        <v>819</v>
      </c>
      <c r="M236" t="s">
        <v>4749</v>
      </c>
      <c r="N236" t="s">
        <v>166</v>
      </c>
      <c r="O236" t="s">
        <v>167</v>
      </c>
      <c r="P236" t="s">
        <v>200</v>
      </c>
      <c r="Q236" t="s">
        <v>168</v>
      </c>
      <c r="R236" t="s">
        <v>165</v>
      </c>
      <c r="S236" t="s">
        <v>119</v>
      </c>
      <c r="T236" t="s">
        <v>164</v>
      </c>
      <c r="U236" t="s">
        <v>118</v>
      </c>
      <c r="V236" t="s">
        <v>2629</v>
      </c>
      <c r="W236" t="s">
        <v>2630</v>
      </c>
      <c r="X236" s="51" t="str">
        <f t="shared" si="3"/>
        <v>3</v>
      </c>
      <c r="Y236" s="51" t="str">
        <f>IF(T236="","",IF(AND(T236&lt;&gt;'Tabelas auxiliares'!$B$236,T236&lt;&gt;'Tabelas auxiliares'!$B$237),"FOLHA DE PESSOAL",IF(X236='Tabelas auxiliares'!$A$237,"CUSTEIO",IF(X236='Tabelas auxiliares'!$A$236,"INVESTIMENTO","ERRO - VERIFICAR"))))</f>
        <v>CUSTEIO</v>
      </c>
      <c r="Z236" s="44">
        <v>5080</v>
      </c>
      <c r="AC236" s="44">
        <v>5080</v>
      </c>
    </row>
    <row r="237" spans="1:29" x14ac:dyDescent="0.25">
      <c r="A237" t="s">
        <v>594</v>
      </c>
      <c r="B237" s="72" t="s">
        <v>312</v>
      </c>
      <c r="C237" s="72" t="s">
        <v>595</v>
      </c>
      <c r="D237" t="s">
        <v>47</v>
      </c>
      <c r="E237" t="s">
        <v>117</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t="s">
        <v>4415</v>
      </c>
      <c r="J237" t="s">
        <v>4747</v>
      </c>
      <c r="K237" t="s">
        <v>4750</v>
      </c>
      <c r="L237" t="s">
        <v>819</v>
      </c>
      <c r="M237" t="s">
        <v>2672</v>
      </c>
      <c r="N237" t="s">
        <v>166</v>
      </c>
      <c r="O237" t="s">
        <v>167</v>
      </c>
      <c r="P237" t="s">
        <v>200</v>
      </c>
      <c r="Q237" t="s">
        <v>168</v>
      </c>
      <c r="R237" t="s">
        <v>165</v>
      </c>
      <c r="S237" t="s">
        <v>119</v>
      </c>
      <c r="T237" t="s">
        <v>164</v>
      </c>
      <c r="U237" t="s">
        <v>118</v>
      </c>
      <c r="V237" t="s">
        <v>2629</v>
      </c>
      <c r="W237" t="s">
        <v>2630</v>
      </c>
      <c r="X237" s="51" t="str">
        <f t="shared" si="3"/>
        <v>3</v>
      </c>
      <c r="Y237" s="51" t="str">
        <f>IF(T237="","",IF(AND(T237&lt;&gt;'Tabelas auxiliares'!$B$236,T237&lt;&gt;'Tabelas auxiliares'!$B$237),"FOLHA DE PESSOAL",IF(X237='Tabelas auxiliares'!$A$237,"CUSTEIO",IF(X237='Tabelas auxiliares'!$A$236,"INVESTIMENTO","ERRO - VERIFICAR"))))</f>
        <v>CUSTEIO</v>
      </c>
      <c r="Z237" s="44">
        <v>5348.4</v>
      </c>
      <c r="AC237" s="44">
        <v>5348.4</v>
      </c>
    </row>
    <row r="238" spans="1:29" x14ac:dyDescent="0.25">
      <c r="A238" t="s">
        <v>594</v>
      </c>
      <c r="B238" s="72" t="s">
        <v>312</v>
      </c>
      <c r="C238" s="72" t="s">
        <v>595</v>
      </c>
      <c r="D238" t="s">
        <v>47</v>
      </c>
      <c r="E238" t="s">
        <v>117</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t="s">
        <v>4415</v>
      </c>
      <c r="J238" t="s">
        <v>4747</v>
      </c>
      <c r="K238" t="s">
        <v>4751</v>
      </c>
      <c r="L238" t="s">
        <v>819</v>
      </c>
      <c r="M238" t="s">
        <v>2664</v>
      </c>
      <c r="N238" t="s">
        <v>166</v>
      </c>
      <c r="O238" t="s">
        <v>167</v>
      </c>
      <c r="P238" t="s">
        <v>200</v>
      </c>
      <c r="Q238" t="s">
        <v>168</v>
      </c>
      <c r="R238" t="s">
        <v>165</v>
      </c>
      <c r="S238" t="s">
        <v>119</v>
      </c>
      <c r="T238" t="s">
        <v>164</v>
      </c>
      <c r="U238" t="s">
        <v>118</v>
      </c>
      <c r="V238" t="s">
        <v>2629</v>
      </c>
      <c r="W238" t="s">
        <v>2630</v>
      </c>
      <c r="X238" s="51" t="str">
        <f t="shared" si="3"/>
        <v>3</v>
      </c>
      <c r="Y238" s="51" t="str">
        <f>IF(T238="","",IF(AND(T238&lt;&gt;'Tabelas auxiliares'!$B$236,T238&lt;&gt;'Tabelas auxiliares'!$B$237),"FOLHA DE PESSOAL",IF(X238='Tabelas auxiliares'!$A$237,"CUSTEIO",IF(X238='Tabelas auxiliares'!$A$236,"INVESTIMENTO","ERRO - VERIFICAR"))))</f>
        <v>CUSTEIO</v>
      </c>
      <c r="Z238" s="44">
        <v>665.7</v>
      </c>
      <c r="AC238" s="44">
        <v>665.7</v>
      </c>
    </row>
    <row r="239" spans="1:29" x14ac:dyDescent="0.25">
      <c r="A239" t="s">
        <v>594</v>
      </c>
      <c r="B239" s="72" t="s">
        <v>312</v>
      </c>
      <c r="C239" s="72" t="s">
        <v>595</v>
      </c>
      <c r="D239" t="s">
        <v>47</v>
      </c>
      <c r="E239" t="s">
        <v>117</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t="s">
        <v>4415</v>
      </c>
      <c r="J239" t="s">
        <v>4747</v>
      </c>
      <c r="K239" t="s">
        <v>4752</v>
      </c>
      <c r="L239" t="s">
        <v>819</v>
      </c>
      <c r="M239" t="s">
        <v>4753</v>
      </c>
      <c r="N239" t="s">
        <v>166</v>
      </c>
      <c r="O239" t="s">
        <v>167</v>
      </c>
      <c r="P239" t="s">
        <v>200</v>
      </c>
      <c r="Q239" t="s">
        <v>168</v>
      </c>
      <c r="R239" t="s">
        <v>165</v>
      </c>
      <c r="S239" t="s">
        <v>119</v>
      </c>
      <c r="T239" t="s">
        <v>164</v>
      </c>
      <c r="U239" t="s">
        <v>118</v>
      </c>
      <c r="V239" t="s">
        <v>2629</v>
      </c>
      <c r="W239" t="s">
        <v>2630</v>
      </c>
      <c r="X239" s="51" t="str">
        <f t="shared" si="3"/>
        <v>3</v>
      </c>
      <c r="Y239" s="51" t="str">
        <f>IF(T239="","",IF(AND(T239&lt;&gt;'Tabelas auxiliares'!$B$236,T239&lt;&gt;'Tabelas auxiliares'!$B$237),"FOLHA DE PESSOAL",IF(X239='Tabelas auxiliares'!$A$237,"CUSTEIO",IF(X239='Tabelas auxiliares'!$A$236,"INVESTIMENTO","ERRO - VERIFICAR"))))</f>
        <v>CUSTEIO</v>
      </c>
      <c r="Z239" s="44">
        <v>4760.7</v>
      </c>
      <c r="AC239" s="44">
        <v>4760.7</v>
      </c>
    </row>
    <row r="240" spans="1:29" x14ac:dyDescent="0.25">
      <c r="A240" t="s">
        <v>594</v>
      </c>
      <c r="B240" s="72" t="s">
        <v>312</v>
      </c>
      <c r="C240" s="72" t="s">
        <v>595</v>
      </c>
      <c r="D240" t="s">
        <v>47</v>
      </c>
      <c r="E240" t="s">
        <v>117</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t="s">
        <v>4415</v>
      </c>
      <c r="J240" t="s">
        <v>4747</v>
      </c>
      <c r="K240" t="s">
        <v>4754</v>
      </c>
      <c r="L240" t="s">
        <v>819</v>
      </c>
      <c r="M240" t="s">
        <v>4755</v>
      </c>
      <c r="N240" t="s">
        <v>166</v>
      </c>
      <c r="O240" t="s">
        <v>167</v>
      </c>
      <c r="P240" t="s">
        <v>200</v>
      </c>
      <c r="Q240" t="s">
        <v>168</v>
      </c>
      <c r="R240" t="s">
        <v>165</v>
      </c>
      <c r="S240" t="s">
        <v>119</v>
      </c>
      <c r="T240" t="s">
        <v>164</v>
      </c>
      <c r="U240" t="s">
        <v>118</v>
      </c>
      <c r="V240" t="s">
        <v>2629</v>
      </c>
      <c r="W240" t="s">
        <v>2630</v>
      </c>
      <c r="X240" s="51" t="str">
        <f t="shared" si="3"/>
        <v>3</v>
      </c>
      <c r="Y240" s="51" t="str">
        <f>IF(T240="","",IF(AND(T240&lt;&gt;'Tabelas auxiliares'!$B$236,T240&lt;&gt;'Tabelas auxiliares'!$B$237),"FOLHA DE PESSOAL",IF(X240='Tabelas auxiliares'!$A$237,"CUSTEIO",IF(X240='Tabelas auxiliares'!$A$236,"INVESTIMENTO","ERRO - VERIFICAR"))))</f>
        <v>CUSTEIO</v>
      </c>
      <c r="Z240" s="44">
        <v>25859.56</v>
      </c>
      <c r="AC240" s="44">
        <v>25859.56</v>
      </c>
    </row>
    <row r="241" spans="1:29" x14ac:dyDescent="0.25">
      <c r="A241" t="s">
        <v>594</v>
      </c>
      <c r="B241" s="72" t="s">
        <v>312</v>
      </c>
      <c r="C241" s="72" t="s">
        <v>595</v>
      </c>
      <c r="D241" t="s">
        <v>51</v>
      </c>
      <c r="E241" t="s">
        <v>117</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t="s">
        <v>4444</v>
      </c>
      <c r="J241" t="s">
        <v>4756</v>
      </c>
      <c r="K241" t="s">
        <v>4757</v>
      </c>
      <c r="L241" t="s">
        <v>4758</v>
      </c>
      <c r="M241" t="s">
        <v>1895</v>
      </c>
      <c r="N241" t="s">
        <v>166</v>
      </c>
      <c r="O241" t="s">
        <v>167</v>
      </c>
      <c r="P241" t="s">
        <v>200</v>
      </c>
      <c r="Q241" t="s">
        <v>168</v>
      </c>
      <c r="R241" t="s">
        <v>165</v>
      </c>
      <c r="S241" t="s">
        <v>119</v>
      </c>
      <c r="T241" t="s">
        <v>164</v>
      </c>
      <c r="U241" t="s">
        <v>118</v>
      </c>
      <c r="V241" t="s">
        <v>2635</v>
      </c>
      <c r="W241" t="s">
        <v>2636</v>
      </c>
      <c r="X241" s="51" t="str">
        <f t="shared" si="3"/>
        <v>3</v>
      </c>
      <c r="Y241" s="51" t="str">
        <f>IF(T241="","",IF(AND(T241&lt;&gt;'Tabelas auxiliares'!$B$236,T241&lt;&gt;'Tabelas auxiliares'!$B$237),"FOLHA DE PESSOAL",IF(X241='Tabelas auxiliares'!$A$237,"CUSTEIO",IF(X241='Tabelas auxiliares'!$A$236,"INVESTIMENTO","ERRO - VERIFICAR"))))</f>
        <v>CUSTEIO</v>
      </c>
      <c r="Z241" s="44">
        <v>2560</v>
      </c>
      <c r="AC241" s="44">
        <v>2560</v>
      </c>
    </row>
    <row r="242" spans="1:29" x14ac:dyDescent="0.25">
      <c r="A242" t="s">
        <v>594</v>
      </c>
      <c r="B242" s="72" t="s">
        <v>312</v>
      </c>
      <c r="C242" s="72" t="s">
        <v>595</v>
      </c>
      <c r="D242" t="s">
        <v>51</v>
      </c>
      <c r="E242" t="s">
        <v>117</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t="s">
        <v>4444</v>
      </c>
      <c r="J242" t="s">
        <v>4756</v>
      </c>
      <c r="K242" t="s">
        <v>4759</v>
      </c>
      <c r="L242" t="s">
        <v>4758</v>
      </c>
      <c r="M242" t="s">
        <v>2666</v>
      </c>
      <c r="N242" t="s">
        <v>166</v>
      </c>
      <c r="O242" t="s">
        <v>167</v>
      </c>
      <c r="P242" t="s">
        <v>200</v>
      </c>
      <c r="Q242" t="s">
        <v>168</v>
      </c>
      <c r="R242" t="s">
        <v>165</v>
      </c>
      <c r="S242" t="s">
        <v>119</v>
      </c>
      <c r="T242" t="s">
        <v>164</v>
      </c>
      <c r="U242" t="s">
        <v>118</v>
      </c>
      <c r="V242" t="s">
        <v>2635</v>
      </c>
      <c r="W242" t="s">
        <v>2636</v>
      </c>
      <c r="X242" s="51" t="str">
        <f t="shared" si="3"/>
        <v>3</v>
      </c>
      <c r="Y242" s="51" t="str">
        <f>IF(T242="","",IF(AND(T242&lt;&gt;'Tabelas auxiliares'!$B$236,T242&lt;&gt;'Tabelas auxiliares'!$B$237),"FOLHA DE PESSOAL",IF(X242='Tabelas auxiliares'!$A$237,"CUSTEIO",IF(X242='Tabelas auxiliares'!$A$236,"INVESTIMENTO","ERRO - VERIFICAR"))))</f>
        <v>CUSTEIO</v>
      </c>
      <c r="Z242" s="44">
        <v>637.5</v>
      </c>
    </row>
    <row r="243" spans="1:29" x14ac:dyDescent="0.25">
      <c r="A243" t="s">
        <v>594</v>
      </c>
      <c r="B243" s="72" t="s">
        <v>312</v>
      </c>
      <c r="C243" s="72" t="s">
        <v>595</v>
      </c>
      <c r="D243" t="s">
        <v>51</v>
      </c>
      <c r="E243" t="s">
        <v>117</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t="s">
        <v>4444</v>
      </c>
      <c r="J243" t="s">
        <v>4756</v>
      </c>
      <c r="K243" t="s">
        <v>4760</v>
      </c>
      <c r="L243" t="s">
        <v>4758</v>
      </c>
      <c r="M243" t="s">
        <v>4761</v>
      </c>
      <c r="N243" t="s">
        <v>166</v>
      </c>
      <c r="O243" t="s">
        <v>167</v>
      </c>
      <c r="P243" t="s">
        <v>200</v>
      </c>
      <c r="Q243" t="s">
        <v>168</v>
      </c>
      <c r="R243" t="s">
        <v>165</v>
      </c>
      <c r="S243" t="s">
        <v>119</v>
      </c>
      <c r="T243" t="s">
        <v>164</v>
      </c>
      <c r="U243" t="s">
        <v>118</v>
      </c>
      <c r="V243" t="s">
        <v>2635</v>
      </c>
      <c r="W243" t="s">
        <v>2636</v>
      </c>
      <c r="X243" s="51" t="str">
        <f t="shared" si="3"/>
        <v>3</v>
      </c>
      <c r="Y243" s="51" t="str">
        <f>IF(T243="","",IF(AND(T243&lt;&gt;'Tabelas auxiliares'!$B$236,T243&lt;&gt;'Tabelas auxiliares'!$B$237),"FOLHA DE PESSOAL",IF(X243='Tabelas auxiliares'!$A$237,"CUSTEIO",IF(X243='Tabelas auxiliares'!$A$236,"INVESTIMENTO","ERRO - VERIFICAR"))))</f>
        <v>CUSTEIO</v>
      </c>
      <c r="Z243" s="44">
        <v>1530</v>
      </c>
      <c r="AC243" s="44">
        <v>1530</v>
      </c>
    </row>
    <row r="244" spans="1:29" x14ac:dyDescent="0.25">
      <c r="A244" t="s">
        <v>594</v>
      </c>
      <c r="B244" s="72" t="s">
        <v>312</v>
      </c>
      <c r="C244" s="72" t="s">
        <v>595</v>
      </c>
      <c r="D244" t="s">
        <v>51</v>
      </c>
      <c r="E244" t="s">
        <v>117</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t="s">
        <v>4444</v>
      </c>
      <c r="J244" t="s">
        <v>4762</v>
      </c>
      <c r="K244" t="s">
        <v>4763</v>
      </c>
      <c r="L244" t="s">
        <v>4764</v>
      </c>
      <c r="M244" t="s">
        <v>4765</v>
      </c>
      <c r="N244" t="s">
        <v>166</v>
      </c>
      <c r="O244" t="s">
        <v>167</v>
      </c>
      <c r="P244" t="s">
        <v>200</v>
      </c>
      <c r="Q244" t="s">
        <v>168</v>
      </c>
      <c r="R244" t="s">
        <v>165</v>
      </c>
      <c r="S244" t="s">
        <v>119</v>
      </c>
      <c r="T244" t="s">
        <v>164</v>
      </c>
      <c r="U244" t="s">
        <v>118</v>
      </c>
      <c r="V244" t="s">
        <v>2635</v>
      </c>
      <c r="W244" t="s">
        <v>2636</v>
      </c>
      <c r="X244" s="51" t="str">
        <f t="shared" si="3"/>
        <v>3</v>
      </c>
      <c r="Y244" s="51" t="str">
        <f>IF(T244="","",IF(AND(T244&lt;&gt;'Tabelas auxiliares'!$B$236,T244&lt;&gt;'Tabelas auxiliares'!$B$237),"FOLHA DE PESSOAL",IF(X244='Tabelas auxiliares'!$A$237,"CUSTEIO",IF(X244='Tabelas auxiliares'!$A$236,"INVESTIMENTO","ERRO - VERIFICAR"))))</f>
        <v>CUSTEIO</v>
      </c>
      <c r="Z244" s="44">
        <v>4183.04</v>
      </c>
      <c r="AC244" s="44">
        <v>4183.04</v>
      </c>
    </row>
    <row r="245" spans="1:29" x14ac:dyDescent="0.25">
      <c r="A245" t="s">
        <v>594</v>
      </c>
      <c r="B245" s="72" t="s">
        <v>312</v>
      </c>
      <c r="C245" s="72" t="s">
        <v>595</v>
      </c>
      <c r="D245" t="s">
        <v>51</v>
      </c>
      <c r="E245" t="s">
        <v>117</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t="s">
        <v>4122</v>
      </c>
      <c r="J245" t="s">
        <v>2644</v>
      </c>
      <c r="K245" t="s">
        <v>4766</v>
      </c>
      <c r="L245" t="s">
        <v>4767</v>
      </c>
      <c r="M245" t="s">
        <v>2639</v>
      </c>
      <c r="N245" t="s">
        <v>169</v>
      </c>
      <c r="O245" t="s">
        <v>167</v>
      </c>
      <c r="P245" t="s">
        <v>640</v>
      </c>
      <c r="Q245" t="s">
        <v>168</v>
      </c>
      <c r="R245" t="s">
        <v>165</v>
      </c>
      <c r="S245" t="s">
        <v>119</v>
      </c>
      <c r="T245" t="s">
        <v>164</v>
      </c>
      <c r="U245" t="s">
        <v>4142</v>
      </c>
      <c r="V245" t="s">
        <v>2635</v>
      </c>
      <c r="W245" t="s">
        <v>2636</v>
      </c>
      <c r="X245" s="51" t="str">
        <f t="shared" si="3"/>
        <v>3</v>
      </c>
      <c r="Y245" s="51" t="str">
        <f>IF(T245="","",IF(AND(T245&lt;&gt;'Tabelas auxiliares'!$B$236,T245&lt;&gt;'Tabelas auxiliares'!$B$237),"FOLHA DE PESSOAL",IF(X245='Tabelas auxiliares'!$A$237,"CUSTEIO",IF(X245='Tabelas auxiliares'!$A$236,"INVESTIMENTO","ERRO - VERIFICAR"))))</f>
        <v>CUSTEIO</v>
      </c>
      <c r="Z245" s="44">
        <v>3077.28</v>
      </c>
      <c r="AC245" s="44">
        <v>3077.28</v>
      </c>
    </row>
    <row r="246" spans="1:29" x14ac:dyDescent="0.25">
      <c r="A246" t="s">
        <v>594</v>
      </c>
      <c r="B246" s="72" t="s">
        <v>312</v>
      </c>
      <c r="C246" s="72" t="s">
        <v>595</v>
      </c>
      <c r="D246" t="s">
        <v>51</v>
      </c>
      <c r="E246" t="s">
        <v>117</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t="s">
        <v>4122</v>
      </c>
      <c r="J246" t="s">
        <v>2644</v>
      </c>
      <c r="K246" t="s">
        <v>4768</v>
      </c>
      <c r="L246" t="s">
        <v>4767</v>
      </c>
      <c r="M246" t="s">
        <v>2647</v>
      </c>
      <c r="N246" t="s">
        <v>169</v>
      </c>
      <c r="O246" t="s">
        <v>167</v>
      </c>
      <c r="P246" t="s">
        <v>640</v>
      </c>
      <c r="Q246" t="s">
        <v>168</v>
      </c>
      <c r="R246" t="s">
        <v>165</v>
      </c>
      <c r="S246" t="s">
        <v>119</v>
      </c>
      <c r="T246" t="s">
        <v>164</v>
      </c>
      <c r="U246" t="s">
        <v>4142</v>
      </c>
      <c r="V246" t="s">
        <v>2635</v>
      </c>
      <c r="W246" t="s">
        <v>2636</v>
      </c>
      <c r="X246" s="51" t="str">
        <f t="shared" si="3"/>
        <v>3</v>
      </c>
      <c r="Y246" s="51" t="str">
        <f>IF(T246="","",IF(AND(T246&lt;&gt;'Tabelas auxiliares'!$B$236,T246&lt;&gt;'Tabelas auxiliares'!$B$237),"FOLHA DE PESSOAL",IF(X246='Tabelas auxiliares'!$A$237,"CUSTEIO",IF(X246='Tabelas auxiliares'!$A$236,"INVESTIMENTO","ERRO - VERIFICAR"))))</f>
        <v>CUSTEIO</v>
      </c>
      <c r="Z246" s="44">
        <v>600</v>
      </c>
      <c r="AC246" s="44">
        <v>600</v>
      </c>
    </row>
    <row r="247" spans="1:29" x14ac:dyDescent="0.25">
      <c r="A247" t="s">
        <v>594</v>
      </c>
      <c r="B247" s="72" t="s">
        <v>312</v>
      </c>
      <c r="C247" s="72" t="s">
        <v>595</v>
      </c>
      <c r="D247" t="s">
        <v>51</v>
      </c>
      <c r="E247" t="s">
        <v>117</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t="s">
        <v>4122</v>
      </c>
      <c r="J247" t="s">
        <v>2644</v>
      </c>
      <c r="K247" t="s">
        <v>4769</v>
      </c>
      <c r="L247" t="s">
        <v>4767</v>
      </c>
      <c r="M247" t="s">
        <v>2659</v>
      </c>
      <c r="N247" t="s">
        <v>169</v>
      </c>
      <c r="O247" t="s">
        <v>167</v>
      </c>
      <c r="P247" t="s">
        <v>640</v>
      </c>
      <c r="Q247" t="s">
        <v>168</v>
      </c>
      <c r="R247" t="s">
        <v>165</v>
      </c>
      <c r="S247" t="s">
        <v>119</v>
      </c>
      <c r="T247" t="s">
        <v>164</v>
      </c>
      <c r="U247" t="s">
        <v>4142</v>
      </c>
      <c r="V247" t="s">
        <v>2635</v>
      </c>
      <c r="W247" t="s">
        <v>2636</v>
      </c>
      <c r="X247" s="51" t="str">
        <f t="shared" si="3"/>
        <v>3</v>
      </c>
      <c r="Y247" s="51" t="str">
        <f>IF(T247="","",IF(AND(T247&lt;&gt;'Tabelas auxiliares'!$B$236,T247&lt;&gt;'Tabelas auxiliares'!$B$237),"FOLHA DE PESSOAL",IF(X247='Tabelas auxiliares'!$A$237,"CUSTEIO",IF(X247='Tabelas auxiliares'!$A$236,"INVESTIMENTO","ERRO - VERIFICAR"))))</f>
        <v>CUSTEIO</v>
      </c>
      <c r="Z247" s="44">
        <v>899.24</v>
      </c>
      <c r="AC247" s="44">
        <v>892.8</v>
      </c>
    </row>
    <row r="248" spans="1:29" x14ac:dyDescent="0.25">
      <c r="A248" t="s">
        <v>594</v>
      </c>
      <c r="B248" s="72" t="s">
        <v>312</v>
      </c>
      <c r="C248" s="72" t="s">
        <v>595</v>
      </c>
      <c r="D248" t="s">
        <v>51</v>
      </c>
      <c r="E248" t="s">
        <v>117</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t="s">
        <v>4122</v>
      </c>
      <c r="J248" t="s">
        <v>2644</v>
      </c>
      <c r="K248" t="s">
        <v>4770</v>
      </c>
      <c r="L248" t="s">
        <v>4767</v>
      </c>
      <c r="M248" t="s">
        <v>4771</v>
      </c>
      <c r="N248" t="s">
        <v>169</v>
      </c>
      <c r="O248" t="s">
        <v>167</v>
      </c>
      <c r="P248" t="s">
        <v>640</v>
      </c>
      <c r="Q248" t="s">
        <v>168</v>
      </c>
      <c r="R248" t="s">
        <v>165</v>
      </c>
      <c r="S248" t="s">
        <v>119</v>
      </c>
      <c r="T248" t="s">
        <v>164</v>
      </c>
      <c r="U248" t="s">
        <v>4142</v>
      </c>
      <c r="V248" t="s">
        <v>2635</v>
      </c>
      <c r="W248" t="s">
        <v>2636</v>
      </c>
      <c r="X248" s="51" t="str">
        <f t="shared" si="3"/>
        <v>3</v>
      </c>
      <c r="Y248" s="51" t="str">
        <f>IF(T248="","",IF(AND(T248&lt;&gt;'Tabelas auxiliares'!$B$236,T248&lt;&gt;'Tabelas auxiliares'!$B$237),"FOLHA DE PESSOAL",IF(X248='Tabelas auxiliares'!$A$237,"CUSTEIO",IF(X248='Tabelas auxiliares'!$A$236,"INVESTIMENTO","ERRO - VERIFICAR"))))</f>
        <v>CUSTEIO</v>
      </c>
      <c r="Z248" s="44">
        <v>1480.19</v>
      </c>
      <c r="AC248" s="44">
        <v>1480.19</v>
      </c>
    </row>
    <row r="249" spans="1:29" x14ac:dyDescent="0.25">
      <c r="A249" t="s">
        <v>594</v>
      </c>
      <c r="B249" s="72" t="s">
        <v>312</v>
      </c>
      <c r="C249" s="72" t="s">
        <v>595</v>
      </c>
      <c r="D249" t="s">
        <v>51</v>
      </c>
      <c r="E249" t="s">
        <v>117</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t="s">
        <v>4122</v>
      </c>
      <c r="J249" t="s">
        <v>2644</v>
      </c>
      <c r="K249" t="s">
        <v>4772</v>
      </c>
      <c r="L249" t="s">
        <v>4767</v>
      </c>
      <c r="M249" t="s">
        <v>4773</v>
      </c>
      <c r="N249" t="s">
        <v>169</v>
      </c>
      <c r="O249" t="s">
        <v>167</v>
      </c>
      <c r="P249" t="s">
        <v>640</v>
      </c>
      <c r="Q249" t="s">
        <v>168</v>
      </c>
      <c r="R249" t="s">
        <v>165</v>
      </c>
      <c r="S249" t="s">
        <v>119</v>
      </c>
      <c r="T249" t="s">
        <v>164</v>
      </c>
      <c r="U249" t="s">
        <v>4142</v>
      </c>
      <c r="V249" t="s">
        <v>2635</v>
      </c>
      <c r="W249" t="s">
        <v>2636</v>
      </c>
      <c r="X249" s="51" t="str">
        <f t="shared" si="3"/>
        <v>3</v>
      </c>
      <c r="Y249" s="51" t="str">
        <f>IF(T249="","",IF(AND(T249&lt;&gt;'Tabelas auxiliares'!$B$236,T249&lt;&gt;'Tabelas auxiliares'!$B$237),"FOLHA DE PESSOAL",IF(X249='Tabelas auxiliares'!$A$237,"CUSTEIO",IF(X249='Tabelas auxiliares'!$A$236,"INVESTIMENTO","ERRO - VERIFICAR"))))</f>
        <v>CUSTEIO</v>
      </c>
      <c r="Z249" s="44">
        <v>400</v>
      </c>
      <c r="AC249" s="44">
        <v>400</v>
      </c>
    </row>
    <row r="250" spans="1:29" x14ac:dyDescent="0.25">
      <c r="A250" t="s">
        <v>594</v>
      </c>
      <c r="B250" s="72" t="s">
        <v>312</v>
      </c>
      <c r="C250" s="72" t="s">
        <v>595</v>
      </c>
      <c r="D250" t="s">
        <v>51</v>
      </c>
      <c r="E250" t="s">
        <v>117</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t="s">
        <v>4122</v>
      </c>
      <c r="J250" t="s">
        <v>2644</v>
      </c>
      <c r="K250" t="s">
        <v>4774</v>
      </c>
      <c r="L250" t="s">
        <v>4767</v>
      </c>
      <c r="M250" t="s">
        <v>4775</v>
      </c>
      <c r="N250" t="s">
        <v>169</v>
      </c>
      <c r="O250" t="s">
        <v>167</v>
      </c>
      <c r="P250" t="s">
        <v>640</v>
      </c>
      <c r="Q250" t="s">
        <v>168</v>
      </c>
      <c r="R250" t="s">
        <v>165</v>
      </c>
      <c r="S250" t="s">
        <v>119</v>
      </c>
      <c r="T250" t="s">
        <v>164</v>
      </c>
      <c r="U250" t="s">
        <v>4142</v>
      </c>
      <c r="V250" t="s">
        <v>2635</v>
      </c>
      <c r="W250" t="s">
        <v>2636</v>
      </c>
      <c r="X250" s="51" t="str">
        <f t="shared" si="3"/>
        <v>3</v>
      </c>
      <c r="Y250" s="51" t="str">
        <f>IF(T250="","",IF(AND(T250&lt;&gt;'Tabelas auxiliares'!$B$236,T250&lt;&gt;'Tabelas auxiliares'!$B$237),"FOLHA DE PESSOAL",IF(X250='Tabelas auxiliares'!$A$237,"CUSTEIO",IF(X250='Tabelas auxiliares'!$A$236,"INVESTIMENTO","ERRO - VERIFICAR"))))</f>
        <v>CUSTEIO</v>
      </c>
      <c r="Z250" s="44">
        <v>405.9</v>
      </c>
      <c r="AC250" s="44">
        <v>405.9</v>
      </c>
    </row>
    <row r="251" spans="1:29" x14ac:dyDescent="0.25">
      <c r="A251" t="s">
        <v>594</v>
      </c>
      <c r="B251" s="72" t="s">
        <v>312</v>
      </c>
      <c r="C251" s="72" t="s">
        <v>595</v>
      </c>
      <c r="D251" t="s">
        <v>51</v>
      </c>
      <c r="E251" t="s">
        <v>117</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t="s">
        <v>4122</v>
      </c>
      <c r="J251" t="s">
        <v>2644</v>
      </c>
      <c r="K251" t="s">
        <v>4776</v>
      </c>
      <c r="L251" t="s">
        <v>4767</v>
      </c>
      <c r="M251" t="s">
        <v>2642</v>
      </c>
      <c r="N251" t="s">
        <v>169</v>
      </c>
      <c r="O251" t="s">
        <v>167</v>
      </c>
      <c r="P251" t="s">
        <v>640</v>
      </c>
      <c r="Q251" t="s">
        <v>168</v>
      </c>
      <c r="R251" t="s">
        <v>165</v>
      </c>
      <c r="S251" t="s">
        <v>119</v>
      </c>
      <c r="T251" t="s">
        <v>164</v>
      </c>
      <c r="U251" t="s">
        <v>4142</v>
      </c>
      <c r="V251" t="s">
        <v>2635</v>
      </c>
      <c r="W251" t="s">
        <v>2636</v>
      </c>
      <c r="X251" s="51" t="str">
        <f t="shared" si="3"/>
        <v>3</v>
      </c>
      <c r="Y251" s="51" t="str">
        <f>IF(T251="","",IF(AND(T251&lt;&gt;'Tabelas auxiliares'!$B$236,T251&lt;&gt;'Tabelas auxiliares'!$B$237),"FOLHA DE PESSOAL",IF(X251='Tabelas auxiliares'!$A$237,"CUSTEIO",IF(X251='Tabelas auxiliares'!$A$236,"INVESTIMENTO","ERRO - VERIFICAR"))))</f>
        <v>CUSTEIO</v>
      </c>
      <c r="Z251" s="44">
        <v>1984.95</v>
      </c>
      <c r="AC251" s="44">
        <v>1984.95</v>
      </c>
    </row>
    <row r="252" spans="1:29" x14ac:dyDescent="0.25">
      <c r="A252" t="s">
        <v>594</v>
      </c>
      <c r="B252" s="72" t="s">
        <v>312</v>
      </c>
      <c r="C252" s="72" t="s">
        <v>595</v>
      </c>
      <c r="D252" t="s">
        <v>51</v>
      </c>
      <c r="E252" t="s">
        <v>117</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t="s">
        <v>4122</v>
      </c>
      <c r="J252" t="s">
        <v>2644</v>
      </c>
      <c r="K252" t="s">
        <v>4777</v>
      </c>
      <c r="L252" t="s">
        <v>4767</v>
      </c>
      <c r="M252" t="s">
        <v>2670</v>
      </c>
      <c r="N252" t="s">
        <v>169</v>
      </c>
      <c r="O252" t="s">
        <v>167</v>
      </c>
      <c r="P252" t="s">
        <v>640</v>
      </c>
      <c r="Q252" t="s">
        <v>168</v>
      </c>
      <c r="R252" t="s">
        <v>165</v>
      </c>
      <c r="S252" t="s">
        <v>119</v>
      </c>
      <c r="T252" t="s">
        <v>164</v>
      </c>
      <c r="U252" t="s">
        <v>4142</v>
      </c>
      <c r="V252" t="s">
        <v>2635</v>
      </c>
      <c r="W252" t="s">
        <v>2636</v>
      </c>
      <c r="X252" s="51" t="str">
        <f t="shared" si="3"/>
        <v>3</v>
      </c>
      <c r="Y252" s="51" t="str">
        <f>IF(T252="","",IF(AND(T252&lt;&gt;'Tabelas auxiliares'!$B$236,T252&lt;&gt;'Tabelas auxiliares'!$B$237),"FOLHA DE PESSOAL",IF(X252='Tabelas auxiliares'!$A$237,"CUSTEIO",IF(X252='Tabelas auxiliares'!$A$236,"INVESTIMENTO","ERRO - VERIFICAR"))))</f>
        <v>CUSTEIO</v>
      </c>
      <c r="Z252" s="44">
        <v>856.65</v>
      </c>
      <c r="AC252" s="44">
        <v>856.65</v>
      </c>
    </row>
    <row r="253" spans="1:29" x14ac:dyDescent="0.25">
      <c r="A253" t="s">
        <v>594</v>
      </c>
      <c r="B253" s="72" t="s">
        <v>312</v>
      </c>
      <c r="C253" s="72" t="s">
        <v>595</v>
      </c>
      <c r="D253" t="s">
        <v>51</v>
      </c>
      <c r="E253" t="s">
        <v>117</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t="s">
        <v>4122</v>
      </c>
      <c r="J253" t="s">
        <v>2644</v>
      </c>
      <c r="K253" t="s">
        <v>4778</v>
      </c>
      <c r="L253" t="s">
        <v>4767</v>
      </c>
      <c r="M253" t="s">
        <v>2643</v>
      </c>
      <c r="N253" t="s">
        <v>169</v>
      </c>
      <c r="O253" t="s">
        <v>167</v>
      </c>
      <c r="P253" t="s">
        <v>640</v>
      </c>
      <c r="Q253" t="s">
        <v>168</v>
      </c>
      <c r="R253" t="s">
        <v>165</v>
      </c>
      <c r="S253" t="s">
        <v>119</v>
      </c>
      <c r="T253" t="s">
        <v>164</v>
      </c>
      <c r="U253" t="s">
        <v>4142</v>
      </c>
      <c r="V253" t="s">
        <v>2635</v>
      </c>
      <c r="W253" t="s">
        <v>2636</v>
      </c>
      <c r="X253" s="51" t="str">
        <f t="shared" si="3"/>
        <v>3</v>
      </c>
      <c r="Y253" s="51" t="str">
        <f>IF(T253="","",IF(AND(T253&lt;&gt;'Tabelas auxiliares'!$B$236,T253&lt;&gt;'Tabelas auxiliares'!$B$237),"FOLHA DE PESSOAL",IF(X253='Tabelas auxiliares'!$A$237,"CUSTEIO",IF(X253='Tabelas auxiliares'!$A$236,"INVESTIMENTO","ERRO - VERIFICAR"))))</f>
        <v>CUSTEIO</v>
      </c>
      <c r="Z253" s="44">
        <v>1451.13</v>
      </c>
      <c r="AC253" s="44">
        <v>1451.13</v>
      </c>
    </row>
    <row r="254" spans="1:29" x14ac:dyDescent="0.25">
      <c r="A254" t="s">
        <v>594</v>
      </c>
      <c r="B254" s="72" t="s">
        <v>312</v>
      </c>
      <c r="C254" s="72" t="s">
        <v>595</v>
      </c>
      <c r="D254" t="s">
        <v>51</v>
      </c>
      <c r="E254" t="s">
        <v>117</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t="s">
        <v>4122</v>
      </c>
      <c r="J254" t="s">
        <v>2644</v>
      </c>
      <c r="K254" t="s">
        <v>4779</v>
      </c>
      <c r="L254" t="s">
        <v>4767</v>
      </c>
      <c r="M254" t="s">
        <v>4780</v>
      </c>
      <c r="N254" t="s">
        <v>169</v>
      </c>
      <c r="O254" t="s">
        <v>167</v>
      </c>
      <c r="P254" t="s">
        <v>640</v>
      </c>
      <c r="Q254" t="s">
        <v>168</v>
      </c>
      <c r="R254" t="s">
        <v>165</v>
      </c>
      <c r="S254" t="s">
        <v>119</v>
      </c>
      <c r="T254" t="s">
        <v>164</v>
      </c>
      <c r="U254" t="s">
        <v>4142</v>
      </c>
      <c r="V254" t="s">
        <v>2635</v>
      </c>
      <c r="W254" t="s">
        <v>2636</v>
      </c>
      <c r="X254" s="51" t="str">
        <f t="shared" si="3"/>
        <v>3</v>
      </c>
      <c r="Y254" s="51" t="str">
        <f>IF(T254="","",IF(AND(T254&lt;&gt;'Tabelas auxiliares'!$B$236,T254&lt;&gt;'Tabelas auxiliares'!$B$237),"FOLHA DE PESSOAL",IF(X254='Tabelas auxiliares'!$A$237,"CUSTEIO",IF(X254='Tabelas auxiliares'!$A$236,"INVESTIMENTO","ERRO - VERIFICAR"))))</f>
        <v>CUSTEIO</v>
      </c>
      <c r="Z254" s="44">
        <v>2629</v>
      </c>
      <c r="AC254" s="44">
        <v>2629</v>
      </c>
    </row>
    <row r="255" spans="1:29" x14ac:dyDescent="0.25">
      <c r="A255" t="s">
        <v>594</v>
      </c>
      <c r="B255" s="72" t="s">
        <v>312</v>
      </c>
      <c r="C255" s="72" t="s">
        <v>595</v>
      </c>
      <c r="D255" t="s">
        <v>51</v>
      </c>
      <c r="E255" t="s">
        <v>117</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t="s">
        <v>4122</v>
      </c>
      <c r="J255" t="s">
        <v>2644</v>
      </c>
      <c r="K255" t="s">
        <v>4781</v>
      </c>
      <c r="L255" t="s">
        <v>4767</v>
      </c>
      <c r="M255" t="s">
        <v>2654</v>
      </c>
      <c r="N255" t="s">
        <v>169</v>
      </c>
      <c r="O255" t="s">
        <v>167</v>
      </c>
      <c r="P255" t="s">
        <v>640</v>
      </c>
      <c r="Q255" t="s">
        <v>168</v>
      </c>
      <c r="R255" t="s">
        <v>165</v>
      </c>
      <c r="S255" t="s">
        <v>119</v>
      </c>
      <c r="T255" t="s">
        <v>164</v>
      </c>
      <c r="U255" t="s">
        <v>4142</v>
      </c>
      <c r="V255" t="s">
        <v>2635</v>
      </c>
      <c r="W255" t="s">
        <v>2636</v>
      </c>
      <c r="X255" s="51" t="str">
        <f t="shared" si="3"/>
        <v>3</v>
      </c>
      <c r="Y255" s="51" t="str">
        <f>IF(T255="","",IF(AND(T255&lt;&gt;'Tabelas auxiliares'!$B$236,T255&lt;&gt;'Tabelas auxiliares'!$B$237),"FOLHA DE PESSOAL",IF(X255='Tabelas auxiliares'!$A$237,"CUSTEIO",IF(X255='Tabelas auxiliares'!$A$236,"INVESTIMENTO","ERRO - VERIFICAR"))))</f>
        <v>CUSTEIO</v>
      </c>
      <c r="Z255" s="44">
        <v>1328</v>
      </c>
      <c r="AC255" s="44">
        <v>1328</v>
      </c>
    </row>
    <row r="256" spans="1:29" x14ac:dyDescent="0.25">
      <c r="A256" t="s">
        <v>594</v>
      </c>
      <c r="B256" s="72" t="s">
        <v>318</v>
      </c>
      <c r="C256" s="72" t="s">
        <v>595</v>
      </c>
      <c r="D256" t="s">
        <v>15</v>
      </c>
      <c r="E256" t="s">
        <v>117</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t="s">
        <v>4782</v>
      </c>
      <c r="J256" t="s">
        <v>4783</v>
      </c>
      <c r="K256" t="s">
        <v>4784</v>
      </c>
      <c r="L256" t="s">
        <v>4785</v>
      </c>
      <c r="M256" t="s">
        <v>4786</v>
      </c>
      <c r="N256" t="s">
        <v>1308</v>
      </c>
      <c r="O256" t="s">
        <v>167</v>
      </c>
      <c r="P256" t="s">
        <v>1309</v>
      </c>
      <c r="Q256" t="s">
        <v>168</v>
      </c>
      <c r="R256" t="s">
        <v>165</v>
      </c>
      <c r="S256" t="s">
        <v>4558</v>
      </c>
      <c r="T256" t="s">
        <v>164</v>
      </c>
      <c r="U256" t="s">
        <v>789</v>
      </c>
      <c r="V256" t="s">
        <v>4787</v>
      </c>
      <c r="W256" t="s">
        <v>4788</v>
      </c>
      <c r="X256" s="51" t="str">
        <f t="shared" si="3"/>
        <v>4</v>
      </c>
      <c r="Y256" s="51" t="str">
        <f>IF(T256="","",IF(AND(T256&lt;&gt;'Tabelas auxiliares'!$B$236,T256&lt;&gt;'Tabelas auxiliares'!$B$237),"FOLHA DE PESSOAL",IF(X256='Tabelas auxiliares'!$A$237,"CUSTEIO",IF(X256='Tabelas auxiliares'!$A$236,"INVESTIMENTO","ERRO - VERIFICAR"))))</f>
        <v>INVESTIMENTO</v>
      </c>
      <c r="Z256" s="44">
        <v>98474.18</v>
      </c>
      <c r="AA256" s="44">
        <v>98474.18</v>
      </c>
    </row>
    <row r="257" spans="1:29" x14ac:dyDescent="0.25">
      <c r="A257" t="s">
        <v>594</v>
      </c>
      <c r="B257" s="72" t="s">
        <v>318</v>
      </c>
      <c r="C257" s="72" t="s">
        <v>595</v>
      </c>
      <c r="D257" t="s">
        <v>15</v>
      </c>
      <c r="E257" t="s">
        <v>117</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t="s">
        <v>4789</v>
      </c>
      <c r="J257" t="s">
        <v>4790</v>
      </c>
      <c r="K257" t="s">
        <v>4791</v>
      </c>
      <c r="L257" t="s">
        <v>4792</v>
      </c>
      <c r="M257" t="s">
        <v>4793</v>
      </c>
      <c r="N257" t="s">
        <v>166</v>
      </c>
      <c r="O257" t="s">
        <v>167</v>
      </c>
      <c r="P257" t="s">
        <v>200</v>
      </c>
      <c r="Q257" t="s">
        <v>168</v>
      </c>
      <c r="R257" t="s">
        <v>165</v>
      </c>
      <c r="S257" t="s">
        <v>119</v>
      </c>
      <c r="T257" t="s">
        <v>164</v>
      </c>
      <c r="U257" t="s">
        <v>118</v>
      </c>
      <c r="V257" t="s">
        <v>2724</v>
      </c>
      <c r="W257" t="s">
        <v>2725</v>
      </c>
      <c r="X257" s="51" t="str">
        <f t="shared" si="3"/>
        <v>3</v>
      </c>
      <c r="Y257" s="51" t="str">
        <f>IF(T257="","",IF(AND(T257&lt;&gt;'Tabelas auxiliares'!$B$236,T257&lt;&gt;'Tabelas auxiliares'!$B$237),"FOLHA DE PESSOAL",IF(X257='Tabelas auxiliares'!$A$237,"CUSTEIO",IF(X257='Tabelas auxiliares'!$A$236,"INVESTIMENTO","ERRO - VERIFICAR"))))</f>
        <v>CUSTEIO</v>
      </c>
      <c r="Z257" s="44">
        <v>15913</v>
      </c>
      <c r="AA257" s="44">
        <v>15913</v>
      </c>
    </row>
    <row r="258" spans="1:29" x14ac:dyDescent="0.25">
      <c r="A258" t="s">
        <v>594</v>
      </c>
      <c r="B258" s="72" t="s">
        <v>318</v>
      </c>
      <c r="C258" s="72" t="s">
        <v>595</v>
      </c>
      <c r="D258" t="s">
        <v>15</v>
      </c>
      <c r="E258" t="s">
        <v>117</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t="s">
        <v>4794</v>
      </c>
      <c r="J258" t="s">
        <v>4795</v>
      </c>
      <c r="K258" t="s">
        <v>4796</v>
      </c>
      <c r="L258" t="s">
        <v>4797</v>
      </c>
      <c r="M258" t="s">
        <v>4501</v>
      </c>
      <c r="N258" t="s">
        <v>166</v>
      </c>
      <c r="O258" t="s">
        <v>167</v>
      </c>
      <c r="P258" t="s">
        <v>200</v>
      </c>
      <c r="Q258" t="s">
        <v>168</v>
      </c>
      <c r="R258" t="s">
        <v>165</v>
      </c>
      <c r="S258" t="s">
        <v>119</v>
      </c>
      <c r="T258" t="s">
        <v>164</v>
      </c>
      <c r="U258" t="s">
        <v>118</v>
      </c>
      <c r="V258" t="s">
        <v>2730</v>
      </c>
      <c r="W258" t="s">
        <v>2731</v>
      </c>
      <c r="X258" s="51" t="str">
        <f t="shared" si="3"/>
        <v>3</v>
      </c>
      <c r="Y258" s="51" t="str">
        <f>IF(T258="","",IF(AND(T258&lt;&gt;'Tabelas auxiliares'!$B$236,T258&lt;&gt;'Tabelas auxiliares'!$B$237),"FOLHA DE PESSOAL",IF(X258='Tabelas auxiliares'!$A$237,"CUSTEIO",IF(X258='Tabelas auxiliares'!$A$236,"INVESTIMENTO","ERRO - VERIFICAR"))))</f>
        <v>CUSTEIO</v>
      </c>
      <c r="Z258" s="44">
        <v>15000</v>
      </c>
      <c r="AA258" s="44">
        <v>15000</v>
      </c>
    </row>
    <row r="259" spans="1:29" x14ac:dyDescent="0.25">
      <c r="A259" t="s">
        <v>594</v>
      </c>
      <c r="B259" s="72" t="s">
        <v>318</v>
      </c>
      <c r="C259" s="72" t="s">
        <v>595</v>
      </c>
      <c r="D259" t="s">
        <v>15</v>
      </c>
      <c r="E259" t="s">
        <v>117</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t="s">
        <v>4798</v>
      </c>
      <c r="J259" t="s">
        <v>4790</v>
      </c>
      <c r="K259" t="s">
        <v>4799</v>
      </c>
      <c r="L259" t="s">
        <v>4800</v>
      </c>
      <c r="M259" t="s">
        <v>4793</v>
      </c>
      <c r="N259" t="s">
        <v>166</v>
      </c>
      <c r="O259" t="s">
        <v>167</v>
      </c>
      <c r="P259" t="s">
        <v>200</v>
      </c>
      <c r="Q259" t="s">
        <v>168</v>
      </c>
      <c r="R259" t="s">
        <v>165</v>
      </c>
      <c r="S259" t="s">
        <v>119</v>
      </c>
      <c r="T259" t="s">
        <v>164</v>
      </c>
      <c r="U259" t="s">
        <v>118</v>
      </c>
      <c r="V259" t="s">
        <v>2724</v>
      </c>
      <c r="W259" t="s">
        <v>2725</v>
      </c>
      <c r="X259" s="51" t="str">
        <f t="shared" si="3"/>
        <v>3</v>
      </c>
      <c r="Y259" s="51" t="str">
        <f>IF(T259="","",IF(AND(T259&lt;&gt;'Tabelas auxiliares'!$B$236,T259&lt;&gt;'Tabelas auxiliares'!$B$237),"FOLHA DE PESSOAL",IF(X259='Tabelas auxiliares'!$A$237,"CUSTEIO",IF(X259='Tabelas auxiliares'!$A$236,"INVESTIMENTO","ERRO - VERIFICAR"))))</f>
        <v>CUSTEIO</v>
      </c>
      <c r="Z259" s="44">
        <v>15913</v>
      </c>
      <c r="AA259" s="44">
        <v>15913</v>
      </c>
    </row>
    <row r="260" spans="1:29" x14ac:dyDescent="0.25">
      <c r="A260" t="s">
        <v>594</v>
      </c>
      <c r="B260" s="72" t="s">
        <v>318</v>
      </c>
      <c r="C260" s="72" t="s">
        <v>595</v>
      </c>
      <c r="D260" t="s">
        <v>15</v>
      </c>
      <c r="E260" t="s">
        <v>117</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t="s">
        <v>4248</v>
      </c>
      <c r="J260" t="s">
        <v>4801</v>
      </c>
      <c r="K260" t="s">
        <v>4802</v>
      </c>
      <c r="L260" t="s">
        <v>4803</v>
      </c>
      <c r="M260" t="s">
        <v>4804</v>
      </c>
      <c r="N260" t="s">
        <v>166</v>
      </c>
      <c r="O260" t="s">
        <v>167</v>
      </c>
      <c r="P260" t="s">
        <v>200</v>
      </c>
      <c r="Q260" t="s">
        <v>168</v>
      </c>
      <c r="R260" t="s">
        <v>165</v>
      </c>
      <c r="S260" t="s">
        <v>119</v>
      </c>
      <c r="T260" t="s">
        <v>164</v>
      </c>
      <c r="U260" t="s">
        <v>118</v>
      </c>
      <c r="V260" t="s">
        <v>2606</v>
      </c>
      <c r="W260" t="s">
        <v>2607</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1246.6600000000001</v>
      </c>
      <c r="AA260" s="44">
        <v>1246.6600000000001</v>
      </c>
    </row>
    <row r="261" spans="1:29" x14ac:dyDescent="0.25">
      <c r="A261" t="s">
        <v>594</v>
      </c>
      <c r="B261" s="72" t="s">
        <v>318</v>
      </c>
      <c r="C261" s="72" t="s">
        <v>595</v>
      </c>
      <c r="D261" t="s">
        <v>15</v>
      </c>
      <c r="E261" t="s">
        <v>117</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t="s">
        <v>4248</v>
      </c>
      <c r="J261" t="s">
        <v>4801</v>
      </c>
      <c r="K261" t="s">
        <v>4805</v>
      </c>
      <c r="L261" t="s">
        <v>4803</v>
      </c>
      <c r="M261" t="s">
        <v>4804</v>
      </c>
      <c r="N261" t="s">
        <v>166</v>
      </c>
      <c r="O261" t="s">
        <v>167</v>
      </c>
      <c r="P261" t="s">
        <v>200</v>
      </c>
      <c r="Q261" t="s">
        <v>168</v>
      </c>
      <c r="R261" t="s">
        <v>165</v>
      </c>
      <c r="S261" t="s">
        <v>119</v>
      </c>
      <c r="T261" t="s">
        <v>164</v>
      </c>
      <c r="U261" t="s">
        <v>118</v>
      </c>
      <c r="V261" t="s">
        <v>2730</v>
      </c>
      <c r="W261" t="s">
        <v>2731</v>
      </c>
      <c r="X261" s="51" t="str">
        <f t="shared" si="4"/>
        <v>3</v>
      </c>
      <c r="Y261" s="51" t="str">
        <f>IF(T261="","",IF(AND(T261&lt;&gt;'Tabelas auxiliares'!$B$236,T261&lt;&gt;'Tabelas auxiliares'!$B$237),"FOLHA DE PESSOAL",IF(X261='Tabelas auxiliares'!$A$237,"CUSTEIO",IF(X261='Tabelas auxiliares'!$A$236,"INVESTIMENTO","ERRO - VERIFICAR"))))</f>
        <v>CUSTEIO</v>
      </c>
      <c r="Z261" s="44">
        <v>10000</v>
      </c>
      <c r="AA261" s="44">
        <v>10000</v>
      </c>
    </row>
    <row r="262" spans="1:29" x14ac:dyDescent="0.25">
      <c r="A262" t="s">
        <v>594</v>
      </c>
      <c r="B262" s="72" t="s">
        <v>318</v>
      </c>
      <c r="C262" s="72" t="s">
        <v>595</v>
      </c>
      <c r="D262" t="s">
        <v>15</v>
      </c>
      <c r="E262" t="s">
        <v>117</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t="s">
        <v>4806</v>
      </c>
      <c r="J262" t="s">
        <v>4807</v>
      </c>
      <c r="K262" t="s">
        <v>4808</v>
      </c>
      <c r="L262" t="s">
        <v>4809</v>
      </c>
      <c r="M262" t="s">
        <v>4810</v>
      </c>
      <c r="N262" t="s">
        <v>166</v>
      </c>
      <c r="O262" t="s">
        <v>167</v>
      </c>
      <c r="P262" t="s">
        <v>200</v>
      </c>
      <c r="Q262" t="s">
        <v>168</v>
      </c>
      <c r="R262" t="s">
        <v>165</v>
      </c>
      <c r="S262" t="s">
        <v>119</v>
      </c>
      <c r="T262" t="s">
        <v>164</v>
      </c>
      <c r="U262" t="s">
        <v>118</v>
      </c>
      <c r="V262" t="s">
        <v>2595</v>
      </c>
      <c r="W262" t="s">
        <v>2596</v>
      </c>
      <c r="X262" s="51" t="str">
        <f t="shared" si="4"/>
        <v>3</v>
      </c>
      <c r="Y262" s="51" t="str">
        <f>IF(T262="","",IF(AND(T262&lt;&gt;'Tabelas auxiliares'!$B$236,T262&lt;&gt;'Tabelas auxiliares'!$B$237),"FOLHA DE PESSOAL",IF(X262='Tabelas auxiliares'!$A$237,"CUSTEIO",IF(X262='Tabelas auxiliares'!$A$236,"INVESTIMENTO","ERRO - VERIFICAR"))))</f>
        <v>CUSTEIO</v>
      </c>
      <c r="Z262" s="44">
        <v>5271.39</v>
      </c>
      <c r="AA262" s="44">
        <v>3651.07</v>
      </c>
    </row>
    <row r="263" spans="1:29" x14ac:dyDescent="0.25">
      <c r="A263" t="s">
        <v>594</v>
      </c>
      <c r="B263" s="72" t="s">
        <v>318</v>
      </c>
      <c r="C263" s="72" t="s">
        <v>595</v>
      </c>
      <c r="D263" t="s">
        <v>15</v>
      </c>
      <c r="E263" t="s">
        <v>117</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t="s">
        <v>4811</v>
      </c>
      <c r="J263" t="s">
        <v>4812</v>
      </c>
      <c r="K263" t="s">
        <v>4813</v>
      </c>
      <c r="L263" t="s">
        <v>4814</v>
      </c>
      <c r="M263" t="s">
        <v>1336</v>
      </c>
      <c r="N263" t="s">
        <v>166</v>
      </c>
      <c r="O263" t="s">
        <v>167</v>
      </c>
      <c r="P263" t="s">
        <v>200</v>
      </c>
      <c r="Q263" t="s">
        <v>168</v>
      </c>
      <c r="R263" t="s">
        <v>165</v>
      </c>
      <c r="S263" t="s">
        <v>119</v>
      </c>
      <c r="T263" t="s">
        <v>164</v>
      </c>
      <c r="U263" t="s">
        <v>118</v>
      </c>
      <c r="V263" t="s">
        <v>1420</v>
      </c>
      <c r="W263" t="s">
        <v>1421</v>
      </c>
      <c r="X263" s="51" t="str">
        <f t="shared" si="4"/>
        <v>3</v>
      </c>
      <c r="Y263" s="51" t="str">
        <f>IF(T263="","",IF(AND(T263&lt;&gt;'Tabelas auxiliares'!$B$236,T263&lt;&gt;'Tabelas auxiliares'!$B$237),"FOLHA DE PESSOAL",IF(X263='Tabelas auxiliares'!$A$237,"CUSTEIO",IF(X263='Tabelas auxiliares'!$A$236,"INVESTIMENTO","ERRO - VERIFICAR"))))</f>
        <v>CUSTEIO</v>
      </c>
      <c r="Z263" s="44">
        <v>6459.25</v>
      </c>
      <c r="AC263" s="44">
        <v>71.09</v>
      </c>
    </row>
    <row r="264" spans="1:29" x14ac:dyDescent="0.25">
      <c r="A264" t="s">
        <v>594</v>
      </c>
      <c r="B264" s="72" t="s">
        <v>318</v>
      </c>
      <c r="C264" s="72" t="s">
        <v>595</v>
      </c>
      <c r="D264" t="s">
        <v>15</v>
      </c>
      <c r="E264" t="s">
        <v>117</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t="s">
        <v>4215</v>
      </c>
      <c r="J264" t="s">
        <v>4795</v>
      </c>
      <c r="K264" t="s">
        <v>4815</v>
      </c>
      <c r="L264" t="s">
        <v>4797</v>
      </c>
      <c r="M264" t="s">
        <v>4501</v>
      </c>
      <c r="N264" t="s">
        <v>166</v>
      </c>
      <c r="O264" t="s">
        <v>167</v>
      </c>
      <c r="P264" t="s">
        <v>200</v>
      </c>
      <c r="Q264" t="s">
        <v>168</v>
      </c>
      <c r="R264" t="s">
        <v>165</v>
      </c>
      <c r="S264" t="s">
        <v>119</v>
      </c>
      <c r="T264" t="s">
        <v>164</v>
      </c>
      <c r="U264" t="s">
        <v>118</v>
      </c>
      <c r="V264" t="s">
        <v>2606</v>
      </c>
      <c r="W264" t="s">
        <v>2607</v>
      </c>
      <c r="X264" s="51" t="str">
        <f t="shared" si="4"/>
        <v>3</v>
      </c>
      <c r="Y264" s="51" t="str">
        <f>IF(T264="","",IF(AND(T264&lt;&gt;'Tabelas auxiliares'!$B$236,T264&lt;&gt;'Tabelas auxiliares'!$B$237),"FOLHA DE PESSOAL",IF(X264='Tabelas auxiliares'!$A$237,"CUSTEIO",IF(X264='Tabelas auxiliares'!$A$236,"INVESTIMENTO","ERRO - VERIFICAR"))))</f>
        <v>CUSTEIO</v>
      </c>
      <c r="Z264" s="44">
        <v>6303.19</v>
      </c>
      <c r="AA264" s="44">
        <v>525.26</v>
      </c>
      <c r="AC264" s="44">
        <v>5777.93</v>
      </c>
    </row>
    <row r="265" spans="1:29" x14ac:dyDescent="0.25">
      <c r="A265" t="s">
        <v>594</v>
      </c>
      <c r="B265" s="72" t="s">
        <v>318</v>
      </c>
      <c r="C265" s="72" t="s">
        <v>595</v>
      </c>
      <c r="D265" t="s">
        <v>15</v>
      </c>
      <c r="E265" t="s">
        <v>117</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t="s">
        <v>4215</v>
      </c>
      <c r="J265" t="s">
        <v>4795</v>
      </c>
      <c r="K265" t="s">
        <v>4816</v>
      </c>
      <c r="L265" t="s">
        <v>4797</v>
      </c>
      <c r="M265" t="s">
        <v>4501</v>
      </c>
      <c r="N265" t="s">
        <v>166</v>
      </c>
      <c r="O265" t="s">
        <v>167</v>
      </c>
      <c r="P265" t="s">
        <v>200</v>
      </c>
      <c r="Q265" t="s">
        <v>168</v>
      </c>
      <c r="R265" t="s">
        <v>165</v>
      </c>
      <c r="S265" t="s">
        <v>119</v>
      </c>
      <c r="T265" t="s">
        <v>164</v>
      </c>
      <c r="U265" t="s">
        <v>118</v>
      </c>
      <c r="V265" t="s">
        <v>2730</v>
      </c>
      <c r="W265" t="s">
        <v>2731</v>
      </c>
      <c r="X265" s="51" t="str">
        <f t="shared" si="4"/>
        <v>3</v>
      </c>
      <c r="Y265" s="51" t="str">
        <f>IF(T265="","",IF(AND(T265&lt;&gt;'Tabelas auxiliares'!$B$236,T265&lt;&gt;'Tabelas auxiliares'!$B$237),"FOLHA DE PESSOAL",IF(X265='Tabelas auxiliares'!$A$237,"CUSTEIO",IF(X265='Tabelas auxiliares'!$A$236,"INVESTIMENTO","ERRO - VERIFICAR"))))</f>
        <v>CUSTEIO</v>
      </c>
      <c r="Z265" s="44">
        <v>16025.35</v>
      </c>
      <c r="AA265" s="44">
        <v>13525.35</v>
      </c>
      <c r="AC265" s="44">
        <v>2500</v>
      </c>
    </row>
    <row r="266" spans="1:29" x14ac:dyDescent="0.25">
      <c r="A266" t="s">
        <v>594</v>
      </c>
      <c r="B266" s="72" t="s">
        <v>318</v>
      </c>
      <c r="C266" s="72" t="s">
        <v>595</v>
      </c>
      <c r="D266" t="s">
        <v>15</v>
      </c>
      <c r="E266" t="s">
        <v>117</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t="s">
        <v>4817</v>
      </c>
      <c r="J266" t="s">
        <v>4818</v>
      </c>
      <c r="K266" t="s">
        <v>4819</v>
      </c>
      <c r="L266" t="s">
        <v>4820</v>
      </c>
      <c r="M266" t="s">
        <v>2737</v>
      </c>
      <c r="N266" t="s">
        <v>166</v>
      </c>
      <c r="O266" t="s">
        <v>167</v>
      </c>
      <c r="P266" t="s">
        <v>200</v>
      </c>
      <c r="Q266" t="s">
        <v>168</v>
      </c>
      <c r="R266" t="s">
        <v>165</v>
      </c>
      <c r="S266" t="s">
        <v>119</v>
      </c>
      <c r="T266" t="s">
        <v>164</v>
      </c>
      <c r="U266" t="s">
        <v>118</v>
      </c>
      <c r="V266" t="s">
        <v>2635</v>
      </c>
      <c r="W266" t="s">
        <v>2636</v>
      </c>
      <c r="X266" s="51" t="str">
        <f t="shared" si="4"/>
        <v>3</v>
      </c>
      <c r="Y266" s="51" t="str">
        <f>IF(T266="","",IF(AND(T266&lt;&gt;'Tabelas auxiliares'!$B$236,T266&lt;&gt;'Tabelas auxiliares'!$B$237),"FOLHA DE PESSOAL",IF(X266='Tabelas auxiliares'!$A$237,"CUSTEIO",IF(X266='Tabelas auxiliares'!$A$236,"INVESTIMENTO","ERRO - VERIFICAR"))))</f>
        <v>CUSTEIO</v>
      </c>
      <c r="Z266" s="44">
        <v>19542.95</v>
      </c>
      <c r="AC266" s="44">
        <v>600</v>
      </c>
    </row>
    <row r="267" spans="1:29" x14ac:dyDescent="0.25">
      <c r="A267" t="s">
        <v>594</v>
      </c>
      <c r="B267" s="72" t="s">
        <v>318</v>
      </c>
      <c r="C267" s="72" t="s">
        <v>595</v>
      </c>
      <c r="D267" t="s">
        <v>15</v>
      </c>
      <c r="E267" t="s">
        <v>117</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t="s">
        <v>4821</v>
      </c>
      <c r="J267" t="s">
        <v>4822</v>
      </c>
      <c r="K267" t="s">
        <v>4823</v>
      </c>
      <c r="L267" t="s">
        <v>4824</v>
      </c>
      <c r="M267" t="s">
        <v>4825</v>
      </c>
      <c r="N267" t="s">
        <v>166</v>
      </c>
      <c r="O267" t="s">
        <v>167</v>
      </c>
      <c r="P267" t="s">
        <v>200</v>
      </c>
      <c r="Q267" t="s">
        <v>168</v>
      </c>
      <c r="R267" t="s">
        <v>165</v>
      </c>
      <c r="S267" t="s">
        <v>119</v>
      </c>
      <c r="T267" t="s">
        <v>164</v>
      </c>
      <c r="U267" t="s">
        <v>118</v>
      </c>
      <c r="V267" t="s">
        <v>2730</v>
      </c>
      <c r="W267" t="s">
        <v>2731</v>
      </c>
      <c r="X267" s="51" t="str">
        <f t="shared" si="4"/>
        <v>3</v>
      </c>
      <c r="Y267" s="51" t="str">
        <f>IF(T267="","",IF(AND(T267&lt;&gt;'Tabelas auxiliares'!$B$236,T267&lt;&gt;'Tabelas auxiliares'!$B$237),"FOLHA DE PESSOAL",IF(X267='Tabelas auxiliares'!$A$237,"CUSTEIO",IF(X267='Tabelas auxiliares'!$A$236,"INVESTIMENTO","ERRO - VERIFICAR"))))</f>
        <v>CUSTEIO</v>
      </c>
      <c r="Z267" s="44">
        <v>1079.49</v>
      </c>
      <c r="AA267" s="44">
        <v>55.03</v>
      </c>
    </row>
    <row r="268" spans="1:29" x14ac:dyDescent="0.25">
      <c r="A268" t="s">
        <v>594</v>
      </c>
      <c r="B268" s="72" t="s">
        <v>318</v>
      </c>
      <c r="C268" s="72" t="s">
        <v>595</v>
      </c>
      <c r="D268" t="s">
        <v>15</v>
      </c>
      <c r="E268" t="s">
        <v>117</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t="s">
        <v>4093</v>
      </c>
      <c r="J268" t="s">
        <v>4826</v>
      </c>
      <c r="K268" t="s">
        <v>4827</v>
      </c>
      <c r="L268" t="s">
        <v>4828</v>
      </c>
      <c r="M268" t="s">
        <v>4829</v>
      </c>
      <c r="N268" t="s">
        <v>166</v>
      </c>
      <c r="O268" t="s">
        <v>167</v>
      </c>
      <c r="P268" t="s">
        <v>200</v>
      </c>
      <c r="Q268" t="s">
        <v>168</v>
      </c>
      <c r="R268" t="s">
        <v>165</v>
      </c>
      <c r="S268" t="s">
        <v>119</v>
      </c>
      <c r="T268" t="s">
        <v>164</v>
      </c>
      <c r="U268" t="s">
        <v>118</v>
      </c>
      <c r="V268" t="s">
        <v>2629</v>
      </c>
      <c r="W268" t="s">
        <v>2630</v>
      </c>
      <c r="X268" s="51" t="str">
        <f t="shared" si="4"/>
        <v>3</v>
      </c>
      <c r="Y268" s="51" t="str">
        <f>IF(T268="","",IF(AND(T268&lt;&gt;'Tabelas auxiliares'!$B$236,T268&lt;&gt;'Tabelas auxiliares'!$B$237),"FOLHA DE PESSOAL",IF(X268='Tabelas auxiliares'!$A$237,"CUSTEIO",IF(X268='Tabelas auxiliares'!$A$236,"INVESTIMENTO","ERRO - VERIFICAR"))))</f>
        <v>CUSTEIO</v>
      </c>
      <c r="Z268" s="44">
        <v>7657.86</v>
      </c>
      <c r="AC268" s="44">
        <v>6044.59</v>
      </c>
    </row>
    <row r="269" spans="1:29" x14ac:dyDescent="0.25">
      <c r="A269" t="s">
        <v>594</v>
      </c>
      <c r="B269" s="72" t="s">
        <v>318</v>
      </c>
      <c r="C269" s="72" t="s">
        <v>595</v>
      </c>
      <c r="D269" t="s">
        <v>15</v>
      </c>
      <c r="E269" t="s">
        <v>117</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t="s">
        <v>4830</v>
      </c>
      <c r="J269" t="s">
        <v>4831</v>
      </c>
      <c r="K269" t="s">
        <v>4832</v>
      </c>
      <c r="L269" t="s">
        <v>4833</v>
      </c>
      <c r="M269" t="s">
        <v>4834</v>
      </c>
      <c r="N269" t="s">
        <v>166</v>
      </c>
      <c r="O269" t="s">
        <v>167</v>
      </c>
      <c r="P269" t="s">
        <v>200</v>
      </c>
      <c r="Q269" t="s">
        <v>168</v>
      </c>
      <c r="R269" t="s">
        <v>165</v>
      </c>
      <c r="S269" t="s">
        <v>119</v>
      </c>
      <c r="T269" t="s">
        <v>228</v>
      </c>
      <c r="U269" t="s">
        <v>4835</v>
      </c>
      <c r="V269" t="s">
        <v>1583</v>
      </c>
      <c r="W269" t="s">
        <v>1584</v>
      </c>
      <c r="X269" s="51" t="str">
        <f t="shared" si="4"/>
        <v>3</v>
      </c>
      <c r="Y269" s="51" t="str">
        <f>IF(T269="","",IF(AND(T269&lt;&gt;'Tabelas auxiliares'!$B$236,T269&lt;&gt;'Tabelas auxiliares'!$B$237),"FOLHA DE PESSOAL",IF(X269='Tabelas auxiliares'!$A$237,"CUSTEIO",IF(X269='Tabelas auxiliares'!$A$236,"INVESTIMENTO","ERRO - VERIFICAR"))))</f>
        <v>CUSTEIO</v>
      </c>
      <c r="Z269" s="44">
        <v>80000</v>
      </c>
      <c r="AC269" s="44">
        <v>80000</v>
      </c>
    </row>
    <row r="270" spans="1:29" x14ac:dyDescent="0.25">
      <c r="A270" t="s">
        <v>594</v>
      </c>
      <c r="B270" s="72" t="s">
        <v>318</v>
      </c>
      <c r="C270" s="72" t="s">
        <v>595</v>
      </c>
      <c r="D270" t="s">
        <v>15</v>
      </c>
      <c r="E270" t="s">
        <v>117</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t="s">
        <v>4279</v>
      </c>
      <c r="J270" t="s">
        <v>2720</v>
      </c>
      <c r="K270" t="s">
        <v>4836</v>
      </c>
      <c r="L270" t="s">
        <v>2722</v>
      </c>
      <c r="M270" t="s">
        <v>2723</v>
      </c>
      <c r="N270" t="s">
        <v>166</v>
      </c>
      <c r="O270" t="s">
        <v>167</v>
      </c>
      <c r="P270" t="s">
        <v>200</v>
      </c>
      <c r="Q270" t="s">
        <v>168</v>
      </c>
      <c r="R270" t="s">
        <v>165</v>
      </c>
      <c r="S270" t="s">
        <v>119</v>
      </c>
      <c r="T270" t="s">
        <v>164</v>
      </c>
      <c r="U270" t="s">
        <v>118</v>
      </c>
      <c r="V270" t="s">
        <v>2724</v>
      </c>
      <c r="W270" t="s">
        <v>2725</v>
      </c>
      <c r="X270" s="51" t="str">
        <f t="shared" si="4"/>
        <v>3</v>
      </c>
      <c r="Y270" s="51" t="str">
        <f>IF(T270="","",IF(AND(T270&lt;&gt;'Tabelas auxiliares'!$B$236,T270&lt;&gt;'Tabelas auxiliares'!$B$237),"FOLHA DE PESSOAL",IF(X270='Tabelas auxiliares'!$A$237,"CUSTEIO",IF(X270='Tabelas auxiliares'!$A$236,"INVESTIMENTO","ERRO - VERIFICAR"))))</f>
        <v>CUSTEIO</v>
      </c>
      <c r="Z270" s="44">
        <v>2250</v>
      </c>
      <c r="AC270" s="44">
        <v>2250</v>
      </c>
    </row>
    <row r="271" spans="1:29" x14ac:dyDescent="0.25">
      <c r="A271" t="s">
        <v>594</v>
      </c>
      <c r="B271" s="72" t="s">
        <v>318</v>
      </c>
      <c r="C271" s="72" t="s">
        <v>595</v>
      </c>
      <c r="D271" t="s">
        <v>15</v>
      </c>
      <c r="E271" t="s">
        <v>117</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t="s">
        <v>4837</v>
      </c>
      <c r="J271" t="s">
        <v>4838</v>
      </c>
      <c r="K271" t="s">
        <v>4839</v>
      </c>
      <c r="L271" t="s">
        <v>4840</v>
      </c>
      <c r="M271" t="s">
        <v>2737</v>
      </c>
      <c r="N271" t="s">
        <v>166</v>
      </c>
      <c r="O271" t="s">
        <v>167</v>
      </c>
      <c r="P271" t="s">
        <v>200</v>
      </c>
      <c r="Q271" t="s">
        <v>168</v>
      </c>
      <c r="R271" t="s">
        <v>165</v>
      </c>
      <c r="S271" t="s">
        <v>923</v>
      </c>
      <c r="T271" t="s">
        <v>164</v>
      </c>
      <c r="U271" t="s">
        <v>118</v>
      </c>
      <c r="V271" t="s">
        <v>2635</v>
      </c>
      <c r="W271" t="s">
        <v>2636</v>
      </c>
      <c r="X271" s="51" t="str">
        <f t="shared" si="4"/>
        <v>3</v>
      </c>
      <c r="Y271" s="51" t="str">
        <f>IF(T271="","",IF(AND(T271&lt;&gt;'Tabelas auxiliares'!$B$236,T271&lt;&gt;'Tabelas auxiliares'!$B$237),"FOLHA DE PESSOAL",IF(X271='Tabelas auxiliares'!$A$237,"CUSTEIO",IF(X271='Tabelas auxiliares'!$A$236,"INVESTIMENTO","ERRO - VERIFICAR"))))</f>
        <v>CUSTEIO</v>
      </c>
      <c r="Z271" s="44">
        <v>79561.240000000005</v>
      </c>
      <c r="AC271" s="44">
        <v>79561.240000000005</v>
      </c>
    </row>
    <row r="272" spans="1:29" x14ac:dyDescent="0.25">
      <c r="A272" t="s">
        <v>594</v>
      </c>
      <c r="B272" s="72" t="s">
        <v>318</v>
      </c>
      <c r="C272" s="72" t="s">
        <v>595</v>
      </c>
      <c r="D272" t="s">
        <v>207</v>
      </c>
      <c r="E272" t="s">
        <v>117</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t="s">
        <v>4841</v>
      </c>
      <c r="J272" t="s">
        <v>4842</v>
      </c>
      <c r="K272" t="s">
        <v>4843</v>
      </c>
      <c r="L272" t="s">
        <v>4844</v>
      </c>
      <c r="M272" t="s">
        <v>4829</v>
      </c>
      <c r="N272" t="s">
        <v>166</v>
      </c>
      <c r="O272" t="s">
        <v>167</v>
      </c>
      <c r="P272" t="s">
        <v>200</v>
      </c>
      <c r="Q272" t="s">
        <v>168</v>
      </c>
      <c r="R272" t="s">
        <v>165</v>
      </c>
      <c r="S272" t="s">
        <v>923</v>
      </c>
      <c r="T272" t="s">
        <v>164</v>
      </c>
      <c r="U272" t="s">
        <v>118</v>
      </c>
      <c r="V272" t="s">
        <v>2730</v>
      </c>
      <c r="W272" t="s">
        <v>2731</v>
      </c>
      <c r="X272" s="51" t="str">
        <f t="shared" si="4"/>
        <v>3</v>
      </c>
      <c r="Y272" s="51" t="str">
        <f>IF(T272="","",IF(AND(T272&lt;&gt;'Tabelas auxiliares'!$B$236,T272&lt;&gt;'Tabelas auxiliares'!$B$237),"FOLHA DE PESSOAL",IF(X272='Tabelas auxiliares'!$A$237,"CUSTEIO",IF(X272='Tabelas auxiliares'!$A$236,"INVESTIMENTO","ERRO - VERIFICAR"))))</f>
        <v>CUSTEIO</v>
      </c>
      <c r="Z272" s="44">
        <v>13196.26</v>
      </c>
      <c r="AA272" s="44">
        <v>9665.8700000000008</v>
      </c>
    </row>
    <row r="273" spans="1:29" x14ac:dyDescent="0.25">
      <c r="A273" t="s">
        <v>594</v>
      </c>
      <c r="B273" s="72" t="s">
        <v>318</v>
      </c>
      <c r="C273" s="72" t="s">
        <v>595</v>
      </c>
      <c r="D273" t="s">
        <v>207</v>
      </c>
      <c r="E273" t="s">
        <v>117</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t="s">
        <v>4821</v>
      </c>
      <c r="J273" t="s">
        <v>4822</v>
      </c>
      <c r="K273" t="s">
        <v>4845</v>
      </c>
      <c r="L273" t="s">
        <v>4824</v>
      </c>
      <c r="M273" t="s">
        <v>4825</v>
      </c>
      <c r="N273" t="s">
        <v>166</v>
      </c>
      <c r="O273" t="s">
        <v>167</v>
      </c>
      <c r="P273" t="s">
        <v>200</v>
      </c>
      <c r="Q273" t="s">
        <v>168</v>
      </c>
      <c r="R273" t="s">
        <v>165</v>
      </c>
      <c r="S273" t="s">
        <v>923</v>
      </c>
      <c r="T273" t="s">
        <v>164</v>
      </c>
      <c r="U273" t="s">
        <v>118</v>
      </c>
      <c r="V273" t="s">
        <v>2730</v>
      </c>
      <c r="W273" t="s">
        <v>2731</v>
      </c>
      <c r="X273" s="51" t="str">
        <f t="shared" si="4"/>
        <v>3</v>
      </c>
      <c r="Y273" s="51" t="str">
        <f>IF(T273="","",IF(AND(T273&lt;&gt;'Tabelas auxiliares'!$B$236,T273&lt;&gt;'Tabelas auxiliares'!$B$237),"FOLHA DE PESSOAL",IF(X273='Tabelas auxiliares'!$A$237,"CUSTEIO",IF(X273='Tabelas auxiliares'!$A$236,"INVESTIMENTO","ERRO - VERIFICAR"))))</f>
        <v>CUSTEIO</v>
      </c>
      <c r="Z273" s="44">
        <v>2230.65</v>
      </c>
      <c r="AA273" s="44">
        <v>2230.65</v>
      </c>
    </row>
    <row r="274" spans="1:29" x14ac:dyDescent="0.25">
      <c r="A274" t="s">
        <v>594</v>
      </c>
      <c r="B274" s="72" t="s">
        <v>318</v>
      </c>
      <c r="C274" s="72" t="s">
        <v>595</v>
      </c>
      <c r="D274" t="s">
        <v>207</v>
      </c>
      <c r="E274" t="s">
        <v>117</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t="s">
        <v>4093</v>
      </c>
      <c r="J274" t="s">
        <v>4826</v>
      </c>
      <c r="K274" t="s">
        <v>4846</v>
      </c>
      <c r="L274" t="s">
        <v>4828</v>
      </c>
      <c r="M274" t="s">
        <v>4829</v>
      </c>
      <c r="N274" t="s">
        <v>166</v>
      </c>
      <c r="O274" t="s">
        <v>167</v>
      </c>
      <c r="P274" t="s">
        <v>200</v>
      </c>
      <c r="Q274" t="s">
        <v>168</v>
      </c>
      <c r="R274" t="s">
        <v>165</v>
      </c>
      <c r="S274" t="s">
        <v>923</v>
      </c>
      <c r="T274" t="s">
        <v>164</v>
      </c>
      <c r="U274" t="s">
        <v>118</v>
      </c>
      <c r="V274" t="s">
        <v>2629</v>
      </c>
      <c r="W274" t="s">
        <v>2630</v>
      </c>
      <c r="X274" s="51" t="str">
        <f t="shared" si="4"/>
        <v>3</v>
      </c>
      <c r="Y274" s="51" t="str">
        <f>IF(T274="","",IF(AND(T274&lt;&gt;'Tabelas auxiliares'!$B$236,T274&lt;&gt;'Tabelas auxiliares'!$B$237),"FOLHA DE PESSOAL",IF(X274='Tabelas auxiliares'!$A$237,"CUSTEIO",IF(X274='Tabelas auxiliares'!$A$236,"INVESTIMENTO","ERRO - VERIFICAR"))))</f>
        <v>CUSTEIO</v>
      </c>
      <c r="Z274" s="44">
        <v>1252.8</v>
      </c>
    </row>
    <row r="275" spans="1:29" x14ac:dyDescent="0.25">
      <c r="A275" t="s">
        <v>594</v>
      </c>
      <c r="B275" s="72" t="s">
        <v>321</v>
      </c>
      <c r="C275" s="72" t="s">
        <v>595</v>
      </c>
      <c r="D275" t="s">
        <v>55</v>
      </c>
      <c r="E275" t="s">
        <v>117</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t="s">
        <v>4415</v>
      </c>
      <c r="J275" t="s">
        <v>4847</v>
      </c>
      <c r="K275" t="s">
        <v>4848</v>
      </c>
      <c r="L275" t="s">
        <v>4849</v>
      </c>
      <c r="M275" t="s">
        <v>4850</v>
      </c>
      <c r="N275" t="s">
        <v>166</v>
      </c>
      <c r="O275" t="s">
        <v>167</v>
      </c>
      <c r="P275" t="s">
        <v>200</v>
      </c>
      <c r="Q275" t="s">
        <v>168</v>
      </c>
      <c r="R275" t="s">
        <v>165</v>
      </c>
      <c r="S275" t="s">
        <v>119</v>
      </c>
      <c r="T275" t="s">
        <v>164</v>
      </c>
      <c r="U275" t="s">
        <v>118</v>
      </c>
      <c r="V275" t="s">
        <v>1496</v>
      </c>
      <c r="W275" t="s">
        <v>1491</v>
      </c>
      <c r="X275" s="51" t="str">
        <f t="shared" si="4"/>
        <v>3</v>
      </c>
      <c r="Y275" s="51" t="str">
        <f>IF(T275="","",IF(AND(T275&lt;&gt;'Tabelas auxiliares'!$B$236,T275&lt;&gt;'Tabelas auxiliares'!$B$237),"FOLHA DE PESSOAL",IF(X275='Tabelas auxiliares'!$A$237,"CUSTEIO",IF(X275='Tabelas auxiliares'!$A$236,"INVESTIMENTO","ERRO - VERIFICAR"))))</f>
        <v>CUSTEIO</v>
      </c>
      <c r="Z275" s="44">
        <v>6933.16</v>
      </c>
      <c r="AA275" s="44">
        <v>6933.16</v>
      </c>
    </row>
    <row r="276" spans="1:29" x14ac:dyDescent="0.25">
      <c r="A276" t="s">
        <v>594</v>
      </c>
      <c r="B276" s="72" t="s">
        <v>324</v>
      </c>
      <c r="C276" s="72" t="s">
        <v>595</v>
      </c>
      <c r="D276" t="s">
        <v>55</v>
      </c>
      <c r="E276" t="s">
        <v>117</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t="s">
        <v>4341</v>
      </c>
      <c r="J276" t="s">
        <v>4851</v>
      </c>
      <c r="K276" t="s">
        <v>4852</v>
      </c>
      <c r="L276" t="s">
        <v>4853</v>
      </c>
      <c r="M276" t="s">
        <v>4854</v>
      </c>
      <c r="N276" t="s">
        <v>166</v>
      </c>
      <c r="O276" t="s">
        <v>167</v>
      </c>
      <c r="P276" t="s">
        <v>200</v>
      </c>
      <c r="Q276" t="s">
        <v>168</v>
      </c>
      <c r="R276" t="s">
        <v>165</v>
      </c>
      <c r="S276" t="s">
        <v>119</v>
      </c>
      <c r="T276" t="s">
        <v>164</v>
      </c>
      <c r="U276" t="s">
        <v>118</v>
      </c>
      <c r="V276" t="s">
        <v>1496</v>
      </c>
      <c r="W276" t="s">
        <v>1491</v>
      </c>
      <c r="X276" s="51" t="str">
        <f t="shared" si="4"/>
        <v>3</v>
      </c>
      <c r="Y276" s="51" t="str">
        <f>IF(T276="","",IF(AND(T276&lt;&gt;'Tabelas auxiliares'!$B$236,T276&lt;&gt;'Tabelas auxiliares'!$B$237),"FOLHA DE PESSOAL",IF(X276='Tabelas auxiliares'!$A$237,"CUSTEIO",IF(X276='Tabelas auxiliares'!$A$236,"INVESTIMENTO","ERRO - VERIFICAR"))))</f>
        <v>CUSTEIO</v>
      </c>
      <c r="Z276" s="44">
        <v>4096</v>
      </c>
      <c r="AA276" s="44">
        <v>636</v>
      </c>
      <c r="AC276" s="44">
        <v>3460</v>
      </c>
    </row>
    <row r="277" spans="1:29" x14ac:dyDescent="0.25">
      <c r="A277" t="s">
        <v>594</v>
      </c>
      <c r="B277" s="72" t="s">
        <v>324</v>
      </c>
      <c r="C277" s="72" t="s">
        <v>595</v>
      </c>
      <c r="D277" t="s">
        <v>55</v>
      </c>
      <c r="E277" t="s">
        <v>117</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t="s">
        <v>4341</v>
      </c>
      <c r="J277" t="s">
        <v>4851</v>
      </c>
      <c r="K277" t="s">
        <v>4852</v>
      </c>
      <c r="L277" t="s">
        <v>4853</v>
      </c>
      <c r="M277" t="s">
        <v>4854</v>
      </c>
      <c r="N277" t="s">
        <v>166</v>
      </c>
      <c r="O277" t="s">
        <v>167</v>
      </c>
      <c r="P277" t="s">
        <v>200</v>
      </c>
      <c r="Q277" t="s">
        <v>168</v>
      </c>
      <c r="R277" t="s">
        <v>165</v>
      </c>
      <c r="S277" t="s">
        <v>119</v>
      </c>
      <c r="T277" t="s">
        <v>164</v>
      </c>
      <c r="U277" t="s">
        <v>118</v>
      </c>
      <c r="V277" t="s">
        <v>1638</v>
      </c>
      <c r="W277" t="s">
        <v>1639</v>
      </c>
      <c r="X277" s="51" t="str">
        <f t="shared" si="4"/>
        <v>3</v>
      </c>
      <c r="Y277" s="51" t="str">
        <f>IF(T277="","",IF(AND(T277&lt;&gt;'Tabelas auxiliares'!$B$236,T277&lt;&gt;'Tabelas auxiliares'!$B$237),"FOLHA DE PESSOAL",IF(X277='Tabelas auxiliares'!$A$237,"CUSTEIO",IF(X277='Tabelas auxiliares'!$A$236,"INVESTIMENTO","ERRO - VERIFICAR"))))</f>
        <v>CUSTEIO</v>
      </c>
      <c r="Z277" s="44">
        <v>3258</v>
      </c>
      <c r="AA277" s="44">
        <v>999</v>
      </c>
      <c r="AC277" s="44">
        <v>2259</v>
      </c>
    </row>
    <row r="278" spans="1:29" x14ac:dyDescent="0.25">
      <c r="A278" t="s">
        <v>594</v>
      </c>
      <c r="B278" s="72" t="s">
        <v>324</v>
      </c>
      <c r="C278" s="72" t="s">
        <v>595</v>
      </c>
      <c r="D278" t="s">
        <v>55</v>
      </c>
      <c r="E278" t="s">
        <v>117</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t="s">
        <v>4855</v>
      </c>
      <c r="J278" t="s">
        <v>4851</v>
      </c>
      <c r="K278" t="s">
        <v>4856</v>
      </c>
      <c r="L278" t="s">
        <v>4857</v>
      </c>
      <c r="M278" t="s">
        <v>4854</v>
      </c>
      <c r="N278" t="s">
        <v>166</v>
      </c>
      <c r="O278" t="s">
        <v>167</v>
      </c>
      <c r="P278" t="s">
        <v>200</v>
      </c>
      <c r="Q278" t="s">
        <v>168</v>
      </c>
      <c r="R278" t="s">
        <v>165</v>
      </c>
      <c r="S278" t="s">
        <v>119</v>
      </c>
      <c r="T278" t="s">
        <v>164</v>
      </c>
      <c r="U278" t="s">
        <v>118</v>
      </c>
      <c r="V278" t="s">
        <v>1674</v>
      </c>
      <c r="W278" t="s">
        <v>1675</v>
      </c>
      <c r="X278" s="51" t="str">
        <f t="shared" si="4"/>
        <v>3</v>
      </c>
      <c r="Y278" s="51" t="str">
        <f>IF(T278="","",IF(AND(T278&lt;&gt;'Tabelas auxiliares'!$B$236,T278&lt;&gt;'Tabelas auxiliares'!$B$237),"FOLHA DE PESSOAL",IF(X278='Tabelas auxiliares'!$A$237,"CUSTEIO",IF(X278='Tabelas auxiliares'!$A$236,"INVESTIMENTO","ERRO - VERIFICAR"))))</f>
        <v>CUSTEIO</v>
      </c>
      <c r="Z278" s="44">
        <v>44908</v>
      </c>
      <c r="AA278" s="44">
        <v>12204</v>
      </c>
      <c r="AC278" s="44">
        <v>32704</v>
      </c>
    </row>
    <row r="279" spans="1:29" x14ac:dyDescent="0.25">
      <c r="A279" t="s">
        <v>594</v>
      </c>
      <c r="B279" s="72" t="s">
        <v>324</v>
      </c>
      <c r="C279" s="72" t="s">
        <v>595</v>
      </c>
      <c r="D279" t="s">
        <v>57</v>
      </c>
      <c r="E279" t="s">
        <v>117</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t="s">
        <v>4858</v>
      </c>
      <c r="J279" t="s">
        <v>4851</v>
      </c>
      <c r="K279" t="s">
        <v>4859</v>
      </c>
      <c r="L279" t="s">
        <v>4857</v>
      </c>
      <c r="M279" t="s">
        <v>4854</v>
      </c>
      <c r="N279" t="s">
        <v>166</v>
      </c>
      <c r="O279" t="s">
        <v>167</v>
      </c>
      <c r="P279" t="s">
        <v>200</v>
      </c>
      <c r="Q279" t="s">
        <v>168</v>
      </c>
      <c r="R279" t="s">
        <v>165</v>
      </c>
      <c r="S279" t="s">
        <v>119</v>
      </c>
      <c r="T279" t="s">
        <v>164</v>
      </c>
      <c r="U279" t="s">
        <v>118</v>
      </c>
      <c r="V279" t="s">
        <v>1496</v>
      </c>
      <c r="W279" t="s">
        <v>1491</v>
      </c>
      <c r="X279" s="51" t="str">
        <f t="shared" si="4"/>
        <v>3</v>
      </c>
      <c r="Y279" s="51" t="str">
        <f>IF(T279="","",IF(AND(T279&lt;&gt;'Tabelas auxiliares'!$B$236,T279&lt;&gt;'Tabelas auxiliares'!$B$237),"FOLHA DE PESSOAL",IF(X279='Tabelas auxiliares'!$A$237,"CUSTEIO",IF(X279='Tabelas auxiliares'!$A$236,"INVESTIMENTO","ERRO - VERIFICAR"))))</f>
        <v>CUSTEIO</v>
      </c>
      <c r="Z279" s="44">
        <v>604</v>
      </c>
      <c r="AC279" s="44">
        <v>604</v>
      </c>
    </row>
    <row r="280" spans="1:29" x14ac:dyDescent="0.25">
      <c r="A280" t="s">
        <v>594</v>
      </c>
      <c r="B280" s="72" t="s">
        <v>324</v>
      </c>
      <c r="C280" s="72" t="s">
        <v>595</v>
      </c>
      <c r="D280" t="s">
        <v>57</v>
      </c>
      <c r="E280" t="s">
        <v>117</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t="s">
        <v>4858</v>
      </c>
      <c r="J280" t="s">
        <v>4851</v>
      </c>
      <c r="K280" t="s">
        <v>4859</v>
      </c>
      <c r="L280" t="s">
        <v>4857</v>
      </c>
      <c r="M280" t="s">
        <v>4854</v>
      </c>
      <c r="N280" t="s">
        <v>166</v>
      </c>
      <c r="O280" t="s">
        <v>167</v>
      </c>
      <c r="P280" t="s">
        <v>200</v>
      </c>
      <c r="Q280" t="s">
        <v>168</v>
      </c>
      <c r="R280" t="s">
        <v>165</v>
      </c>
      <c r="S280" t="s">
        <v>119</v>
      </c>
      <c r="T280" t="s">
        <v>164</v>
      </c>
      <c r="U280" t="s">
        <v>118</v>
      </c>
      <c r="V280" t="s">
        <v>1638</v>
      </c>
      <c r="W280" t="s">
        <v>1639</v>
      </c>
      <c r="X280" s="51" t="str">
        <f t="shared" si="4"/>
        <v>3</v>
      </c>
      <c r="Y280" s="51" t="str">
        <f>IF(T280="","",IF(AND(T280&lt;&gt;'Tabelas auxiliares'!$B$236,T280&lt;&gt;'Tabelas auxiliares'!$B$237),"FOLHA DE PESSOAL",IF(X280='Tabelas auxiliares'!$A$237,"CUSTEIO",IF(X280='Tabelas auxiliares'!$A$236,"INVESTIMENTO","ERRO - VERIFICAR"))))</f>
        <v>CUSTEIO</v>
      </c>
      <c r="Z280" s="44">
        <v>1179</v>
      </c>
      <c r="AA280" s="44">
        <v>15</v>
      </c>
      <c r="AC280" s="44">
        <v>1164</v>
      </c>
    </row>
    <row r="281" spans="1:29" x14ac:dyDescent="0.25">
      <c r="A281" t="s">
        <v>594</v>
      </c>
      <c r="B281" s="72" t="s">
        <v>324</v>
      </c>
      <c r="C281" s="72" t="s">
        <v>595</v>
      </c>
      <c r="D281" t="s">
        <v>57</v>
      </c>
      <c r="E281" t="s">
        <v>117</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4858</v>
      </c>
      <c r="J281" t="s">
        <v>4851</v>
      </c>
      <c r="K281" t="s">
        <v>4860</v>
      </c>
      <c r="L281" t="s">
        <v>4857</v>
      </c>
      <c r="M281" t="s">
        <v>4854</v>
      </c>
      <c r="N281" t="s">
        <v>166</v>
      </c>
      <c r="O281" t="s">
        <v>167</v>
      </c>
      <c r="P281" t="s">
        <v>200</v>
      </c>
      <c r="Q281" t="s">
        <v>168</v>
      </c>
      <c r="R281" t="s">
        <v>165</v>
      </c>
      <c r="S281" t="s">
        <v>119</v>
      </c>
      <c r="T281" t="s">
        <v>164</v>
      </c>
      <c r="U281" t="s">
        <v>118</v>
      </c>
      <c r="V281" t="s">
        <v>1674</v>
      </c>
      <c r="W281" t="s">
        <v>1675</v>
      </c>
      <c r="X281" s="51" t="str">
        <f t="shared" si="4"/>
        <v>3</v>
      </c>
      <c r="Y281" s="51" t="str">
        <f>IF(T281="","",IF(AND(T281&lt;&gt;'Tabelas auxiliares'!$B$236,T281&lt;&gt;'Tabelas auxiliares'!$B$237),"FOLHA DE PESSOAL",IF(X281='Tabelas auxiliares'!$A$237,"CUSTEIO",IF(X281='Tabelas auxiliares'!$A$236,"INVESTIMENTO","ERRO - VERIFICAR"))))</f>
        <v>CUSTEIO</v>
      </c>
      <c r="Z281" s="44">
        <v>1830</v>
      </c>
      <c r="AA281" s="44">
        <v>1830</v>
      </c>
    </row>
    <row r="282" spans="1:29" x14ac:dyDescent="0.25">
      <c r="A282" t="s">
        <v>594</v>
      </c>
      <c r="B282" s="72" t="s">
        <v>324</v>
      </c>
      <c r="C282" s="72" t="s">
        <v>595</v>
      </c>
      <c r="D282" t="s">
        <v>57</v>
      </c>
      <c r="E282" t="s">
        <v>117</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t="s">
        <v>4855</v>
      </c>
      <c r="J282" t="s">
        <v>4851</v>
      </c>
      <c r="K282" t="s">
        <v>4861</v>
      </c>
      <c r="L282" t="s">
        <v>4857</v>
      </c>
      <c r="M282" t="s">
        <v>4854</v>
      </c>
      <c r="N282" t="s">
        <v>166</v>
      </c>
      <c r="O282" t="s">
        <v>167</v>
      </c>
      <c r="P282" t="s">
        <v>200</v>
      </c>
      <c r="Q282" t="s">
        <v>168</v>
      </c>
      <c r="R282" t="s">
        <v>165</v>
      </c>
      <c r="S282" t="s">
        <v>119</v>
      </c>
      <c r="T282" t="s">
        <v>164</v>
      </c>
      <c r="U282" t="s">
        <v>118</v>
      </c>
      <c r="V282" t="s">
        <v>1496</v>
      </c>
      <c r="W282" t="s">
        <v>1491</v>
      </c>
      <c r="X282" s="51" t="str">
        <f t="shared" si="4"/>
        <v>3</v>
      </c>
      <c r="Y282" s="51" t="str">
        <f>IF(T282="","",IF(AND(T282&lt;&gt;'Tabelas auxiliares'!$B$236,T282&lt;&gt;'Tabelas auxiliares'!$B$237),"FOLHA DE PESSOAL",IF(X282='Tabelas auxiliares'!$A$237,"CUSTEIO",IF(X282='Tabelas auxiliares'!$A$236,"INVESTIMENTO","ERRO - VERIFICAR"))))</f>
        <v>CUSTEIO</v>
      </c>
      <c r="Z282" s="44">
        <v>7108</v>
      </c>
      <c r="AA282" s="44">
        <v>422</v>
      </c>
      <c r="AC282" s="44">
        <v>6686</v>
      </c>
    </row>
    <row r="283" spans="1:29" x14ac:dyDescent="0.25">
      <c r="A283" t="s">
        <v>594</v>
      </c>
      <c r="B283" s="72" t="s">
        <v>324</v>
      </c>
      <c r="C283" s="72" t="s">
        <v>595</v>
      </c>
      <c r="D283" t="s">
        <v>57</v>
      </c>
      <c r="E283" t="s">
        <v>117</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t="s">
        <v>4855</v>
      </c>
      <c r="J283" t="s">
        <v>4851</v>
      </c>
      <c r="K283" t="s">
        <v>4861</v>
      </c>
      <c r="L283" t="s">
        <v>4857</v>
      </c>
      <c r="M283" t="s">
        <v>4854</v>
      </c>
      <c r="N283" t="s">
        <v>166</v>
      </c>
      <c r="O283" t="s">
        <v>167</v>
      </c>
      <c r="P283" t="s">
        <v>200</v>
      </c>
      <c r="Q283" t="s">
        <v>168</v>
      </c>
      <c r="R283" t="s">
        <v>165</v>
      </c>
      <c r="S283" t="s">
        <v>119</v>
      </c>
      <c r="T283" t="s">
        <v>164</v>
      </c>
      <c r="U283" t="s">
        <v>118</v>
      </c>
      <c r="V283" t="s">
        <v>1638</v>
      </c>
      <c r="W283" t="s">
        <v>1639</v>
      </c>
      <c r="X283" s="51" t="str">
        <f t="shared" si="4"/>
        <v>3</v>
      </c>
      <c r="Y283" s="51" t="str">
        <f>IF(T283="","",IF(AND(T283&lt;&gt;'Tabelas auxiliares'!$B$236,T283&lt;&gt;'Tabelas auxiliares'!$B$237),"FOLHA DE PESSOAL",IF(X283='Tabelas auxiliares'!$A$237,"CUSTEIO",IF(X283='Tabelas auxiliares'!$A$236,"INVESTIMENTO","ERRO - VERIFICAR"))))</f>
        <v>CUSTEIO</v>
      </c>
      <c r="Z283" s="44">
        <v>120</v>
      </c>
      <c r="AC283" s="44">
        <v>120</v>
      </c>
    </row>
    <row r="284" spans="1:29" x14ac:dyDescent="0.25">
      <c r="A284" t="s">
        <v>594</v>
      </c>
      <c r="B284" s="72" t="s">
        <v>324</v>
      </c>
      <c r="C284" s="72" t="s">
        <v>595</v>
      </c>
      <c r="D284" t="s">
        <v>57</v>
      </c>
      <c r="E284" t="s">
        <v>117</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t="s">
        <v>4855</v>
      </c>
      <c r="J284" t="s">
        <v>4851</v>
      </c>
      <c r="K284" t="s">
        <v>4862</v>
      </c>
      <c r="L284" t="s">
        <v>4857</v>
      </c>
      <c r="M284" t="s">
        <v>4854</v>
      </c>
      <c r="N284" t="s">
        <v>166</v>
      </c>
      <c r="O284" t="s">
        <v>167</v>
      </c>
      <c r="P284" t="s">
        <v>200</v>
      </c>
      <c r="Q284" t="s">
        <v>168</v>
      </c>
      <c r="R284" t="s">
        <v>165</v>
      </c>
      <c r="S284" t="s">
        <v>119</v>
      </c>
      <c r="T284" t="s">
        <v>164</v>
      </c>
      <c r="U284" t="s">
        <v>118</v>
      </c>
      <c r="V284" t="s">
        <v>1674</v>
      </c>
      <c r="W284" t="s">
        <v>1675</v>
      </c>
      <c r="X284" s="51" t="str">
        <f t="shared" si="4"/>
        <v>3</v>
      </c>
      <c r="Y284" s="51" t="str">
        <f>IF(T284="","",IF(AND(T284&lt;&gt;'Tabelas auxiliares'!$B$236,T284&lt;&gt;'Tabelas auxiliares'!$B$237),"FOLHA DE PESSOAL",IF(X284='Tabelas auxiliares'!$A$237,"CUSTEIO",IF(X284='Tabelas auxiliares'!$A$236,"INVESTIMENTO","ERRO - VERIFICAR"))))</f>
        <v>CUSTEIO</v>
      </c>
      <c r="Z284" s="44">
        <v>53361</v>
      </c>
      <c r="AA284" s="44">
        <v>12447</v>
      </c>
      <c r="AC284" s="44">
        <v>40914</v>
      </c>
    </row>
    <row r="285" spans="1:29" x14ac:dyDescent="0.25">
      <c r="A285" t="s">
        <v>594</v>
      </c>
      <c r="B285" s="72" t="s">
        <v>324</v>
      </c>
      <c r="C285" s="72" t="s">
        <v>595</v>
      </c>
      <c r="D285" t="s">
        <v>57</v>
      </c>
      <c r="E285" t="s">
        <v>117</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t="s">
        <v>4863</v>
      </c>
      <c r="J285" t="s">
        <v>4864</v>
      </c>
      <c r="K285" t="s">
        <v>4865</v>
      </c>
      <c r="L285" t="s">
        <v>4866</v>
      </c>
      <c r="M285" t="s">
        <v>4380</v>
      </c>
      <c r="N285" t="s">
        <v>166</v>
      </c>
      <c r="O285" t="s">
        <v>167</v>
      </c>
      <c r="P285" t="s">
        <v>200</v>
      </c>
      <c r="Q285" t="s">
        <v>168</v>
      </c>
      <c r="R285" t="s">
        <v>165</v>
      </c>
      <c r="S285" t="s">
        <v>119</v>
      </c>
      <c r="T285" t="s">
        <v>164</v>
      </c>
      <c r="U285" t="s">
        <v>118</v>
      </c>
      <c r="V285" t="s">
        <v>1638</v>
      </c>
      <c r="W285" t="s">
        <v>1639</v>
      </c>
      <c r="X285" s="51" t="str">
        <f t="shared" si="4"/>
        <v>3</v>
      </c>
      <c r="Y285" s="51" t="str">
        <f>IF(T285="","",IF(AND(T285&lt;&gt;'Tabelas auxiliares'!$B$236,T285&lt;&gt;'Tabelas auxiliares'!$B$237),"FOLHA DE PESSOAL",IF(X285='Tabelas auxiliares'!$A$237,"CUSTEIO",IF(X285='Tabelas auxiliares'!$A$236,"INVESTIMENTO","ERRO - VERIFICAR"))))</f>
        <v>CUSTEIO</v>
      </c>
      <c r="Z285" s="44">
        <v>1034</v>
      </c>
      <c r="AA285" s="44">
        <v>690</v>
      </c>
      <c r="AC285" s="44">
        <v>344</v>
      </c>
    </row>
    <row r="286" spans="1:29" x14ac:dyDescent="0.25">
      <c r="A286" t="s">
        <v>594</v>
      </c>
      <c r="B286" s="72" t="s">
        <v>327</v>
      </c>
      <c r="C286" s="72" t="s">
        <v>595</v>
      </c>
      <c r="D286" t="s">
        <v>31</v>
      </c>
      <c r="E286" t="s">
        <v>117</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4867</v>
      </c>
      <c r="J286" t="s">
        <v>4868</v>
      </c>
      <c r="K286" t="s">
        <v>4869</v>
      </c>
      <c r="L286" t="s">
        <v>4870</v>
      </c>
      <c r="M286" t="s">
        <v>2795</v>
      </c>
      <c r="N286" t="s">
        <v>166</v>
      </c>
      <c r="O286" t="s">
        <v>167</v>
      </c>
      <c r="P286" t="s">
        <v>200</v>
      </c>
      <c r="Q286" t="s">
        <v>168</v>
      </c>
      <c r="R286" t="s">
        <v>165</v>
      </c>
      <c r="S286" t="s">
        <v>119</v>
      </c>
      <c r="T286" t="s">
        <v>164</v>
      </c>
      <c r="U286" t="s">
        <v>118</v>
      </c>
      <c r="V286" t="s">
        <v>1638</v>
      </c>
      <c r="W286" t="s">
        <v>1639</v>
      </c>
      <c r="X286" s="51" t="str">
        <f t="shared" si="4"/>
        <v>3</v>
      </c>
      <c r="Y286" s="51" t="str">
        <f>IF(T286="","",IF(AND(T286&lt;&gt;'Tabelas auxiliares'!$B$236,T286&lt;&gt;'Tabelas auxiliares'!$B$237),"FOLHA DE PESSOAL",IF(X286='Tabelas auxiliares'!$A$237,"CUSTEIO",IF(X286='Tabelas auxiliares'!$A$236,"INVESTIMENTO","ERRO - VERIFICAR"))))</f>
        <v>CUSTEIO</v>
      </c>
      <c r="Z286" s="44">
        <v>159.72999999999999</v>
      </c>
      <c r="AA286" s="44">
        <v>159.72999999999999</v>
      </c>
    </row>
    <row r="287" spans="1:29" x14ac:dyDescent="0.25">
      <c r="A287" t="s">
        <v>594</v>
      </c>
      <c r="B287" s="72" t="s">
        <v>327</v>
      </c>
      <c r="C287" s="72" t="s">
        <v>595</v>
      </c>
      <c r="D287" t="s">
        <v>31</v>
      </c>
      <c r="E287" t="s">
        <v>117</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t="s">
        <v>4871</v>
      </c>
      <c r="J287" t="s">
        <v>4872</v>
      </c>
      <c r="K287" t="s">
        <v>4873</v>
      </c>
      <c r="L287" t="s">
        <v>4874</v>
      </c>
      <c r="M287" t="s">
        <v>4875</v>
      </c>
      <c r="N287" t="s">
        <v>166</v>
      </c>
      <c r="O287" t="s">
        <v>167</v>
      </c>
      <c r="P287" t="s">
        <v>200</v>
      </c>
      <c r="Q287" t="s">
        <v>168</v>
      </c>
      <c r="R287" t="s">
        <v>165</v>
      </c>
      <c r="S287" t="s">
        <v>119</v>
      </c>
      <c r="T287" t="s">
        <v>164</v>
      </c>
      <c r="U287" t="s">
        <v>118</v>
      </c>
      <c r="V287" t="s">
        <v>1638</v>
      </c>
      <c r="W287" t="s">
        <v>1639</v>
      </c>
      <c r="X287" s="51" t="str">
        <f t="shared" si="4"/>
        <v>3</v>
      </c>
      <c r="Y287" s="51" t="str">
        <f>IF(T287="","",IF(AND(T287&lt;&gt;'Tabelas auxiliares'!$B$236,T287&lt;&gt;'Tabelas auxiliares'!$B$237),"FOLHA DE PESSOAL",IF(X287='Tabelas auxiliares'!$A$237,"CUSTEIO",IF(X287='Tabelas auxiliares'!$A$236,"INVESTIMENTO","ERRO - VERIFICAR"))))</f>
        <v>CUSTEIO</v>
      </c>
      <c r="Z287" s="44">
        <v>1874.42</v>
      </c>
      <c r="AA287" s="44">
        <v>1874.42</v>
      </c>
    </row>
    <row r="288" spans="1:29" x14ac:dyDescent="0.25">
      <c r="A288" t="s">
        <v>594</v>
      </c>
      <c r="B288" s="72" t="s">
        <v>327</v>
      </c>
      <c r="C288" s="72" t="s">
        <v>595</v>
      </c>
      <c r="D288" t="s">
        <v>31</v>
      </c>
      <c r="E288" t="s">
        <v>117</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t="s">
        <v>4876</v>
      </c>
      <c r="J288" t="s">
        <v>4868</v>
      </c>
      <c r="K288" t="s">
        <v>4877</v>
      </c>
      <c r="L288" t="s">
        <v>4870</v>
      </c>
      <c r="M288" t="s">
        <v>2795</v>
      </c>
      <c r="N288" t="s">
        <v>166</v>
      </c>
      <c r="O288" t="s">
        <v>167</v>
      </c>
      <c r="P288" t="s">
        <v>200</v>
      </c>
      <c r="Q288" t="s">
        <v>168</v>
      </c>
      <c r="R288" t="s">
        <v>165</v>
      </c>
      <c r="S288" t="s">
        <v>119</v>
      </c>
      <c r="T288" t="s">
        <v>164</v>
      </c>
      <c r="U288" t="s">
        <v>118</v>
      </c>
      <c r="V288" t="s">
        <v>1638</v>
      </c>
      <c r="W288" t="s">
        <v>1639</v>
      </c>
      <c r="X288" s="51" t="str">
        <f t="shared" si="4"/>
        <v>3</v>
      </c>
      <c r="Y288" s="51" t="str">
        <f>IF(T288="","",IF(AND(T288&lt;&gt;'Tabelas auxiliares'!$B$236,T288&lt;&gt;'Tabelas auxiliares'!$B$237),"FOLHA DE PESSOAL",IF(X288='Tabelas auxiliares'!$A$237,"CUSTEIO",IF(X288='Tabelas auxiliares'!$A$236,"INVESTIMENTO","ERRO - VERIFICAR"))))</f>
        <v>CUSTEIO</v>
      </c>
      <c r="Z288" s="44">
        <v>5000</v>
      </c>
      <c r="AA288" s="44">
        <v>5000</v>
      </c>
    </row>
    <row r="289" spans="1:29" x14ac:dyDescent="0.25">
      <c r="A289" t="s">
        <v>594</v>
      </c>
      <c r="B289" s="72" t="s">
        <v>327</v>
      </c>
      <c r="C289" s="72" t="s">
        <v>595</v>
      </c>
      <c r="D289" t="s">
        <v>31</v>
      </c>
      <c r="E289" t="s">
        <v>117</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t="s">
        <v>4878</v>
      </c>
      <c r="J289" t="s">
        <v>4879</v>
      </c>
      <c r="K289" t="s">
        <v>4880</v>
      </c>
      <c r="L289" t="s">
        <v>4881</v>
      </c>
      <c r="M289" t="s">
        <v>4882</v>
      </c>
      <c r="N289" t="s">
        <v>166</v>
      </c>
      <c r="O289" t="s">
        <v>167</v>
      </c>
      <c r="P289" t="s">
        <v>200</v>
      </c>
      <c r="Q289" t="s">
        <v>168</v>
      </c>
      <c r="R289" t="s">
        <v>165</v>
      </c>
      <c r="S289" t="s">
        <v>119</v>
      </c>
      <c r="T289" t="s">
        <v>164</v>
      </c>
      <c r="U289" t="s">
        <v>118</v>
      </c>
      <c r="V289" t="s">
        <v>1769</v>
      </c>
      <c r="W289" t="s">
        <v>1770</v>
      </c>
      <c r="X289" s="51" t="str">
        <f t="shared" si="4"/>
        <v>3</v>
      </c>
      <c r="Y289" s="51" t="str">
        <f>IF(T289="","",IF(AND(T289&lt;&gt;'Tabelas auxiliares'!$B$236,T289&lt;&gt;'Tabelas auxiliares'!$B$237),"FOLHA DE PESSOAL",IF(X289='Tabelas auxiliares'!$A$237,"CUSTEIO",IF(X289='Tabelas auxiliares'!$A$236,"INVESTIMENTO","ERRO - VERIFICAR"))))</f>
        <v>CUSTEIO</v>
      </c>
      <c r="Z289" s="44">
        <v>4251.6000000000004</v>
      </c>
      <c r="AA289" s="44">
        <v>4251.6000000000004</v>
      </c>
    </row>
    <row r="290" spans="1:29" x14ac:dyDescent="0.25">
      <c r="A290" t="s">
        <v>594</v>
      </c>
      <c r="B290" s="72" t="s">
        <v>327</v>
      </c>
      <c r="C290" s="72" t="s">
        <v>595</v>
      </c>
      <c r="D290" t="s">
        <v>31</v>
      </c>
      <c r="E290" t="s">
        <v>117</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t="s">
        <v>4883</v>
      </c>
      <c r="J290" t="s">
        <v>2792</v>
      </c>
      <c r="K290" t="s">
        <v>4884</v>
      </c>
      <c r="L290" t="s">
        <v>2794</v>
      </c>
      <c r="M290" t="s">
        <v>2795</v>
      </c>
      <c r="N290" t="s">
        <v>166</v>
      </c>
      <c r="O290" t="s">
        <v>167</v>
      </c>
      <c r="P290" t="s">
        <v>200</v>
      </c>
      <c r="Q290" t="s">
        <v>168</v>
      </c>
      <c r="R290" t="s">
        <v>165</v>
      </c>
      <c r="S290" t="s">
        <v>119</v>
      </c>
      <c r="T290" t="s">
        <v>164</v>
      </c>
      <c r="U290" t="s">
        <v>118</v>
      </c>
      <c r="V290" t="s">
        <v>1638</v>
      </c>
      <c r="W290" t="s">
        <v>1639</v>
      </c>
      <c r="X290" s="51" t="str">
        <f t="shared" si="4"/>
        <v>3</v>
      </c>
      <c r="Y290" s="51" t="str">
        <f>IF(T290="","",IF(AND(T290&lt;&gt;'Tabelas auxiliares'!$B$236,T290&lt;&gt;'Tabelas auxiliares'!$B$237),"FOLHA DE PESSOAL",IF(X290='Tabelas auxiliares'!$A$237,"CUSTEIO",IF(X290='Tabelas auxiliares'!$A$236,"INVESTIMENTO","ERRO - VERIFICAR"))))</f>
        <v>CUSTEIO</v>
      </c>
      <c r="Z290" s="44">
        <v>10000</v>
      </c>
      <c r="AC290" s="44">
        <v>10000</v>
      </c>
    </row>
    <row r="291" spans="1:29" x14ac:dyDescent="0.25">
      <c r="A291" t="s">
        <v>594</v>
      </c>
      <c r="B291" s="72" t="s">
        <v>327</v>
      </c>
      <c r="C291" s="72" t="s">
        <v>595</v>
      </c>
      <c r="D291" t="s">
        <v>31</v>
      </c>
      <c r="E291" t="s">
        <v>117</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t="s">
        <v>4219</v>
      </c>
      <c r="J291" t="s">
        <v>2792</v>
      </c>
      <c r="K291" t="s">
        <v>4885</v>
      </c>
      <c r="L291" t="s">
        <v>2794</v>
      </c>
      <c r="M291" t="s">
        <v>2795</v>
      </c>
      <c r="N291" t="s">
        <v>166</v>
      </c>
      <c r="O291" t="s">
        <v>167</v>
      </c>
      <c r="P291" t="s">
        <v>200</v>
      </c>
      <c r="Q291" t="s">
        <v>168</v>
      </c>
      <c r="R291" t="s">
        <v>165</v>
      </c>
      <c r="S291" t="s">
        <v>119</v>
      </c>
      <c r="T291" t="s">
        <v>164</v>
      </c>
      <c r="U291" t="s">
        <v>118</v>
      </c>
      <c r="V291" t="s">
        <v>1638</v>
      </c>
      <c r="W291" t="s">
        <v>1639</v>
      </c>
      <c r="X291" s="51" t="str">
        <f t="shared" si="4"/>
        <v>3</v>
      </c>
      <c r="Y291" s="51" t="str">
        <f>IF(T291="","",IF(AND(T291&lt;&gt;'Tabelas auxiliares'!$B$236,T291&lt;&gt;'Tabelas auxiliares'!$B$237),"FOLHA DE PESSOAL",IF(X291='Tabelas auxiliares'!$A$237,"CUSTEIO",IF(X291='Tabelas auxiliares'!$A$236,"INVESTIMENTO","ERRO - VERIFICAR"))))</f>
        <v>CUSTEIO</v>
      </c>
      <c r="Z291" s="44">
        <v>10000</v>
      </c>
      <c r="AA291" s="44">
        <v>10000</v>
      </c>
    </row>
    <row r="292" spans="1:29" x14ac:dyDescent="0.25">
      <c r="A292" t="s">
        <v>594</v>
      </c>
      <c r="B292" s="72" t="s">
        <v>327</v>
      </c>
      <c r="C292" s="72" t="s">
        <v>595</v>
      </c>
      <c r="D292" t="s">
        <v>31</v>
      </c>
      <c r="E292" t="s">
        <v>117</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t="s">
        <v>4481</v>
      </c>
      <c r="J292" t="s">
        <v>4886</v>
      </c>
      <c r="K292" t="s">
        <v>4887</v>
      </c>
      <c r="L292" t="s">
        <v>4888</v>
      </c>
      <c r="M292" t="s">
        <v>1768</v>
      </c>
      <c r="N292" t="s">
        <v>166</v>
      </c>
      <c r="O292" t="s">
        <v>167</v>
      </c>
      <c r="P292" t="s">
        <v>200</v>
      </c>
      <c r="Q292" t="s">
        <v>168</v>
      </c>
      <c r="R292" t="s">
        <v>165</v>
      </c>
      <c r="S292" t="s">
        <v>119</v>
      </c>
      <c r="T292" t="s">
        <v>164</v>
      </c>
      <c r="U292" t="s">
        <v>118</v>
      </c>
      <c r="V292" t="s">
        <v>1769</v>
      </c>
      <c r="W292" t="s">
        <v>1770</v>
      </c>
      <c r="X292" s="51" t="str">
        <f t="shared" si="4"/>
        <v>3</v>
      </c>
      <c r="Y292" s="51" t="str">
        <f>IF(T292="","",IF(AND(T292&lt;&gt;'Tabelas auxiliares'!$B$236,T292&lt;&gt;'Tabelas auxiliares'!$B$237),"FOLHA DE PESSOAL",IF(X292='Tabelas auxiliares'!$A$237,"CUSTEIO",IF(X292='Tabelas auxiliares'!$A$236,"INVESTIMENTO","ERRO - VERIFICAR"))))</f>
        <v>CUSTEIO</v>
      </c>
      <c r="Z292" s="44">
        <v>5743.1</v>
      </c>
      <c r="AA292" s="44">
        <v>4365.24</v>
      </c>
      <c r="AB292" s="44">
        <v>49.48</v>
      </c>
      <c r="AC292" s="44">
        <v>1328.38</v>
      </c>
    </row>
    <row r="293" spans="1:29" x14ac:dyDescent="0.25">
      <c r="A293" t="s">
        <v>594</v>
      </c>
      <c r="B293" s="72" t="s">
        <v>327</v>
      </c>
      <c r="C293" s="72" t="s">
        <v>595</v>
      </c>
      <c r="D293" t="s">
        <v>35</v>
      </c>
      <c r="E293" t="s">
        <v>117</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t="s">
        <v>4889</v>
      </c>
      <c r="J293" t="s">
        <v>2825</v>
      </c>
      <c r="K293" t="s">
        <v>4890</v>
      </c>
      <c r="L293" t="s">
        <v>2827</v>
      </c>
      <c r="M293" t="s">
        <v>2828</v>
      </c>
      <c r="N293" t="s">
        <v>166</v>
      </c>
      <c r="O293" t="s">
        <v>167</v>
      </c>
      <c r="P293" t="s">
        <v>200</v>
      </c>
      <c r="Q293" t="s">
        <v>168</v>
      </c>
      <c r="R293" t="s">
        <v>165</v>
      </c>
      <c r="S293" t="s">
        <v>119</v>
      </c>
      <c r="T293" t="s">
        <v>164</v>
      </c>
      <c r="U293" t="s">
        <v>118</v>
      </c>
      <c r="V293" t="s">
        <v>1674</v>
      </c>
      <c r="W293" t="s">
        <v>1675</v>
      </c>
      <c r="X293" s="51" t="str">
        <f t="shared" si="4"/>
        <v>3</v>
      </c>
      <c r="Y293" s="51" t="str">
        <f>IF(T293="","",IF(AND(T293&lt;&gt;'Tabelas auxiliares'!$B$236,T293&lt;&gt;'Tabelas auxiliares'!$B$237),"FOLHA DE PESSOAL",IF(X293='Tabelas auxiliares'!$A$237,"CUSTEIO",IF(X293='Tabelas auxiliares'!$A$236,"INVESTIMENTO","ERRO - VERIFICAR"))))</f>
        <v>CUSTEIO</v>
      </c>
      <c r="Z293" s="44">
        <v>4419.1499999999996</v>
      </c>
      <c r="AC293" s="44">
        <v>4419.1499999999996</v>
      </c>
    </row>
    <row r="294" spans="1:29" x14ac:dyDescent="0.25">
      <c r="A294" t="s">
        <v>594</v>
      </c>
      <c r="B294" s="72" t="s">
        <v>327</v>
      </c>
      <c r="C294" s="72" t="s">
        <v>595</v>
      </c>
      <c r="D294" t="s">
        <v>35</v>
      </c>
      <c r="E294" t="s">
        <v>117</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t="s">
        <v>4891</v>
      </c>
      <c r="J294" t="s">
        <v>4892</v>
      </c>
      <c r="K294" t="s">
        <v>4893</v>
      </c>
      <c r="L294" t="s">
        <v>4894</v>
      </c>
      <c r="M294" t="s">
        <v>4895</v>
      </c>
      <c r="N294" t="s">
        <v>166</v>
      </c>
      <c r="O294" t="s">
        <v>167</v>
      </c>
      <c r="P294" t="s">
        <v>200</v>
      </c>
      <c r="Q294" t="s">
        <v>168</v>
      </c>
      <c r="R294" t="s">
        <v>165</v>
      </c>
      <c r="S294" t="s">
        <v>119</v>
      </c>
      <c r="T294" t="s">
        <v>164</v>
      </c>
      <c r="U294" t="s">
        <v>118</v>
      </c>
      <c r="V294" t="s">
        <v>2595</v>
      </c>
      <c r="W294" t="s">
        <v>2596</v>
      </c>
      <c r="X294" s="51" t="str">
        <f t="shared" si="4"/>
        <v>3</v>
      </c>
      <c r="Y294" s="51" t="str">
        <f>IF(T294="","",IF(AND(T294&lt;&gt;'Tabelas auxiliares'!$B$236,T294&lt;&gt;'Tabelas auxiliares'!$B$237),"FOLHA DE PESSOAL",IF(X294='Tabelas auxiliares'!$A$237,"CUSTEIO",IF(X294='Tabelas auxiliares'!$A$236,"INVESTIMENTO","ERRO - VERIFICAR"))))</f>
        <v>CUSTEIO</v>
      </c>
      <c r="Z294" s="44">
        <v>3.53</v>
      </c>
    </row>
    <row r="295" spans="1:29" x14ac:dyDescent="0.25">
      <c r="A295" t="s">
        <v>594</v>
      </c>
      <c r="B295" s="72" t="s">
        <v>327</v>
      </c>
      <c r="C295" s="72" t="s">
        <v>595</v>
      </c>
      <c r="D295" t="s">
        <v>35</v>
      </c>
      <c r="E295" t="s">
        <v>117</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t="s">
        <v>4891</v>
      </c>
      <c r="J295" t="s">
        <v>4892</v>
      </c>
      <c r="K295" t="s">
        <v>4896</v>
      </c>
      <c r="L295" t="s">
        <v>4894</v>
      </c>
      <c r="M295" t="s">
        <v>4895</v>
      </c>
      <c r="N295" t="s">
        <v>166</v>
      </c>
      <c r="O295" t="s">
        <v>167</v>
      </c>
      <c r="P295" t="s">
        <v>200</v>
      </c>
      <c r="Q295" t="s">
        <v>168</v>
      </c>
      <c r="R295" t="s">
        <v>165</v>
      </c>
      <c r="S295" t="s">
        <v>923</v>
      </c>
      <c r="T295" t="s">
        <v>164</v>
      </c>
      <c r="U295" t="s">
        <v>118</v>
      </c>
      <c r="V295" t="s">
        <v>2595</v>
      </c>
      <c r="W295" t="s">
        <v>2596</v>
      </c>
      <c r="X295" s="51" t="str">
        <f t="shared" si="4"/>
        <v>3</v>
      </c>
      <c r="Y295" s="51" t="str">
        <f>IF(T295="","",IF(AND(T295&lt;&gt;'Tabelas auxiliares'!$B$236,T295&lt;&gt;'Tabelas auxiliares'!$B$237),"FOLHA DE PESSOAL",IF(X295='Tabelas auxiliares'!$A$237,"CUSTEIO",IF(X295='Tabelas auxiliares'!$A$236,"INVESTIMENTO","ERRO - VERIFICAR"))))</f>
        <v>CUSTEIO</v>
      </c>
      <c r="Z295" s="44">
        <v>0.12</v>
      </c>
    </row>
    <row r="296" spans="1:29" x14ac:dyDescent="0.25">
      <c r="A296" t="s">
        <v>594</v>
      </c>
      <c r="B296" s="72" t="s">
        <v>327</v>
      </c>
      <c r="C296" s="72" t="s">
        <v>595</v>
      </c>
      <c r="D296" t="s">
        <v>37</v>
      </c>
      <c r="E296" t="s">
        <v>117</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t="s">
        <v>4897</v>
      </c>
      <c r="J296" t="s">
        <v>4898</v>
      </c>
      <c r="K296" t="s">
        <v>4899</v>
      </c>
      <c r="L296" t="s">
        <v>4900</v>
      </c>
      <c r="M296" t="s">
        <v>4901</v>
      </c>
      <c r="N296" t="s">
        <v>166</v>
      </c>
      <c r="O296" t="s">
        <v>167</v>
      </c>
      <c r="P296" t="s">
        <v>200</v>
      </c>
      <c r="Q296" t="s">
        <v>168</v>
      </c>
      <c r="R296" t="s">
        <v>165</v>
      </c>
      <c r="S296" t="s">
        <v>119</v>
      </c>
      <c r="T296" t="s">
        <v>164</v>
      </c>
      <c r="U296" t="s">
        <v>118</v>
      </c>
      <c r="V296" t="s">
        <v>1674</v>
      </c>
      <c r="W296" t="s">
        <v>1675</v>
      </c>
      <c r="X296" s="51" t="str">
        <f t="shared" si="4"/>
        <v>3</v>
      </c>
      <c r="Y296" s="51" t="str">
        <f>IF(T296="","",IF(AND(T296&lt;&gt;'Tabelas auxiliares'!$B$236,T296&lt;&gt;'Tabelas auxiliares'!$B$237),"FOLHA DE PESSOAL",IF(X296='Tabelas auxiliares'!$A$237,"CUSTEIO",IF(X296='Tabelas auxiliares'!$A$236,"INVESTIMENTO","ERRO - VERIFICAR"))))</f>
        <v>CUSTEIO</v>
      </c>
      <c r="Z296" s="44">
        <v>0.05</v>
      </c>
    </row>
    <row r="297" spans="1:29" x14ac:dyDescent="0.25">
      <c r="A297" t="s">
        <v>594</v>
      </c>
      <c r="B297" s="72" t="s">
        <v>327</v>
      </c>
      <c r="C297" s="72" t="s">
        <v>595</v>
      </c>
      <c r="D297" t="s">
        <v>37</v>
      </c>
      <c r="E297" t="s">
        <v>117</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t="s">
        <v>4902</v>
      </c>
      <c r="J297" t="s">
        <v>4903</v>
      </c>
      <c r="K297" t="s">
        <v>4904</v>
      </c>
      <c r="L297" t="s">
        <v>4905</v>
      </c>
      <c r="M297" t="s">
        <v>4906</v>
      </c>
      <c r="N297" t="s">
        <v>166</v>
      </c>
      <c r="O297" t="s">
        <v>167</v>
      </c>
      <c r="P297" t="s">
        <v>200</v>
      </c>
      <c r="Q297" t="s">
        <v>168</v>
      </c>
      <c r="R297" t="s">
        <v>165</v>
      </c>
      <c r="S297" t="s">
        <v>119</v>
      </c>
      <c r="T297" t="s">
        <v>164</v>
      </c>
      <c r="U297" t="s">
        <v>118</v>
      </c>
      <c r="V297" t="s">
        <v>1674</v>
      </c>
      <c r="W297" t="s">
        <v>1675</v>
      </c>
      <c r="X297" s="51" t="str">
        <f t="shared" si="4"/>
        <v>3</v>
      </c>
      <c r="Y297" s="51" t="str">
        <f>IF(T297="","",IF(AND(T297&lt;&gt;'Tabelas auxiliares'!$B$236,T297&lt;&gt;'Tabelas auxiliares'!$B$237),"FOLHA DE PESSOAL",IF(X297='Tabelas auxiliares'!$A$237,"CUSTEIO",IF(X297='Tabelas auxiliares'!$A$236,"INVESTIMENTO","ERRO - VERIFICAR"))))</f>
        <v>CUSTEIO</v>
      </c>
      <c r="Z297" s="44">
        <v>976.8</v>
      </c>
    </row>
    <row r="298" spans="1:29" x14ac:dyDescent="0.25">
      <c r="A298" t="s">
        <v>594</v>
      </c>
      <c r="B298" s="72" t="s">
        <v>327</v>
      </c>
      <c r="C298" s="72" t="s">
        <v>595</v>
      </c>
      <c r="D298" t="s">
        <v>37</v>
      </c>
      <c r="E298" t="s">
        <v>117</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t="s">
        <v>4907</v>
      </c>
      <c r="J298" t="s">
        <v>4908</v>
      </c>
      <c r="K298" t="s">
        <v>4909</v>
      </c>
      <c r="L298" t="s">
        <v>4910</v>
      </c>
      <c r="M298" t="s">
        <v>4911</v>
      </c>
      <c r="N298" t="s">
        <v>166</v>
      </c>
      <c r="O298" t="s">
        <v>167</v>
      </c>
      <c r="P298" t="s">
        <v>200</v>
      </c>
      <c r="Q298" t="s">
        <v>168</v>
      </c>
      <c r="R298" t="s">
        <v>165</v>
      </c>
      <c r="S298" t="s">
        <v>119</v>
      </c>
      <c r="T298" t="s">
        <v>164</v>
      </c>
      <c r="U298" t="s">
        <v>118</v>
      </c>
      <c r="V298" t="s">
        <v>1674</v>
      </c>
      <c r="W298" t="s">
        <v>1675</v>
      </c>
      <c r="X298" s="51" t="str">
        <f t="shared" si="4"/>
        <v>3</v>
      </c>
      <c r="Y298" s="51" t="str">
        <f>IF(T298="","",IF(AND(T298&lt;&gt;'Tabelas auxiliares'!$B$236,T298&lt;&gt;'Tabelas auxiliares'!$B$237),"FOLHA DE PESSOAL",IF(X298='Tabelas auxiliares'!$A$237,"CUSTEIO",IF(X298='Tabelas auxiliares'!$A$236,"INVESTIMENTO","ERRO - VERIFICAR"))))</f>
        <v>CUSTEIO</v>
      </c>
      <c r="Z298" s="44">
        <v>1256.6500000000001</v>
      </c>
      <c r="AA298" s="44">
        <v>1198.7</v>
      </c>
      <c r="AC298" s="44">
        <v>57.95</v>
      </c>
    </row>
    <row r="299" spans="1:29" x14ac:dyDescent="0.25">
      <c r="A299" t="s">
        <v>594</v>
      </c>
      <c r="B299" s="72" t="s">
        <v>327</v>
      </c>
      <c r="C299" s="72" t="s">
        <v>595</v>
      </c>
      <c r="D299" t="s">
        <v>37</v>
      </c>
      <c r="E299" t="s">
        <v>117</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t="s">
        <v>4907</v>
      </c>
      <c r="J299" t="s">
        <v>4908</v>
      </c>
      <c r="K299" t="s">
        <v>4912</v>
      </c>
      <c r="L299" t="s">
        <v>4910</v>
      </c>
      <c r="M299" t="s">
        <v>4913</v>
      </c>
      <c r="N299" t="s">
        <v>166</v>
      </c>
      <c r="O299" t="s">
        <v>167</v>
      </c>
      <c r="P299" t="s">
        <v>200</v>
      </c>
      <c r="Q299" t="s">
        <v>168</v>
      </c>
      <c r="R299" t="s">
        <v>165</v>
      </c>
      <c r="S299" t="s">
        <v>119</v>
      </c>
      <c r="T299" t="s">
        <v>164</v>
      </c>
      <c r="U299" t="s">
        <v>118</v>
      </c>
      <c r="V299" t="s">
        <v>1674</v>
      </c>
      <c r="W299" t="s">
        <v>1675</v>
      </c>
      <c r="X299" s="51" t="str">
        <f t="shared" si="4"/>
        <v>3</v>
      </c>
      <c r="Y299" s="51" t="str">
        <f>IF(T299="","",IF(AND(T299&lt;&gt;'Tabelas auxiliares'!$B$236,T299&lt;&gt;'Tabelas auxiliares'!$B$237),"FOLHA DE PESSOAL",IF(X299='Tabelas auxiliares'!$A$237,"CUSTEIO",IF(X299='Tabelas auxiliares'!$A$236,"INVESTIMENTO","ERRO - VERIFICAR"))))</f>
        <v>CUSTEIO</v>
      </c>
      <c r="Z299" s="44">
        <v>4269.8500000000004</v>
      </c>
      <c r="AA299" s="44">
        <v>4269.8500000000004</v>
      </c>
    </row>
    <row r="300" spans="1:29" x14ac:dyDescent="0.25">
      <c r="A300" t="s">
        <v>594</v>
      </c>
      <c r="B300" s="72" t="s">
        <v>327</v>
      </c>
      <c r="C300" s="72" t="s">
        <v>595</v>
      </c>
      <c r="D300" t="s">
        <v>45</v>
      </c>
      <c r="E300" t="s">
        <v>117</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t="s">
        <v>4914</v>
      </c>
      <c r="J300" t="s">
        <v>4915</v>
      </c>
      <c r="K300" t="s">
        <v>4916</v>
      </c>
      <c r="L300" t="s">
        <v>4917</v>
      </c>
      <c r="M300" t="s">
        <v>4918</v>
      </c>
      <c r="N300" t="s">
        <v>166</v>
      </c>
      <c r="O300" t="s">
        <v>167</v>
      </c>
      <c r="P300" t="s">
        <v>200</v>
      </c>
      <c r="Q300" t="s">
        <v>168</v>
      </c>
      <c r="R300" t="s">
        <v>165</v>
      </c>
      <c r="S300" t="s">
        <v>119</v>
      </c>
      <c r="T300" t="s">
        <v>164</v>
      </c>
      <c r="U300" t="s">
        <v>118</v>
      </c>
      <c r="V300" t="s">
        <v>2837</v>
      </c>
      <c r="W300" t="s">
        <v>2838</v>
      </c>
      <c r="X300" s="51" t="str">
        <f t="shared" si="4"/>
        <v>3</v>
      </c>
      <c r="Y300" s="51" t="str">
        <f>IF(T300="","",IF(AND(T300&lt;&gt;'Tabelas auxiliares'!$B$236,T300&lt;&gt;'Tabelas auxiliares'!$B$237),"FOLHA DE PESSOAL",IF(X300='Tabelas auxiliares'!$A$237,"CUSTEIO",IF(X300='Tabelas auxiliares'!$A$236,"INVESTIMENTO","ERRO - VERIFICAR"))))</f>
        <v>CUSTEIO</v>
      </c>
      <c r="Z300" s="44">
        <v>351.6</v>
      </c>
      <c r="AA300" s="44">
        <v>351.6</v>
      </c>
    </row>
    <row r="301" spans="1:29" x14ac:dyDescent="0.25">
      <c r="A301" t="s">
        <v>594</v>
      </c>
      <c r="B301" s="72" t="s">
        <v>327</v>
      </c>
      <c r="C301" s="72" t="s">
        <v>595</v>
      </c>
      <c r="D301" t="s">
        <v>69</v>
      </c>
      <c r="E301" t="s">
        <v>117</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t="s">
        <v>4919</v>
      </c>
      <c r="J301" t="s">
        <v>4920</v>
      </c>
      <c r="K301" t="s">
        <v>4921</v>
      </c>
      <c r="L301" t="s">
        <v>4922</v>
      </c>
      <c r="M301" t="s">
        <v>4923</v>
      </c>
      <c r="N301" t="s">
        <v>166</v>
      </c>
      <c r="O301" t="s">
        <v>167</v>
      </c>
      <c r="P301" t="s">
        <v>200</v>
      </c>
      <c r="Q301" t="s">
        <v>168</v>
      </c>
      <c r="R301" t="s">
        <v>165</v>
      </c>
      <c r="S301" t="s">
        <v>119</v>
      </c>
      <c r="T301" t="s">
        <v>164</v>
      </c>
      <c r="U301" t="s">
        <v>118</v>
      </c>
      <c r="V301" t="s">
        <v>2841</v>
      </c>
      <c r="W301" t="s">
        <v>2842</v>
      </c>
      <c r="X301" s="51" t="str">
        <f t="shared" si="4"/>
        <v>3</v>
      </c>
      <c r="Y301" s="51" t="str">
        <f>IF(T301="","",IF(AND(T301&lt;&gt;'Tabelas auxiliares'!$B$236,T301&lt;&gt;'Tabelas auxiliares'!$B$237),"FOLHA DE PESSOAL",IF(X301='Tabelas auxiliares'!$A$237,"CUSTEIO",IF(X301='Tabelas auxiliares'!$A$236,"INVESTIMENTO","ERRO - VERIFICAR"))))</f>
        <v>CUSTEIO</v>
      </c>
      <c r="Z301" s="44">
        <v>4950.0600000000004</v>
      </c>
      <c r="AC301" s="44">
        <v>4950.0600000000004</v>
      </c>
    </row>
    <row r="302" spans="1:29" x14ac:dyDescent="0.25">
      <c r="A302" t="s">
        <v>594</v>
      </c>
      <c r="B302" s="72" t="s">
        <v>327</v>
      </c>
      <c r="C302" s="72" t="s">
        <v>595</v>
      </c>
      <c r="D302" t="s">
        <v>69</v>
      </c>
      <c r="E302" t="s">
        <v>117</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t="s">
        <v>4924</v>
      </c>
      <c r="J302" t="s">
        <v>4920</v>
      </c>
      <c r="K302" t="s">
        <v>4925</v>
      </c>
      <c r="L302" t="s">
        <v>4926</v>
      </c>
      <c r="M302" t="s">
        <v>4923</v>
      </c>
      <c r="N302" t="s">
        <v>166</v>
      </c>
      <c r="O302" t="s">
        <v>167</v>
      </c>
      <c r="P302" t="s">
        <v>200</v>
      </c>
      <c r="Q302" t="s">
        <v>168</v>
      </c>
      <c r="R302" t="s">
        <v>165</v>
      </c>
      <c r="S302" t="s">
        <v>119</v>
      </c>
      <c r="T302" t="s">
        <v>164</v>
      </c>
      <c r="U302" t="s">
        <v>118</v>
      </c>
      <c r="V302" t="s">
        <v>2841</v>
      </c>
      <c r="W302" t="s">
        <v>2842</v>
      </c>
      <c r="X302" s="51" t="str">
        <f t="shared" si="4"/>
        <v>3</v>
      </c>
      <c r="Y302" s="51" t="str">
        <f>IF(T302="","",IF(AND(T302&lt;&gt;'Tabelas auxiliares'!$B$236,T302&lt;&gt;'Tabelas auxiliares'!$B$237),"FOLHA DE PESSOAL",IF(X302='Tabelas auxiliares'!$A$237,"CUSTEIO",IF(X302='Tabelas auxiliares'!$A$236,"INVESTIMENTO","ERRO - VERIFICAR"))))</f>
        <v>CUSTEIO</v>
      </c>
      <c r="Z302" s="44">
        <v>21100</v>
      </c>
      <c r="AA302" s="44">
        <v>16303.97</v>
      </c>
      <c r="AC302" s="44">
        <v>4796.03</v>
      </c>
    </row>
    <row r="303" spans="1:29" x14ac:dyDescent="0.25">
      <c r="A303" t="s">
        <v>594</v>
      </c>
      <c r="B303" s="72" t="s">
        <v>327</v>
      </c>
      <c r="C303" s="72" t="s">
        <v>595</v>
      </c>
      <c r="D303" t="s">
        <v>71</v>
      </c>
      <c r="E303" t="s">
        <v>117</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t="s">
        <v>4902</v>
      </c>
      <c r="J303" t="s">
        <v>4927</v>
      </c>
      <c r="K303" t="s">
        <v>4928</v>
      </c>
      <c r="L303" t="s">
        <v>4929</v>
      </c>
      <c r="M303" t="s">
        <v>4930</v>
      </c>
      <c r="N303" t="s">
        <v>166</v>
      </c>
      <c r="O303" t="s">
        <v>167</v>
      </c>
      <c r="P303" t="s">
        <v>200</v>
      </c>
      <c r="Q303" t="s">
        <v>168</v>
      </c>
      <c r="R303" t="s">
        <v>165</v>
      </c>
      <c r="S303" t="s">
        <v>119</v>
      </c>
      <c r="T303" t="s">
        <v>164</v>
      </c>
      <c r="U303" t="s">
        <v>118</v>
      </c>
      <c r="V303" t="s">
        <v>1769</v>
      </c>
      <c r="W303" t="s">
        <v>1770</v>
      </c>
      <c r="X303" s="51" t="str">
        <f t="shared" si="4"/>
        <v>3</v>
      </c>
      <c r="Y303" s="51" t="str">
        <f>IF(T303="","",IF(AND(T303&lt;&gt;'Tabelas auxiliares'!$B$236,T303&lt;&gt;'Tabelas auxiliares'!$B$237),"FOLHA DE PESSOAL",IF(X303='Tabelas auxiliares'!$A$237,"CUSTEIO",IF(X303='Tabelas auxiliares'!$A$236,"INVESTIMENTO","ERRO - VERIFICAR"))))</f>
        <v>CUSTEIO</v>
      </c>
      <c r="Z303" s="44">
        <v>445.5</v>
      </c>
      <c r="AA303" s="44">
        <v>445.5</v>
      </c>
    </row>
    <row r="304" spans="1:29" x14ac:dyDescent="0.25">
      <c r="A304" t="s">
        <v>594</v>
      </c>
      <c r="B304" s="72" t="s">
        <v>327</v>
      </c>
      <c r="C304" s="72" t="s">
        <v>595</v>
      </c>
      <c r="D304" t="s">
        <v>71</v>
      </c>
      <c r="E304" t="s">
        <v>117</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t="s">
        <v>4902</v>
      </c>
      <c r="J304" t="s">
        <v>4927</v>
      </c>
      <c r="K304" t="s">
        <v>4931</v>
      </c>
      <c r="L304" t="s">
        <v>4929</v>
      </c>
      <c r="M304" t="s">
        <v>4932</v>
      </c>
      <c r="N304" t="s">
        <v>166</v>
      </c>
      <c r="O304" t="s">
        <v>167</v>
      </c>
      <c r="P304" t="s">
        <v>200</v>
      </c>
      <c r="Q304" t="s">
        <v>168</v>
      </c>
      <c r="R304" t="s">
        <v>165</v>
      </c>
      <c r="S304" t="s">
        <v>119</v>
      </c>
      <c r="T304" t="s">
        <v>164</v>
      </c>
      <c r="U304" t="s">
        <v>118</v>
      </c>
      <c r="V304" t="s">
        <v>1769</v>
      </c>
      <c r="W304" t="s">
        <v>1770</v>
      </c>
      <c r="X304" s="51" t="str">
        <f t="shared" si="4"/>
        <v>3</v>
      </c>
      <c r="Y304" s="51" t="str">
        <f>IF(T304="","",IF(AND(T304&lt;&gt;'Tabelas auxiliares'!$B$236,T304&lt;&gt;'Tabelas auxiliares'!$B$237),"FOLHA DE PESSOAL",IF(X304='Tabelas auxiliares'!$A$237,"CUSTEIO",IF(X304='Tabelas auxiliares'!$A$236,"INVESTIMENTO","ERRO - VERIFICAR"))))</f>
        <v>CUSTEIO</v>
      </c>
      <c r="Z304" s="44">
        <v>4849</v>
      </c>
      <c r="AA304" s="44">
        <v>4849</v>
      </c>
    </row>
    <row r="305" spans="1:29" x14ac:dyDescent="0.25">
      <c r="A305" t="s">
        <v>594</v>
      </c>
      <c r="B305" s="72" t="s">
        <v>327</v>
      </c>
      <c r="C305" s="72" t="s">
        <v>595</v>
      </c>
      <c r="D305" t="s">
        <v>71</v>
      </c>
      <c r="E305" t="s">
        <v>117</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t="s">
        <v>4578</v>
      </c>
      <c r="J305" t="s">
        <v>4927</v>
      </c>
      <c r="K305" t="s">
        <v>4933</v>
      </c>
      <c r="L305" t="s">
        <v>4929</v>
      </c>
      <c r="M305" t="s">
        <v>4934</v>
      </c>
      <c r="N305" t="s">
        <v>166</v>
      </c>
      <c r="O305" t="s">
        <v>167</v>
      </c>
      <c r="P305" t="s">
        <v>200</v>
      </c>
      <c r="Q305" t="s">
        <v>168</v>
      </c>
      <c r="R305" t="s">
        <v>165</v>
      </c>
      <c r="S305" t="s">
        <v>119</v>
      </c>
      <c r="T305" t="s">
        <v>164</v>
      </c>
      <c r="U305" t="s">
        <v>118</v>
      </c>
      <c r="V305" t="s">
        <v>1769</v>
      </c>
      <c r="W305" t="s">
        <v>1770</v>
      </c>
      <c r="X305" s="51" t="str">
        <f t="shared" si="4"/>
        <v>3</v>
      </c>
      <c r="Y305" s="51" t="str">
        <f>IF(T305="","",IF(AND(T305&lt;&gt;'Tabelas auxiliares'!$B$236,T305&lt;&gt;'Tabelas auxiliares'!$B$237),"FOLHA DE PESSOAL",IF(X305='Tabelas auxiliares'!$A$237,"CUSTEIO",IF(X305='Tabelas auxiliares'!$A$236,"INVESTIMENTO","ERRO - VERIFICAR"))))</f>
        <v>CUSTEIO</v>
      </c>
      <c r="Z305" s="44">
        <v>2400</v>
      </c>
      <c r="AA305" s="44">
        <v>2400</v>
      </c>
    </row>
    <row r="306" spans="1:29" x14ac:dyDescent="0.25">
      <c r="A306" t="s">
        <v>594</v>
      </c>
      <c r="B306" s="72" t="s">
        <v>327</v>
      </c>
      <c r="C306" s="72" t="s">
        <v>595</v>
      </c>
      <c r="D306" t="s">
        <v>71</v>
      </c>
      <c r="E306" t="s">
        <v>117</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t="s">
        <v>4578</v>
      </c>
      <c r="J306" t="s">
        <v>4927</v>
      </c>
      <c r="K306" t="s">
        <v>4935</v>
      </c>
      <c r="L306" t="s">
        <v>4929</v>
      </c>
      <c r="M306" t="s">
        <v>4936</v>
      </c>
      <c r="N306" t="s">
        <v>166</v>
      </c>
      <c r="O306" t="s">
        <v>167</v>
      </c>
      <c r="P306" t="s">
        <v>200</v>
      </c>
      <c r="Q306" t="s">
        <v>168</v>
      </c>
      <c r="R306" t="s">
        <v>165</v>
      </c>
      <c r="S306" t="s">
        <v>119</v>
      </c>
      <c r="T306" t="s">
        <v>164</v>
      </c>
      <c r="U306" t="s">
        <v>118</v>
      </c>
      <c r="V306" t="s">
        <v>1769</v>
      </c>
      <c r="W306" t="s">
        <v>1770</v>
      </c>
      <c r="X306" s="51" t="str">
        <f t="shared" si="4"/>
        <v>3</v>
      </c>
      <c r="Y306" s="51" t="str">
        <f>IF(T306="","",IF(AND(T306&lt;&gt;'Tabelas auxiliares'!$B$236,T306&lt;&gt;'Tabelas auxiliares'!$B$237),"FOLHA DE PESSOAL",IF(X306='Tabelas auxiliares'!$A$237,"CUSTEIO",IF(X306='Tabelas auxiliares'!$A$236,"INVESTIMENTO","ERRO - VERIFICAR"))))</f>
        <v>CUSTEIO</v>
      </c>
      <c r="Z306" s="44">
        <v>890</v>
      </c>
      <c r="AA306" s="44">
        <v>890</v>
      </c>
    </row>
    <row r="307" spans="1:29" x14ac:dyDescent="0.25">
      <c r="A307" t="s">
        <v>594</v>
      </c>
      <c r="B307" s="72" t="s">
        <v>327</v>
      </c>
      <c r="C307" s="72" t="s">
        <v>595</v>
      </c>
      <c r="D307" t="s">
        <v>83</v>
      </c>
      <c r="E307" t="s">
        <v>117</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t="s">
        <v>4522</v>
      </c>
      <c r="J307" t="s">
        <v>4559</v>
      </c>
      <c r="K307" t="s">
        <v>4937</v>
      </c>
      <c r="L307" t="s">
        <v>4561</v>
      </c>
      <c r="M307" t="s">
        <v>4938</v>
      </c>
      <c r="N307" t="s">
        <v>166</v>
      </c>
      <c r="O307" t="s">
        <v>167</v>
      </c>
      <c r="P307" t="s">
        <v>200</v>
      </c>
      <c r="Q307" t="s">
        <v>168</v>
      </c>
      <c r="R307" t="s">
        <v>165</v>
      </c>
      <c r="S307" t="s">
        <v>119</v>
      </c>
      <c r="T307" t="s">
        <v>164</v>
      </c>
      <c r="U307" t="s">
        <v>118</v>
      </c>
      <c r="V307" t="s">
        <v>2595</v>
      </c>
      <c r="W307" t="s">
        <v>2596</v>
      </c>
      <c r="X307" s="51" t="str">
        <f t="shared" si="4"/>
        <v>3</v>
      </c>
      <c r="Y307" s="51" t="str">
        <f>IF(T307="","",IF(AND(T307&lt;&gt;'Tabelas auxiliares'!$B$236,T307&lt;&gt;'Tabelas auxiliares'!$B$237),"FOLHA DE PESSOAL",IF(X307='Tabelas auxiliares'!$A$237,"CUSTEIO",IF(X307='Tabelas auxiliares'!$A$236,"INVESTIMENTO","ERRO - VERIFICAR"))))</f>
        <v>CUSTEIO</v>
      </c>
      <c r="Z307" s="44">
        <v>1299.96</v>
      </c>
      <c r="AA307" s="44">
        <v>1299.96</v>
      </c>
    </row>
    <row r="308" spans="1:29" x14ac:dyDescent="0.25">
      <c r="A308" t="s">
        <v>594</v>
      </c>
      <c r="B308" s="72" t="s">
        <v>327</v>
      </c>
      <c r="C308" s="72" t="s">
        <v>595</v>
      </c>
      <c r="D308" t="s">
        <v>83</v>
      </c>
      <c r="E308" t="s">
        <v>117</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t="s">
        <v>4522</v>
      </c>
      <c r="J308" t="s">
        <v>4559</v>
      </c>
      <c r="K308" t="s">
        <v>4939</v>
      </c>
      <c r="L308" t="s">
        <v>4561</v>
      </c>
      <c r="M308" t="s">
        <v>4565</v>
      </c>
      <c r="N308" t="s">
        <v>166</v>
      </c>
      <c r="O308" t="s">
        <v>167</v>
      </c>
      <c r="P308" t="s">
        <v>200</v>
      </c>
      <c r="Q308" t="s">
        <v>168</v>
      </c>
      <c r="R308" t="s">
        <v>165</v>
      </c>
      <c r="S308" t="s">
        <v>119</v>
      </c>
      <c r="T308" t="s">
        <v>164</v>
      </c>
      <c r="U308" t="s">
        <v>118</v>
      </c>
      <c r="V308" t="s">
        <v>2595</v>
      </c>
      <c r="W308" t="s">
        <v>2596</v>
      </c>
      <c r="X308" s="51" t="str">
        <f t="shared" si="4"/>
        <v>3</v>
      </c>
      <c r="Y308" s="51" t="str">
        <f>IF(T308="","",IF(AND(T308&lt;&gt;'Tabelas auxiliares'!$B$236,T308&lt;&gt;'Tabelas auxiliares'!$B$237),"FOLHA DE PESSOAL",IF(X308='Tabelas auxiliares'!$A$237,"CUSTEIO",IF(X308='Tabelas auxiliares'!$A$236,"INVESTIMENTO","ERRO - VERIFICAR"))))</f>
        <v>CUSTEIO</v>
      </c>
      <c r="Z308" s="44">
        <v>16498.2</v>
      </c>
      <c r="AC308" s="44">
        <v>16498.2</v>
      </c>
    </row>
    <row r="309" spans="1:29" x14ac:dyDescent="0.25">
      <c r="A309" t="s">
        <v>594</v>
      </c>
      <c r="B309" s="72" t="s">
        <v>327</v>
      </c>
      <c r="C309" s="72" t="s">
        <v>595</v>
      </c>
      <c r="D309" t="s">
        <v>88</v>
      </c>
      <c r="E309" t="s">
        <v>117</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t="s">
        <v>4940</v>
      </c>
      <c r="J309" t="s">
        <v>4941</v>
      </c>
      <c r="K309" t="s">
        <v>4942</v>
      </c>
      <c r="L309" t="s">
        <v>4943</v>
      </c>
      <c r="M309" t="s">
        <v>4944</v>
      </c>
      <c r="N309" t="s">
        <v>166</v>
      </c>
      <c r="O309" t="s">
        <v>167</v>
      </c>
      <c r="P309" t="s">
        <v>200</v>
      </c>
      <c r="Q309" t="s">
        <v>168</v>
      </c>
      <c r="R309" t="s">
        <v>165</v>
      </c>
      <c r="S309" t="s">
        <v>119</v>
      </c>
      <c r="T309" t="s">
        <v>164</v>
      </c>
      <c r="U309" t="s">
        <v>118</v>
      </c>
      <c r="V309" t="s">
        <v>2837</v>
      </c>
      <c r="W309" t="s">
        <v>2838</v>
      </c>
      <c r="X309" s="51" t="str">
        <f t="shared" si="4"/>
        <v>3</v>
      </c>
      <c r="Y309" s="51" t="str">
        <f>IF(T309="","",IF(AND(T309&lt;&gt;'Tabelas auxiliares'!$B$236,T309&lt;&gt;'Tabelas auxiliares'!$B$237),"FOLHA DE PESSOAL",IF(X309='Tabelas auxiliares'!$A$237,"CUSTEIO",IF(X309='Tabelas auxiliares'!$A$236,"INVESTIMENTO","ERRO - VERIFICAR"))))</f>
        <v>CUSTEIO</v>
      </c>
      <c r="Z309" s="44">
        <v>57.98</v>
      </c>
    </row>
    <row r="310" spans="1:29" x14ac:dyDescent="0.25">
      <c r="A310" t="s">
        <v>594</v>
      </c>
      <c r="B310" s="72" t="s">
        <v>327</v>
      </c>
      <c r="C310" s="72" t="s">
        <v>595</v>
      </c>
      <c r="D310" t="s">
        <v>88</v>
      </c>
      <c r="E310" t="s">
        <v>117</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t="s">
        <v>4945</v>
      </c>
      <c r="J310" t="s">
        <v>4946</v>
      </c>
      <c r="K310" t="s">
        <v>4947</v>
      </c>
      <c r="L310" t="s">
        <v>4948</v>
      </c>
      <c r="M310" t="s">
        <v>4949</v>
      </c>
      <c r="N310" t="s">
        <v>166</v>
      </c>
      <c r="O310" t="s">
        <v>167</v>
      </c>
      <c r="P310" t="s">
        <v>200</v>
      </c>
      <c r="Q310" t="s">
        <v>168</v>
      </c>
      <c r="R310" t="s">
        <v>165</v>
      </c>
      <c r="S310" t="s">
        <v>119</v>
      </c>
      <c r="T310" t="s">
        <v>164</v>
      </c>
      <c r="U310" t="s">
        <v>118</v>
      </c>
      <c r="V310" t="s">
        <v>2837</v>
      </c>
      <c r="W310" t="s">
        <v>2838</v>
      </c>
      <c r="X310" s="51" t="str">
        <f t="shared" si="4"/>
        <v>3</v>
      </c>
      <c r="Y310" s="51" t="str">
        <f>IF(T310="","",IF(AND(T310&lt;&gt;'Tabelas auxiliares'!$B$236,T310&lt;&gt;'Tabelas auxiliares'!$B$237),"FOLHA DE PESSOAL",IF(X310='Tabelas auxiliares'!$A$237,"CUSTEIO",IF(X310='Tabelas auxiliares'!$A$236,"INVESTIMENTO","ERRO - VERIFICAR"))))</f>
        <v>CUSTEIO</v>
      </c>
      <c r="Z310" s="44">
        <v>4441</v>
      </c>
      <c r="AA310" s="44">
        <v>4441</v>
      </c>
    </row>
    <row r="311" spans="1:29" x14ac:dyDescent="0.25">
      <c r="A311" t="s">
        <v>594</v>
      </c>
      <c r="B311" s="72" t="s">
        <v>327</v>
      </c>
      <c r="C311" s="72" t="s">
        <v>595</v>
      </c>
      <c r="D311" t="s">
        <v>88</v>
      </c>
      <c r="E311" t="s">
        <v>117</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t="s">
        <v>4429</v>
      </c>
      <c r="J311" t="s">
        <v>4946</v>
      </c>
      <c r="K311" t="s">
        <v>4950</v>
      </c>
      <c r="L311" t="s">
        <v>4948</v>
      </c>
      <c r="M311" t="s">
        <v>4951</v>
      </c>
      <c r="N311" t="s">
        <v>166</v>
      </c>
      <c r="O311" t="s">
        <v>167</v>
      </c>
      <c r="P311" t="s">
        <v>200</v>
      </c>
      <c r="Q311" t="s">
        <v>168</v>
      </c>
      <c r="R311" t="s">
        <v>165</v>
      </c>
      <c r="S311" t="s">
        <v>119</v>
      </c>
      <c r="T311" t="s">
        <v>164</v>
      </c>
      <c r="U311" t="s">
        <v>118</v>
      </c>
      <c r="V311" t="s">
        <v>2837</v>
      </c>
      <c r="W311" t="s">
        <v>2838</v>
      </c>
      <c r="X311" s="51" t="str">
        <f t="shared" si="4"/>
        <v>3</v>
      </c>
      <c r="Y311" s="51" t="str">
        <f>IF(T311="","",IF(AND(T311&lt;&gt;'Tabelas auxiliares'!$B$236,T311&lt;&gt;'Tabelas auxiliares'!$B$237),"FOLHA DE PESSOAL",IF(X311='Tabelas auxiliares'!$A$237,"CUSTEIO",IF(X311='Tabelas auxiliares'!$A$236,"INVESTIMENTO","ERRO - VERIFICAR"))))</f>
        <v>CUSTEIO</v>
      </c>
      <c r="Z311" s="44">
        <v>1520</v>
      </c>
      <c r="AA311" s="44">
        <v>1520</v>
      </c>
    </row>
    <row r="312" spans="1:29" x14ac:dyDescent="0.25">
      <c r="A312" t="s">
        <v>594</v>
      </c>
      <c r="B312" s="72" t="s">
        <v>327</v>
      </c>
      <c r="C312" s="72" t="s">
        <v>595</v>
      </c>
      <c r="D312" t="s">
        <v>88</v>
      </c>
      <c r="E312" t="s">
        <v>117</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t="s">
        <v>4952</v>
      </c>
      <c r="J312" t="s">
        <v>4953</v>
      </c>
      <c r="K312" t="s">
        <v>4954</v>
      </c>
      <c r="L312" t="s">
        <v>4955</v>
      </c>
      <c r="M312" t="s">
        <v>4494</v>
      </c>
      <c r="N312" t="s">
        <v>166</v>
      </c>
      <c r="O312" t="s">
        <v>167</v>
      </c>
      <c r="P312" t="s">
        <v>200</v>
      </c>
      <c r="Q312" t="s">
        <v>168</v>
      </c>
      <c r="R312" t="s">
        <v>165</v>
      </c>
      <c r="S312" t="s">
        <v>119</v>
      </c>
      <c r="T312" t="s">
        <v>164</v>
      </c>
      <c r="U312" t="s">
        <v>118</v>
      </c>
      <c r="V312" t="s">
        <v>2724</v>
      </c>
      <c r="W312" t="s">
        <v>2725</v>
      </c>
      <c r="X312" s="51" t="str">
        <f t="shared" si="4"/>
        <v>3</v>
      </c>
      <c r="Y312" s="51" t="str">
        <f>IF(T312="","",IF(AND(T312&lt;&gt;'Tabelas auxiliares'!$B$236,T312&lt;&gt;'Tabelas auxiliares'!$B$237),"FOLHA DE PESSOAL",IF(X312='Tabelas auxiliares'!$A$237,"CUSTEIO",IF(X312='Tabelas auxiliares'!$A$236,"INVESTIMENTO","ERRO - VERIFICAR"))))</f>
        <v>CUSTEIO</v>
      </c>
      <c r="Z312" s="44">
        <v>28745</v>
      </c>
      <c r="AA312" s="44">
        <v>3783</v>
      </c>
      <c r="AC312" s="44">
        <v>24962</v>
      </c>
    </row>
    <row r="313" spans="1:29" x14ac:dyDescent="0.25">
      <c r="A313" t="s">
        <v>594</v>
      </c>
      <c r="B313" s="72" t="s">
        <v>327</v>
      </c>
      <c r="C313" s="72" t="s">
        <v>595</v>
      </c>
      <c r="D313" t="s">
        <v>88</v>
      </c>
      <c r="E313" t="s">
        <v>117</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t="s">
        <v>4952</v>
      </c>
      <c r="J313" t="s">
        <v>4953</v>
      </c>
      <c r="K313" t="s">
        <v>4956</v>
      </c>
      <c r="L313" t="s">
        <v>4955</v>
      </c>
      <c r="M313" t="s">
        <v>4494</v>
      </c>
      <c r="N313" t="s">
        <v>166</v>
      </c>
      <c r="O313" t="s">
        <v>167</v>
      </c>
      <c r="P313" t="s">
        <v>200</v>
      </c>
      <c r="Q313" t="s">
        <v>168</v>
      </c>
      <c r="R313" t="s">
        <v>165</v>
      </c>
      <c r="S313" t="s">
        <v>119</v>
      </c>
      <c r="T313" t="s">
        <v>164</v>
      </c>
      <c r="U313" t="s">
        <v>118</v>
      </c>
      <c r="V313" t="s">
        <v>2606</v>
      </c>
      <c r="W313" t="s">
        <v>2607</v>
      </c>
      <c r="X313" s="51" t="str">
        <f t="shared" si="4"/>
        <v>3</v>
      </c>
      <c r="Y313" s="51" t="str">
        <f>IF(T313="","",IF(AND(T313&lt;&gt;'Tabelas auxiliares'!$B$236,T313&lt;&gt;'Tabelas auxiliares'!$B$237),"FOLHA DE PESSOAL",IF(X313='Tabelas auxiliares'!$A$237,"CUSTEIO",IF(X313='Tabelas auxiliares'!$A$236,"INVESTIMENTO","ERRO - VERIFICAR"))))</f>
        <v>CUSTEIO</v>
      </c>
      <c r="Z313" s="44">
        <v>5480</v>
      </c>
      <c r="AA313" s="44">
        <v>3160</v>
      </c>
      <c r="AC313" s="44">
        <v>2320</v>
      </c>
    </row>
    <row r="314" spans="1:29" x14ac:dyDescent="0.25">
      <c r="A314" t="s">
        <v>594</v>
      </c>
      <c r="B314" s="72" t="s">
        <v>327</v>
      </c>
      <c r="C314" s="72" t="s">
        <v>595</v>
      </c>
      <c r="D314" t="s">
        <v>88</v>
      </c>
      <c r="E314" t="s">
        <v>117</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t="s">
        <v>4264</v>
      </c>
      <c r="J314" t="s">
        <v>2849</v>
      </c>
      <c r="K314" t="s">
        <v>4957</v>
      </c>
      <c r="L314" t="s">
        <v>4958</v>
      </c>
      <c r="M314" t="s">
        <v>2852</v>
      </c>
      <c r="N314" t="s">
        <v>166</v>
      </c>
      <c r="O314" t="s">
        <v>167</v>
      </c>
      <c r="P314" t="s">
        <v>200</v>
      </c>
      <c r="Q314" t="s">
        <v>168</v>
      </c>
      <c r="R314" t="s">
        <v>165</v>
      </c>
      <c r="S314" t="s">
        <v>119</v>
      </c>
      <c r="T314" t="s">
        <v>164</v>
      </c>
      <c r="U314" t="s">
        <v>118</v>
      </c>
      <c r="V314" t="s">
        <v>2837</v>
      </c>
      <c r="W314" t="s">
        <v>2838</v>
      </c>
      <c r="X314" s="51" t="str">
        <f t="shared" si="4"/>
        <v>3</v>
      </c>
      <c r="Y314" s="51" t="str">
        <f>IF(T314="","",IF(AND(T314&lt;&gt;'Tabelas auxiliares'!$B$236,T314&lt;&gt;'Tabelas auxiliares'!$B$237),"FOLHA DE PESSOAL",IF(X314='Tabelas auxiliares'!$A$237,"CUSTEIO",IF(X314='Tabelas auxiliares'!$A$236,"INVESTIMENTO","ERRO - VERIFICAR"))))</f>
        <v>CUSTEIO</v>
      </c>
      <c r="Z314" s="44">
        <v>29125.599999999999</v>
      </c>
      <c r="AA314" s="44">
        <v>27596.799999999999</v>
      </c>
      <c r="AC314" s="44">
        <v>1528.8</v>
      </c>
    </row>
    <row r="315" spans="1:29" x14ac:dyDescent="0.25">
      <c r="A315" t="s">
        <v>594</v>
      </c>
      <c r="B315" s="72" t="s">
        <v>327</v>
      </c>
      <c r="C315" s="72" t="s">
        <v>595</v>
      </c>
      <c r="D315" t="s">
        <v>88</v>
      </c>
      <c r="E315" t="s">
        <v>117</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t="s">
        <v>4264</v>
      </c>
      <c r="J315" t="s">
        <v>2849</v>
      </c>
      <c r="K315" t="s">
        <v>4959</v>
      </c>
      <c r="L315" t="s">
        <v>4958</v>
      </c>
      <c r="M315" t="s">
        <v>4960</v>
      </c>
      <c r="N315" t="s">
        <v>166</v>
      </c>
      <c r="O315" t="s">
        <v>167</v>
      </c>
      <c r="P315" t="s">
        <v>200</v>
      </c>
      <c r="Q315" t="s">
        <v>168</v>
      </c>
      <c r="R315" t="s">
        <v>165</v>
      </c>
      <c r="S315" t="s">
        <v>119</v>
      </c>
      <c r="T315" t="s">
        <v>164</v>
      </c>
      <c r="U315" t="s">
        <v>118</v>
      </c>
      <c r="V315" t="s">
        <v>2837</v>
      </c>
      <c r="W315" t="s">
        <v>2838</v>
      </c>
      <c r="X315" s="51" t="str">
        <f t="shared" si="4"/>
        <v>3</v>
      </c>
      <c r="Y315" s="51" t="str">
        <f>IF(T315="","",IF(AND(T315&lt;&gt;'Tabelas auxiliares'!$B$236,T315&lt;&gt;'Tabelas auxiliares'!$B$237),"FOLHA DE PESSOAL",IF(X315='Tabelas auxiliares'!$A$237,"CUSTEIO",IF(X315='Tabelas auxiliares'!$A$236,"INVESTIMENTO","ERRO - VERIFICAR"))))</f>
        <v>CUSTEIO</v>
      </c>
      <c r="Z315" s="44">
        <v>5640.5</v>
      </c>
      <c r="AC315" s="44">
        <v>5640.5</v>
      </c>
    </row>
    <row r="316" spans="1:29" x14ac:dyDescent="0.25">
      <c r="A316" t="s">
        <v>594</v>
      </c>
      <c r="B316" s="72" t="s">
        <v>327</v>
      </c>
      <c r="C316" s="72" t="s">
        <v>595</v>
      </c>
      <c r="D316" t="s">
        <v>88</v>
      </c>
      <c r="E316" t="s">
        <v>117</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t="s">
        <v>4264</v>
      </c>
      <c r="J316" t="s">
        <v>2849</v>
      </c>
      <c r="K316" t="s">
        <v>4961</v>
      </c>
      <c r="L316" t="s">
        <v>4958</v>
      </c>
      <c r="M316" t="s">
        <v>4962</v>
      </c>
      <c r="N316" t="s">
        <v>166</v>
      </c>
      <c r="O316" t="s">
        <v>167</v>
      </c>
      <c r="P316" t="s">
        <v>200</v>
      </c>
      <c r="Q316" t="s">
        <v>168</v>
      </c>
      <c r="R316" t="s">
        <v>165</v>
      </c>
      <c r="S316" t="s">
        <v>119</v>
      </c>
      <c r="T316" t="s">
        <v>164</v>
      </c>
      <c r="U316" t="s">
        <v>118</v>
      </c>
      <c r="V316" t="s">
        <v>2837</v>
      </c>
      <c r="W316" t="s">
        <v>2838</v>
      </c>
      <c r="X316" s="51" t="str">
        <f t="shared" si="4"/>
        <v>3</v>
      </c>
      <c r="Y316" s="51" t="str">
        <f>IF(T316="","",IF(AND(T316&lt;&gt;'Tabelas auxiliares'!$B$236,T316&lt;&gt;'Tabelas auxiliares'!$B$237),"FOLHA DE PESSOAL",IF(X316='Tabelas auxiliares'!$A$237,"CUSTEIO",IF(X316='Tabelas auxiliares'!$A$236,"INVESTIMENTO","ERRO - VERIFICAR"))))</f>
        <v>CUSTEIO</v>
      </c>
      <c r="Z316" s="44">
        <v>1509.9</v>
      </c>
      <c r="AC316" s="44">
        <v>1509.9</v>
      </c>
    </row>
    <row r="317" spans="1:29" x14ac:dyDescent="0.25">
      <c r="A317" t="s">
        <v>594</v>
      </c>
      <c r="B317" s="72" t="s">
        <v>327</v>
      </c>
      <c r="C317" s="72" t="s">
        <v>595</v>
      </c>
      <c r="D317" t="s">
        <v>88</v>
      </c>
      <c r="E317" t="s">
        <v>117</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t="s">
        <v>4264</v>
      </c>
      <c r="J317" t="s">
        <v>2849</v>
      </c>
      <c r="K317" t="s">
        <v>4963</v>
      </c>
      <c r="L317" t="s">
        <v>4958</v>
      </c>
      <c r="M317" t="s">
        <v>4964</v>
      </c>
      <c r="N317" t="s">
        <v>166</v>
      </c>
      <c r="O317" t="s">
        <v>167</v>
      </c>
      <c r="P317" t="s">
        <v>200</v>
      </c>
      <c r="Q317" t="s">
        <v>168</v>
      </c>
      <c r="R317" t="s">
        <v>165</v>
      </c>
      <c r="S317" t="s">
        <v>119</v>
      </c>
      <c r="T317" t="s">
        <v>164</v>
      </c>
      <c r="U317" t="s">
        <v>118</v>
      </c>
      <c r="V317" t="s">
        <v>2837</v>
      </c>
      <c r="W317" t="s">
        <v>2838</v>
      </c>
      <c r="X317" s="51" t="str">
        <f t="shared" si="4"/>
        <v>3</v>
      </c>
      <c r="Y317" s="51" t="str">
        <f>IF(T317="","",IF(AND(T317&lt;&gt;'Tabelas auxiliares'!$B$236,T317&lt;&gt;'Tabelas auxiliares'!$B$237),"FOLHA DE PESSOAL",IF(X317='Tabelas auxiliares'!$A$237,"CUSTEIO",IF(X317='Tabelas auxiliares'!$A$236,"INVESTIMENTO","ERRO - VERIFICAR"))))</f>
        <v>CUSTEIO</v>
      </c>
      <c r="Z317" s="44">
        <v>432</v>
      </c>
      <c r="AC317" s="44">
        <v>432</v>
      </c>
    </row>
    <row r="318" spans="1:29" x14ac:dyDescent="0.25">
      <c r="A318" t="s">
        <v>594</v>
      </c>
      <c r="B318" s="72" t="s">
        <v>327</v>
      </c>
      <c r="C318" s="72" t="s">
        <v>595</v>
      </c>
      <c r="D318" t="s">
        <v>88</v>
      </c>
      <c r="E318" t="s">
        <v>117</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t="s">
        <v>4279</v>
      </c>
      <c r="J318" t="s">
        <v>2849</v>
      </c>
      <c r="K318" t="s">
        <v>4965</v>
      </c>
      <c r="L318" t="s">
        <v>4958</v>
      </c>
      <c r="M318" t="s">
        <v>4966</v>
      </c>
      <c r="N318" t="s">
        <v>166</v>
      </c>
      <c r="O318" t="s">
        <v>167</v>
      </c>
      <c r="P318" t="s">
        <v>200</v>
      </c>
      <c r="Q318" t="s">
        <v>168</v>
      </c>
      <c r="R318" t="s">
        <v>165</v>
      </c>
      <c r="S318" t="s">
        <v>119</v>
      </c>
      <c r="T318" t="s">
        <v>164</v>
      </c>
      <c r="U318" t="s">
        <v>118</v>
      </c>
      <c r="V318" t="s">
        <v>2837</v>
      </c>
      <c r="W318" t="s">
        <v>2838</v>
      </c>
      <c r="X318" s="51" t="str">
        <f t="shared" si="4"/>
        <v>3</v>
      </c>
      <c r="Y318" s="51" t="str">
        <f>IF(T318="","",IF(AND(T318&lt;&gt;'Tabelas auxiliares'!$B$236,T318&lt;&gt;'Tabelas auxiliares'!$B$237),"FOLHA DE PESSOAL",IF(X318='Tabelas auxiliares'!$A$237,"CUSTEIO",IF(X318='Tabelas auxiliares'!$A$236,"INVESTIMENTO","ERRO - VERIFICAR"))))</f>
        <v>CUSTEIO</v>
      </c>
      <c r="Z318" s="44">
        <v>7000</v>
      </c>
      <c r="AA318" s="44">
        <v>2800</v>
      </c>
      <c r="AC318" s="44">
        <v>4200</v>
      </c>
    </row>
    <row r="319" spans="1:29" x14ac:dyDescent="0.25">
      <c r="A319" t="s">
        <v>594</v>
      </c>
      <c r="B319" s="72" t="s">
        <v>330</v>
      </c>
      <c r="C319" s="72" t="s">
        <v>595</v>
      </c>
      <c r="D319" t="s">
        <v>35</v>
      </c>
      <c r="E319" t="s">
        <v>117</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t="s">
        <v>4967</v>
      </c>
      <c r="J319" t="s">
        <v>4968</v>
      </c>
      <c r="K319" t="s">
        <v>4969</v>
      </c>
      <c r="L319" t="s">
        <v>4970</v>
      </c>
      <c r="M319" t="s">
        <v>4971</v>
      </c>
      <c r="N319" t="s">
        <v>166</v>
      </c>
      <c r="O319" t="s">
        <v>167</v>
      </c>
      <c r="P319" t="s">
        <v>200</v>
      </c>
      <c r="Q319" t="s">
        <v>168</v>
      </c>
      <c r="R319" t="s">
        <v>165</v>
      </c>
      <c r="S319" t="s">
        <v>119</v>
      </c>
      <c r="T319" t="s">
        <v>164</v>
      </c>
      <c r="U319" t="s">
        <v>118</v>
      </c>
      <c r="V319" t="s">
        <v>2859</v>
      </c>
      <c r="W319" t="s">
        <v>2860</v>
      </c>
      <c r="X319" s="51" t="str">
        <f t="shared" si="4"/>
        <v>3</v>
      </c>
      <c r="Y319" s="51" t="str">
        <f>IF(T319="","",IF(AND(T319&lt;&gt;'Tabelas auxiliares'!$B$236,T319&lt;&gt;'Tabelas auxiliares'!$B$237),"FOLHA DE PESSOAL",IF(X319='Tabelas auxiliares'!$A$237,"CUSTEIO",IF(X319='Tabelas auxiliares'!$A$236,"INVESTIMENTO","ERRO - VERIFICAR"))))</f>
        <v>CUSTEIO</v>
      </c>
      <c r="Z319" s="44">
        <v>97881.54</v>
      </c>
      <c r="AA319" s="44">
        <v>97881.54</v>
      </c>
    </row>
    <row r="320" spans="1:29" x14ac:dyDescent="0.25">
      <c r="A320" t="s">
        <v>594</v>
      </c>
      <c r="B320" s="72" t="s">
        <v>330</v>
      </c>
      <c r="C320" s="72" t="s">
        <v>595</v>
      </c>
      <c r="D320" t="s">
        <v>35</v>
      </c>
      <c r="E320" t="s">
        <v>117</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t="s">
        <v>4972</v>
      </c>
      <c r="J320" t="s">
        <v>4973</v>
      </c>
      <c r="K320" t="s">
        <v>4974</v>
      </c>
      <c r="L320" t="s">
        <v>4975</v>
      </c>
      <c r="M320" t="s">
        <v>2880</v>
      </c>
      <c r="N320" t="s">
        <v>166</v>
      </c>
      <c r="O320" t="s">
        <v>167</v>
      </c>
      <c r="P320" t="s">
        <v>200</v>
      </c>
      <c r="Q320" t="s">
        <v>168</v>
      </c>
      <c r="R320" t="s">
        <v>165</v>
      </c>
      <c r="S320" t="s">
        <v>119</v>
      </c>
      <c r="T320" t="s">
        <v>164</v>
      </c>
      <c r="U320" t="s">
        <v>118</v>
      </c>
      <c r="V320" t="s">
        <v>2859</v>
      </c>
      <c r="W320" t="s">
        <v>2860</v>
      </c>
      <c r="X320" s="51" t="str">
        <f t="shared" si="4"/>
        <v>3</v>
      </c>
      <c r="Y320" s="51" t="str">
        <f>IF(T320="","",IF(AND(T320&lt;&gt;'Tabelas auxiliares'!$B$236,T320&lt;&gt;'Tabelas auxiliares'!$B$237),"FOLHA DE PESSOAL",IF(X320='Tabelas auxiliares'!$A$237,"CUSTEIO",IF(X320='Tabelas auxiliares'!$A$236,"INVESTIMENTO","ERRO - VERIFICAR"))))</f>
        <v>CUSTEIO</v>
      </c>
      <c r="Z320" s="44">
        <v>6857.96</v>
      </c>
      <c r="AA320" s="44">
        <v>6857.96</v>
      </c>
    </row>
    <row r="321" spans="1:29" x14ac:dyDescent="0.25">
      <c r="A321" t="s">
        <v>594</v>
      </c>
      <c r="B321" s="72" t="s">
        <v>330</v>
      </c>
      <c r="C321" s="72" t="s">
        <v>595</v>
      </c>
      <c r="D321" t="s">
        <v>35</v>
      </c>
      <c r="E321" t="s">
        <v>117</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t="s">
        <v>4976</v>
      </c>
      <c r="J321" t="s">
        <v>2877</v>
      </c>
      <c r="K321" t="s">
        <v>4977</v>
      </c>
      <c r="L321" t="s">
        <v>2879</v>
      </c>
      <c r="M321" t="s">
        <v>2918</v>
      </c>
      <c r="N321" t="s">
        <v>166</v>
      </c>
      <c r="O321" t="s">
        <v>167</v>
      </c>
      <c r="P321" t="s">
        <v>200</v>
      </c>
      <c r="Q321" t="s">
        <v>168</v>
      </c>
      <c r="R321" t="s">
        <v>165</v>
      </c>
      <c r="S321" t="s">
        <v>119</v>
      </c>
      <c r="T321" t="s">
        <v>164</v>
      </c>
      <c r="U321" t="s">
        <v>118</v>
      </c>
      <c r="V321" t="s">
        <v>2859</v>
      </c>
      <c r="W321" t="s">
        <v>2860</v>
      </c>
      <c r="X321" s="51" t="str">
        <f t="shared" si="4"/>
        <v>3</v>
      </c>
      <c r="Y321" s="51" t="str">
        <f>IF(T321="","",IF(AND(T321&lt;&gt;'Tabelas auxiliares'!$B$236,T321&lt;&gt;'Tabelas auxiliares'!$B$237),"FOLHA DE PESSOAL",IF(X321='Tabelas auxiliares'!$A$237,"CUSTEIO",IF(X321='Tabelas auxiliares'!$A$236,"INVESTIMENTO","ERRO - VERIFICAR"))))</f>
        <v>CUSTEIO</v>
      </c>
      <c r="Z321" s="44">
        <v>7533.13</v>
      </c>
      <c r="AC321" s="44">
        <v>6172.06</v>
      </c>
    </row>
    <row r="322" spans="1:29" x14ac:dyDescent="0.25">
      <c r="A322" t="s">
        <v>594</v>
      </c>
      <c r="B322" s="72" t="s">
        <v>330</v>
      </c>
      <c r="C322" s="72" t="s">
        <v>595</v>
      </c>
      <c r="D322" t="s">
        <v>35</v>
      </c>
      <c r="E322" t="s">
        <v>117</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t="s">
        <v>4978</v>
      </c>
      <c r="J322" t="s">
        <v>827</v>
      </c>
      <c r="K322" t="s">
        <v>4979</v>
      </c>
      <c r="L322" t="s">
        <v>828</v>
      </c>
      <c r="M322" t="s">
        <v>4980</v>
      </c>
      <c r="N322" t="s">
        <v>166</v>
      </c>
      <c r="O322" t="s">
        <v>167</v>
      </c>
      <c r="P322" t="s">
        <v>200</v>
      </c>
      <c r="Q322" t="s">
        <v>168</v>
      </c>
      <c r="R322" t="s">
        <v>165</v>
      </c>
      <c r="S322" t="s">
        <v>119</v>
      </c>
      <c r="T322" t="s">
        <v>164</v>
      </c>
      <c r="U322" t="s">
        <v>118</v>
      </c>
      <c r="V322" t="s">
        <v>2606</v>
      </c>
      <c r="W322" t="s">
        <v>2607</v>
      </c>
      <c r="X322" s="51" t="str">
        <f t="shared" si="4"/>
        <v>3</v>
      </c>
      <c r="Y322" s="51" t="str">
        <f>IF(T322="","",IF(AND(T322&lt;&gt;'Tabelas auxiliares'!$B$236,T322&lt;&gt;'Tabelas auxiliares'!$B$237),"FOLHA DE PESSOAL",IF(X322='Tabelas auxiliares'!$A$237,"CUSTEIO",IF(X322='Tabelas auxiliares'!$A$236,"INVESTIMENTO","ERRO - VERIFICAR"))))</f>
        <v>CUSTEIO</v>
      </c>
      <c r="Z322" s="44">
        <v>42927.16</v>
      </c>
      <c r="AC322" s="44">
        <v>42927.16</v>
      </c>
    </row>
    <row r="323" spans="1:29" x14ac:dyDescent="0.25">
      <c r="A323" t="s">
        <v>594</v>
      </c>
      <c r="B323" s="72" t="s">
        <v>330</v>
      </c>
      <c r="C323" s="72" t="s">
        <v>595</v>
      </c>
      <c r="D323" t="s">
        <v>35</v>
      </c>
      <c r="E323" t="s">
        <v>117</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t="s">
        <v>4981</v>
      </c>
      <c r="J323" t="s">
        <v>825</v>
      </c>
      <c r="K323" t="s">
        <v>4982</v>
      </c>
      <c r="L323" t="s">
        <v>826</v>
      </c>
      <c r="M323" t="s">
        <v>2882</v>
      </c>
      <c r="N323" t="s">
        <v>166</v>
      </c>
      <c r="O323" t="s">
        <v>167</v>
      </c>
      <c r="P323" t="s">
        <v>200</v>
      </c>
      <c r="Q323" t="s">
        <v>168</v>
      </c>
      <c r="R323" t="s">
        <v>165</v>
      </c>
      <c r="S323" t="s">
        <v>119</v>
      </c>
      <c r="T323" t="s">
        <v>164</v>
      </c>
      <c r="U323" t="s">
        <v>118</v>
      </c>
      <c r="V323" t="s">
        <v>466</v>
      </c>
      <c r="W323" t="s">
        <v>447</v>
      </c>
      <c r="X323" s="51" t="str">
        <f t="shared" si="4"/>
        <v>3</v>
      </c>
      <c r="Y323" s="51" t="str">
        <f>IF(T323="","",IF(AND(T323&lt;&gt;'Tabelas auxiliares'!$B$236,T323&lt;&gt;'Tabelas auxiliares'!$B$237),"FOLHA DE PESSOAL",IF(X323='Tabelas auxiliares'!$A$237,"CUSTEIO",IF(X323='Tabelas auxiliares'!$A$236,"INVESTIMENTO","ERRO - VERIFICAR"))))</f>
        <v>CUSTEIO</v>
      </c>
      <c r="Z323" s="44">
        <v>37875.74</v>
      </c>
      <c r="AC323" s="44">
        <v>37875.74</v>
      </c>
    </row>
    <row r="324" spans="1:29" x14ac:dyDescent="0.25">
      <c r="A324" t="s">
        <v>594</v>
      </c>
      <c r="B324" s="72" t="s">
        <v>330</v>
      </c>
      <c r="C324" s="72" t="s">
        <v>595</v>
      </c>
      <c r="D324" t="s">
        <v>35</v>
      </c>
      <c r="E324" t="s">
        <v>117</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t="s">
        <v>4983</v>
      </c>
      <c r="J324" t="s">
        <v>2855</v>
      </c>
      <c r="K324" t="s">
        <v>4984</v>
      </c>
      <c r="L324" t="s">
        <v>2857</v>
      </c>
      <c r="M324" t="s">
        <v>2858</v>
      </c>
      <c r="N324" t="s">
        <v>166</v>
      </c>
      <c r="O324" t="s">
        <v>167</v>
      </c>
      <c r="P324" t="s">
        <v>200</v>
      </c>
      <c r="Q324" t="s">
        <v>168</v>
      </c>
      <c r="R324" t="s">
        <v>165</v>
      </c>
      <c r="S324" t="s">
        <v>119</v>
      </c>
      <c r="T324" t="s">
        <v>164</v>
      </c>
      <c r="U324" t="s">
        <v>118</v>
      </c>
      <c r="V324" t="s">
        <v>2859</v>
      </c>
      <c r="W324" t="s">
        <v>2860</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423676.34</v>
      </c>
      <c r="AC324" s="44">
        <v>423676.34</v>
      </c>
    </row>
    <row r="325" spans="1:29" x14ac:dyDescent="0.25">
      <c r="A325" t="s">
        <v>594</v>
      </c>
      <c r="B325" s="72" t="s">
        <v>330</v>
      </c>
      <c r="C325" s="72" t="s">
        <v>595</v>
      </c>
      <c r="D325" t="s">
        <v>35</v>
      </c>
      <c r="E325" t="s">
        <v>117</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t="s">
        <v>4985</v>
      </c>
      <c r="J325" t="s">
        <v>4986</v>
      </c>
      <c r="K325" t="s">
        <v>4987</v>
      </c>
      <c r="L325" t="s">
        <v>4988</v>
      </c>
      <c r="M325" t="s">
        <v>4989</v>
      </c>
      <c r="N325" t="s">
        <v>166</v>
      </c>
      <c r="O325" t="s">
        <v>167</v>
      </c>
      <c r="P325" t="s">
        <v>200</v>
      </c>
      <c r="Q325" t="s">
        <v>168</v>
      </c>
      <c r="R325" t="s">
        <v>165</v>
      </c>
      <c r="S325" t="s">
        <v>119</v>
      </c>
      <c r="T325" t="s">
        <v>164</v>
      </c>
      <c r="U325" t="s">
        <v>118</v>
      </c>
      <c r="V325" t="s">
        <v>2606</v>
      </c>
      <c r="W325" t="s">
        <v>2607</v>
      </c>
      <c r="X325" s="51" t="str">
        <f t="shared" si="5"/>
        <v>3</v>
      </c>
      <c r="Y325" s="51" t="str">
        <f>IF(T325="","",IF(AND(T325&lt;&gt;'Tabelas auxiliares'!$B$236,T325&lt;&gt;'Tabelas auxiliares'!$B$237),"FOLHA DE PESSOAL",IF(X325='Tabelas auxiliares'!$A$237,"CUSTEIO",IF(X325='Tabelas auxiliares'!$A$236,"INVESTIMENTO","ERRO - VERIFICAR"))))</f>
        <v>CUSTEIO</v>
      </c>
      <c r="Z325" s="44">
        <v>34847.589999999997</v>
      </c>
      <c r="AA325" s="44">
        <v>4729.75</v>
      </c>
      <c r="AC325" s="44">
        <v>30117.84</v>
      </c>
    </row>
    <row r="326" spans="1:29" x14ac:dyDescent="0.25">
      <c r="A326" t="s">
        <v>594</v>
      </c>
      <c r="B326" s="72" t="s">
        <v>330</v>
      </c>
      <c r="C326" s="72" t="s">
        <v>595</v>
      </c>
      <c r="D326" t="s">
        <v>35</v>
      </c>
      <c r="E326" t="s">
        <v>117</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t="s">
        <v>4366</v>
      </c>
      <c r="J326" t="s">
        <v>2902</v>
      </c>
      <c r="K326" t="s">
        <v>4990</v>
      </c>
      <c r="L326" t="s">
        <v>2904</v>
      </c>
      <c r="M326" t="s">
        <v>2905</v>
      </c>
      <c r="N326" t="s">
        <v>166</v>
      </c>
      <c r="O326" t="s">
        <v>167</v>
      </c>
      <c r="P326" t="s">
        <v>200</v>
      </c>
      <c r="Q326" t="s">
        <v>168</v>
      </c>
      <c r="R326" t="s">
        <v>165</v>
      </c>
      <c r="S326" t="s">
        <v>119</v>
      </c>
      <c r="T326" t="s">
        <v>164</v>
      </c>
      <c r="U326" t="s">
        <v>118</v>
      </c>
      <c r="V326" t="s">
        <v>466</v>
      </c>
      <c r="W326" t="s">
        <v>447</v>
      </c>
      <c r="X326" s="51" t="str">
        <f t="shared" si="5"/>
        <v>3</v>
      </c>
      <c r="Y326" s="51" t="str">
        <f>IF(T326="","",IF(AND(T326&lt;&gt;'Tabelas auxiliares'!$B$236,T326&lt;&gt;'Tabelas auxiliares'!$B$237),"FOLHA DE PESSOAL",IF(X326='Tabelas auxiliares'!$A$237,"CUSTEIO",IF(X326='Tabelas auxiliares'!$A$236,"INVESTIMENTO","ERRO - VERIFICAR"))))</f>
        <v>CUSTEIO</v>
      </c>
      <c r="Z326" s="44">
        <v>101801.25</v>
      </c>
      <c r="AC326" s="44">
        <v>101801.25</v>
      </c>
    </row>
    <row r="327" spans="1:29" x14ac:dyDescent="0.25">
      <c r="A327" t="s">
        <v>594</v>
      </c>
      <c r="B327" s="72" t="s">
        <v>330</v>
      </c>
      <c r="C327" s="72" t="s">
        <v>595</v>
      </c>
      <c r="D327" t="s">
        <v>35</v>
      </c>
      <c r="E327" t="s">
        <v>117</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t="s">
        <v>4991</v>
      </c>
      <c r="J327" t="s">
        <v>827</v>
      </c>
      <c r="K327" t="s">
        <v>4992</v>
      </c>
      <c r="L327" t="s">
        <v>828</v>
      </c>
      <c r="M327" t="s">
        <v>4980</v>
      </c>
      <c r="N327" t="s">
        <v>166</v>
      </c>
      <c r="O327" t="s">
        <v>167</v>
      </c>
      <c r="P327" t="s">
        <v>200</v>
      </c>
      <c r="Q327" t="s">
        <v>168</v>
      </c>
      <c r="R327" t="s">
        <v>165</v>
      </c>
      <c r="S327" t="s">
        <v>119</v>
      </c>
      <c r="T327" t="s">
        <v>164</v>
      </c>
      <c r="U327" t="s">
        <v>118</v>
      </c>
      <c r="V327" t="s">
        <v>2606</v>
      </c>
      <c r="W327" t="s">
        <v>2607</v>
      </c>
      <c r="X327" s="51" t="str">
        <f t="shared" si="5"/>
        <v>3</v>
      </c>
      <c r="Y327" s="51" t="str">
        <f>IF(T327="","",IF(AND(T327&lt;&gt;'Tabelas auxiliares'!$B$236,T327&lt;&gt;'Tabelas auxiliares'!$B$237),"FOLHA DE PESSOAL",IF(X327='Tabelas auxiliares'!$A$237,"CUSTEIO",IF(X327='Tabelas auxiliares'!$A$236,"INVESTIMENTO","ERRO - VERIFICAR"))))</f>
        <v>CUSTEIO</v>
      </c>
      <c r="Z327" s="44">
        <v>315097.2</v>
      </c>
      <c r="AA327" s="44">
        <v>45771.73</v>
      </c>
      <c r="AB327" s="44">
        <v>7332.22</v>
      </c>
      <c r="AC327" s="44">
        <v>261993.25</v>
      </c>
    </row>
    <row r="328" spans="1:29" x14ac:dyDescent="0.25">
      <c r="A328" t="s">
        <v>594</v>
      </c>
      <c r="B328" s="72" t="s">
        <v>330</v>
      </c>
      <c r="C328" s="72" t="s">
        <v>595</v>
      </c>
      <c r="D328" t="s">
        <v>35</v>
      </c>
      <c r="E328" t="s">
        <v>117</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t="s">
        <v>4993</v>
      </c>
      <c r="J328" t="s">
        <v>2825</v>
      </c>
      <c r="K328" t="s">
        <v>4994</v>
      </c>
      <c r="L328" t="s">
        <v>4995</v>
      </c>
      <c r="M328" t="s">
        <v>2828</v>
      </c>
      <c r="N328" t="s">
        <v>166</v>
      </c>
      <c r="O328" t="s">
        <v>167</v>
      </c>
      <c r="P328" t="s">
        <v>200</v>
      </c>
      <c r="Q328" t="s">
        <v>168</v>
      </c>
      <c r="R328" t="s">
        <v>165</v>
      </c>
      <c r="S328" t="s">
        <v>119</v>
      </c>
      <c r="T328" t="s">
        <v>164</v>
      </c>
      <c r="U328" t="s">
        <v>118</v>
      </c>
      <c r="V328" t="s">
        <v>1674</v>
      </c>
      <c r="W328" t="s">
        <v>1675</v>
      </c>
      <c r="X328" s="51" t="str">
        <f t="shared" si="5"/>
        <v>3</v>
      </c>
      <c r="Y328" s="51" t="str">
        <f>IF(T328="","",IF(AND(T328&lt;&gt;'Tabelas auxiliares'!$B$236,T328&lt;&gt;'Tabelas auxiliares'!$B$237),"FOLHA DE PESSOAL",IF(X328='Tabelas auxiliares'!$A$237,"CUSTEIO",IF(X328='Tabelas auxiliares'!$A$236,"INVESTIMENTO","ERRO - VERIFICAR"))))</f>
        <v>CUSTEIO</v>
      </c>
      <c r="Z328" s="44">
        <v>40000</v>
      </c>
      <c r="AA328" s="44">
        <v>10260.67</v>
      </c>
      <c r="AC328" s="44">
        <v>29739.33</v>
      </c>
    </row>
    <row r="329" spans="1:29" x14ac:dyDescent="0.25">
      <c r="A329" t="s">
        <v>594</v>
      </c>
      <c r="B329" s="72" t="s">
        <v>330</v>
      </c>
      <c r="C329" s="72" t="s">
        <v>595</v>
      </c>
      <c r="D329" t="s">
        <v>35</v>
      </c>
      <c r="E329" t="s">
        <v>117</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t="s">
        <v>4085</v>
      </c>
      <c r="J329" t="s">
        <v>2873</v>
      </c>
      <c r="K329" t="s">
        <v>4996</v>
      </c>
      <c r="L329" t="s">
        <v>4997</v>
      </c>
      <c r="M329" t="s">
        <v>2876</v>
      </c>
      <c r="N329" t="s">
        <v>166</v>
      </c>
      <c r="O329" t="s">
        <v>167</v>
      </c>
      <c r="P329" t="s">
        <v>200</v>
      </c>
      <c r="Q329" t="s">
        <v>168</v>
      </c>
      <c r="R329" t="s">
        <v>165</v>
      </c>
      <c r="S329" t="s">
        <v>119</v>
      </c>
      <c r="T329" t="s">
        <v>164</v>
      </c>
      <c r="U329" t="s">
        <v>118</v>
      </c>
      <c r="V329" t="s">
        <v>2510</v>
      </c>
      <c r="W329" t="s">
        <v>2472</v>
      </c>
      <c r="X329" s="51" t="str">
        <f t="shared" si="5"/>
        <v>3</v>
      </c>
      <c r="Y329" s="51" t="str">
        <f>IF(T329="","",IF(AND(T329&lt;&gt;'Tabelas auxiliares'!$B$236,T329&lt;&gt;'Tabelas auxiliares'!$B$237),"FOLHA DE PESSOAL",IF(X329='Tabelas auxiliares'!$A$237,"CUSTEIO",IF(X329='Tabelas auxiliares'!$A$236,"INVESTIMENTO","ERRO - VERIFICAR"))))</f>
        <v>CUSTEIO</v>
      </c>
      <c r="Z329" s="44">
        <v>10732.18</v>
      </c>
      <c r="AC329" s="44">
        <v>10732.18</v>
      </c>
    </row>
    <row r="330" spans="1:29" x14ac:dyDescent="0.25">
      <c r="A330" t="s">
        <v>594</v>
      </c>
      <c r="B330" s="72" t="s">
        <v>330</v>
      </c>
      <c r="C330" s="72" t="s">
        <v>595</v>
      </c>
      <c r="D330" t="s">
        <v>35</v>
      </c>
      <c r="E330" t="s">
        <v>117</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t="s">
        <v>4210</v>
      </c>
      <c r="J330" t="s">
        <v>2869</v>
      </c>
      <c r="K330" t="s">
        <v>4998</v>
      </c>
      <c r="L330" t="s">
        <v>4999</v>
      </c>
      <c r="M330" t="s">
        <v>2872</v>
      </c>
      <c r="N330" t="s">
        <v>166</v>
      </c>
      <c r="O330" t="s">
        <v>167</v>
      </c>
      <c r="P330" t="s">
        <v>200</v>
      </c>
      <c r="Q330" t="s">
        <v>168</v>
      </c>
      <c r="R330" t="s">
        <v>165</v>
      </c>
      <c r="S330" t="s">
        <v>119</v>
      </c>
      <c r="T330" t="s">
        <v>164</v>
      </c>
      <c r="U330" t="s">
        <v>118</v>
      </c>
      <c r="V330" t="s">
        <v>2606</v>
      </c>
      <c r="W330" t="s">
        <v>2607</v>
      </c>
      <c r="X330" s="51" t="str">
        <f t="shared" si="5"/>
        <v>3</v>
      </c>
      <c r="Y330" s="51" t="str">
        <f>IF(T330="","",IF(AND(T330&lt;&gt;'Tabelas auxiliares'!$B$236,T330&lt;&gt;'Tabelas auxiliares'!$B$237),"FOLHA DE PESSOAL",IF(X330='Tabelas auxiliares'!$A$237,"CUSTEIO",IF(X330='Tabelas auxiliares'!$A$236,"INVESTIMENTO","ERRO - VERIFICAR"))))</f>
        <v>CUSTEIO</v>
      </c>
      <c r="Z330" s="44">
        <v>449091.74</v>
      </c>
      <c r="AC330" s="44">
        <v>449091.74</v>
      </c>
    </row>
    <row r="331" spans="1:29" x14ac:dyDescent="0.25">
      <c r="A331" t="s">
        <v>594</v>
      </c>
      <c r="B331" s="72" t="s">
        <v>330</v>
      </c>
      <c r="C331" s="72" t="s">
        <v>595</v>
      </c>
      <c r="D331" t="s">
        <v>35</v>
      </c>
      <c r="E331" t="s">
        <v>117</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t="s">
        <v>5000</v>
      </c>
      <c r="J331" t="s">
        <v>2877</v>
      </c>
      <c r="K331" t="s">
        <v>5001</v>
      </c>
      <c r="L331" t="s">
        <v>2879</v>
      </c>
      <c r="M331" t="s">
        <v>2880</v>
      </c>
      <c r="N331" t="s">
        <v>166</v>
      </c>
      <c r="O331" t="s">
        <v>167</v>
      </c>
      <c r="P331" t="s">
        <v>200</v>
      </c>
      <c r="Q331" t="s">
        <v>168</v>
      </c>
      <c r="R331" t="s">
        <v>165</v>
      </c>
      <c r="S331" t="s">
        <v>119</v>
      </c>
      <c r="T331" t="s">
        <v>164</v>
      </c>
      <c r="U331" t="s">
        <v>118</v>
      </c>
      <c r="V331" t="s">
        <v>2859</v>
      </c>
      <c r="W331" t="s">
        <v>2860</v>
      </c>
      <c r="X331" s="51" t="str">
        <f t="shared" si="5"/>
        <v>3</v>
      </c>
      <c r="Y331" s="51" t="str">
        <f>IF(T331="","",IF(AND(T331&lt;&gt;'Tabelas auxiliares'!$B$236,T331&lt;&gt;'Tabelas auxiliares'!$B$237),"FOLHA DE PESSOAL",IF(X331='Tabelas auxiliares'!$A$237,"CUSTEIO",IF(X331='Tabelas auxiliares'!$A$236,"INVESTIMENTO","ERRO - VERIFICAR"))))</f>
        <v>CUSTEIO</v>
      </c>
      <c r="Z331" s="44">
        <v>35053.56</v>
      </c>
      <c r="AC331" s="44">
        <v>35053.56</v>
      </c>
    </row>
    <row r="332" spans="1:29" x14ac:dyDescent="0.25">
      <c r="A332" t="s">
        <v>594</v>
      </c>
      <c r="B332" s="72" t="s">
        <v>330</v>
      </c>
      <c r="C332" s="72" t="s">
        <v>595</v>
      </c>
      <c r="D332" t="s">
        <v>35</v>
      </c>
      <c r="E332" t="s">
        <v>117</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t="s">
        <v>5002</v>
      </c>
      <c r="J332" t="s">
        <v>2922</v>
      </c>
      <c r="K332" t="s">
        <v>5003</v>
      </c>
      <c r="L332" t="s">
        <v>5004</v>
      </c>
      <c r="M332" t="s">
        <v>2925</v>
      </c>
      <c r="N332" t="s">
        <v>166</v>
      </c>
      <c r="O332" t="s">
        <v>167</v>
      </c>
      <c r="P332" t="s">
        <v>200</v>
      </c>
      <c r="Q332" t="s">
        <v>168</v>
      </c>
      <c r="R332" t="s">
        <v>165</v>
      </c>
      <c r="S332" t="s">
        <v>119</v>
      </c>
      <c r="T332" t="s">
        <v>164</v>
      </c>
      <c r="U332" t="s">
        <v>118</v>
      </c>
      <c r="V332" t="s">
        <v>2859</v>
      </c>
      <c r="W332" t="s">
        <v>2860</v>
      </c>
      <c r="X332" s="51" t="str">
        <f t="shared" si="5"/>
        <v>3</v>
      </c>
      <c r="Y332" s="51" t="str">
        <f>IF(T332="","",IF(AND(T332&lt;&gt;'Tabelas auxiliares'!$B$236,T332&lt;&gt;'Tabelas auxiliares'!$B$237),"FOLHA DE PESSOAL",IF(X332='Tabelas auxiliares'!$A$237,"CUSTEIO",IF(X332='Tabelas auxiliares'!$A$236,"INVESTIMENTO","ERRO - VERIFICAR"))))</f>
        <v>CUSTEIO</v>
      </c>
      <c r="Z332" s="44">
        <v>216700</v>
      </c>
      <c r="AA332" s="44">
        <v>17845.09</v>
      </c>
      <c r="AB332" s="44">
        <v>12641.67</v>
      </c>
      <c r="AC332" s="44">
        <v>186213.24</v>
      </c>
    </row>
    <row r="333" spans="1:29" x14ac:dyDescent="0.25">
      <c r="A333" t="s">
        <v>594</v>
      </c>
      <c r="B333" s="72" t="s">
        <v>330</v>
      </c>
      <c r="C333" s="72" t="s">
        <v>595</v>
      </c>
      <c r="D333" t="s">
        <v>35</v>
      </c>
      <c r="E333" t="s">
        <v>117</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t="s">
        <v>4254</v>
      </c>
      <c r="J333" t="s">
        <v>825</v>
      </c>
      <c r="K333" t="s">
        <v>5005</v>
      </c>
      <c r="L333" t="s">
        <v>826</v>
      </c>
      <c r="M333" t="s">
        <v>2882</v>
      </c>
      <c r="N333" t="s">
        <v>166</v>
      </c>
      <c r="O333" t="s">
        <v>167</v>
      </c>
      <c r="P333" t="s">
        <v>200</v>
      </c>
      <c r="Q333" t="s">
        <v>168</v>
      </c>
      <c r="R333" t="s">
        <v>165</v>
      </c>
      <c r="S333" t="s">
        <v>119</v>
      </c>
      <c r="T333" t="s">
        <v>164</v>
      </c>
      <c r="U333" t="s">
        <v>118</v>
      </c>
      <c r="V333" t="s">
        <v>466</v>
      </c>
      <c r="W333" t="s">
        <v>447</v>
      </c>
      <c r="X333" s="51" t="str">
        <f t="shared" si="5"/>
        <v>3</v>
      </c>
      <c r="Y333" s="51" t="str">
        <f>IF(T333="","",IF(AND(T333&lt;&gt;'Tabelas auxiliares'!$B$236,T333&lt;&gt;'Tabelas auxiliares'!$B$237),"FOLHA DE PESSOAL",IF(X333='Tabelas auxiliares'!$A$237,"CUSTEIO",IF(X333='Tabelas auxiliares'!$A$236,"INVESTIMENTO","ERRO - VERIFICAR"))))</f>
        <v>CUSTEIO</v>
      </c>
      <c r="Z333" s="44">
        <v>116080.96000000001</v>
      </c>
      <c r="AC333" s="44">
        <v>116080.96000000001</v>
      </c>
    </row>
    <row r="334" spans="1:29" x14ac:dyDescent="0.25">
      <c r="A334" t="s">
        <v>594</v>
      </c>
      <c r="B334" s="72" t="s">
        <v>330</v>
      </c>
      <c r="C334" s="72" t="s">
        <v>595</v>
      </c>
      <c r="D334" t="s">
        <v>88</v>
      </c>
      <c r="E334" t="s">
        <v>117</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t="s">
        <v>5006</v>
      </c>
      <c r="J334" t="s">
        <v>5007</v>
      </c>
      <c r="K334" t="s">
        <v>5008</v>
      </c>
      <c r="L334" t="s">
        <v>5009</v>
      </c>
      <c r="M334" t="s">
        <v>5010</v>
      </c>
      <c r="N334" t="s">
        <v>166</v>
      </c>
      <c r="O334" t="s">
        <v>167</v>
      </c>
      <c r="P334" t="s">
        <v>200</v>
      </c>
      <c r="Q334" t="s">
        <v>168</v>
      </c>
      <c r="R334" t="s">
        <v>165</v>
      </c>
      <c r="S334" t="s">
        <v>119</v>
      </c>
      <c r="T334" t="s">
        <v>164</v>
      </c>
      <c r="U334" t="s">
        <v>118</v>
      </c>
      <c r="V334" t="s">
        <v>2724</v>
      </c>
      <c r="W334" t="s">
        <v>2725</v>
      </c>
      <c r="X334" s="51" t="str">
        <f t="shared" si="5"/>
        <v>3</v>
      </c>
      <c r="Y334" s="51" t="str">
        <f>IF(T334="","",IF(AND(T334&lt;&gt;'Tabelas auxiliares'!$B$236,T334&lt;&gt;'Tabelas auxiliares'!$B$237),"FOLHA DE PESSOAL",IF(X334='Tabelas auxiliares'!$A$237,"CUSTEIO",IF(X334='Tabelas auxiliares'!$A$236,"INVESTIMENTO","ERRO - VERIFICAR"))))</f>
        <v>CUSTEIO</v>
      </c>
      <c r="Z334" s="44">
        <v>2671.42</v>
      </c>
      <c r="AA334" s="44">
        <v>2671.42</v>
      </c>
    </row>
    <row r="335" spans="1:29" x14ac:dyDescent="0.25">
      <c r="A335" t="s">
        <v>594</v>
      </c>
      <c r="B335" s="72" t="s">
        <v>330</v>
      </c>
      <c r="C335" s="72" t="s">
        <v>595</v>
      </c>
      <c r="D335" t="s">
        <v>88</v>
      </c>
      <c r="E335" t="s">
        <v>117</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t="s">
        <v>5006</v>
      </c>
      <c r="J335" t="s">
        <v>5007</v>
      </c>
      <c r="K335" t="s">
        <v>5011</v>
      </c>
      <c r="L335" t="s">
        <v>5012</v>
      </c>
      <c r="M335" t="s">
        <v>2931</v>
      </c>
      <c r="N335" t="s">
        <v>166</v>
      </c>
      <c r="O335" t="s">
        <v>167</v>
      </c>
      <c r="P335" t="s">
        <v>200</v>
      </c>
      <c r="Q335" t="s">
        <v>168</v>
      </c>
      <c r="R335" t="s">
        <v>165</v>
      </c>
      <c r="S335" t="s">
        <v>119</v>
      </c>
      <c r="T335" t="s">
        <v>164</v>
      </c>
      <c r="U335" t="s">
        <v>118</v>
      </c>
      <c r="V335" t="s">
        <v>2606</v>
      </c>
      <c r="W335" t="s">
        <v>2607</v>
      </c>
      <c r="X335" s="51" t="str">
        <f t="shared" si="5"/>
        <v>3</v>
      </c>
      <c r="Y335" s="51" t="str">
        <f>IF(T335="","",IF(AND(T335&lt;&gt;'Tabelas auxiliares'!$B$236,T335&lt;&gt;'Tabelas auxiliares'!$B$237),"FOLHA DE PESSOAL",IF(X335='Tabelas auxiliares'!$A$237,"CUSTEIO",IF(X335='Tabelas auxiliares'!$A$236,"INVESTIMENTO","ERRO - VERIFICAR"))))</f>
        <v>CUSTEIO</v>
      </c>
      <c r="Z335" s="44">
        <v>992</v>
      </c>
      <c r="AA335" s="44">
        <v>992</v>
      </c>
    </row>
    <row r="336" spans="1:29" x14ac:dyDescent="0.25">
      <c r="A336" t="s">
        <v>594</v>
      </c>
      <c r="B336" s="72" t="s">
        <v>330</v>
      </c>
      <c r="C336" s="72" t="s">
        <v>595</v>
      </c>
      <c r="D336" t="s">
        <v>88</v>
      </c>
      <c r="E336" t="s">
        <v>117</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t="s">
        <v>5006</v>
      </c>
      <c r="J336" t="s">
        <v>5007</v>
      </c>
      <c r="K336" t="s">
        <v>5013</v>
      </c>
      <c r="L336" t="s">
        <v>5012</v>
      </c>
      <c r="M336" t="s">
        <v>2931</v>
      </c>
      <c r="N336" t="s">
        <v>166</v>
      </c>
      <c r="O336" t="s">
        <v>167</v>
      </c>
      <c r="P336" t="s">
        <v>200</v>
      </c>
      <c r="Q336" t="s">
        <v>168</v>
      </c>
      <c r="R336" t="s">
        <v>165</v>
      </c>
      <c r="S336" t="s">
        <v>119</v>
      </c>
      <c r="T336" t="s">
        <v>164</v>
      </c>
      <c r="U336" t="s">
        <v>118</v>
      </c>
      <c r="V336" t="s">
        <v>2724</v>
      </c>
      <c r="W336" t="s">
        <v>2725</v>
      </c>
      <c r="X336" s="51" t="str">
        <f t="shared" si="5"/>
        <v>3</v>
      </c>
      <c r="Y336" s="51" t="str">
        <f>IF(T336="","",IF(AND(T336&lt;&gt;'Tabelas auxiliares'!$B$236,T336&lt;&gt;'Tabelas auxiliares'!$B$237),"FOLHA DE PESSOAL",IF(X336='Tabelas auxiliares'!$A$237,"CUSTEIO",IF(X336='Tabelas auxiliares'!$A$236,"INVESTIMENTO","ERRO - VERIFICAR"))))</f>
        <v>CUSTEIO</v>
      </c>
      <c r="Z336" s="44">
        <v>341</v>
      </c>
      <c r="AA336" s="44">
        <v>341</v>
      </c>
    </row>
    <row r="337" spans="1:29" x14ac:dyDescent="0.25">
      <c r="A337" t="s">
        <v>594</v>
      </c>
      <c r="B337" s="72" t="s">
        <v>330</v>
      </c>
      <c r="C337" s="72" t="s">
        <v>595</v>
      </c>
      <c r="D337" t="s">
        <v>88</v>
      </c>
      <c r="E337" t="s">
        <v>117</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t="s">
        <v>4201</v>
      </c>
      <c r="J337" t="s">
        <v>4491</v>
      </c>
      <c r="K337" t="s">
        <v>5014</v>
      </c>
      <c r="L337" t="s">
        <v>4493</v>
      </c>
      <c r="M337" t="s">
        <v>4494</v>
      </c>
      <c r="N337" t="s">
        <v>166</v>
      </c>
      <c r="O337" t="s">
        <v>167</v>
      </c>
      <c r="P337" t="s">
        <v>200</v>
      </c>
      <c r="Q337" t="s">
        <v>168</v>
      </c>
      <c r="R337" t="s">
        <v>165</v>
      </c>
      <c r="S337" t="s">
        <v>119</v>
      </c>
      <c r="T337" t="s">
        <v>164</v>
      </c>
      <c r="U337" t="s">
        <v>118</v>
      </c>
      <c r="V337" t="s">
        <v>2730</v>
      </c>
      <c r="W337" t="s">
        <v>2731</v>
      </c>
      <c r="X337" s="51" t="str">
        <f t="shared" si="5"/>
        <v>3</v>
      </c>
      <c r="Y337" s="51" t="str">
        <f>IF(T337="","",IF(AND(T337&lt;&gt;'Tabelas auxiliares'!$B$236,T337&lt;&gt;'Tabelas auxiliares'!$B$237),"FOLHA DE PESSOAL",IF(X337='Tabelas auxiliares'!$A$237,"CUSTEIO",IF(X337='Tabelas auxiliares'!$A$236,"INVESTIMENTO","ERRO - VERIFICAR"))))</f>
        <v>CUSTEIO</v>
      </c>
      <c r="Z337" s="44">
        <v>622.5</v>
      </c>
      <c r="AC337" s="44">
        <v>622.5</v>
      </c>
    </row>
    <row r="338" spans="1:29" x14ac:dyDescent="0.25">
      <c r="A338" t="s">
        <v>594</v>
      </c>
      <c r="B338" s="72" t="s">
        <v>333</v>
      </c>
      <c r="C338" s="72" t="s">
        <v>595</v>
      </c>
      <c r="D338" t="s">
        <v>208</v>
      </c>
      <c r="E338" t="s">
        <v>117</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t="s">
        <v>5015</v>
      </c>
      <c r="J338" t="s">
        <v>3079</v>
      </c>
      <c r="K338" t="s">
        <v>5016</v>
      </c>
      <c r="L338" t="s">
        <v>3081</v>
      </c>
      <c r="M338" t="s">
        <v>3160</v>
      </c>
      <c r="N338" t="s">
        <v>1308</v>
      </c>
      <c r="O338" t="s">
        <v>167</v>
      </c>
      <c r="P338" t="s">
        <v>1309</v>
      </c>
      <c r="Q338" t="s">
        <v>168</v>
      </c>
      <c r="R338" t="s">
        <v>165</v>
      </c>
      <c r="S338" t="s">
        <v>119</v>
      </c>
      <c r="T338" t="s">
        <v>164</v>
      </c>
      <c r="U338" t="s">
        <v>789</v>
      </c>
      <c r="V338" t="s">
        <v>3164</v>
      </c>
      <c r="W338" t="s">
        <v>3165</v>
      </c>
      <c r="X338" s="51" t="str">
        <f t="shared" si="5"/>
        <v>4</v>
      </c>
      <c r="Y338" s="51" t="str">
        <f>IF(T338="","",IF(AND(T338&lt;&gt;'Tabelas auxiliares'!$B$236,T338&lt;&gt;'Tabelas auxiliares'!$B$237),"FOLHA DE PESSOAL",IF(X338='Tabelas auxiliares'!$A$237,"CUSTEIO",IF(X338='Tabelas auxiliares'!$A$236,"INVESTIMENTO","ERRO - VERIFICAR"))))</f>
        <v>INVESTIMENTO</v>
      </c>
      <c r="Z338" s="44">
        <v>1000000</v>
      </c>
      <c r="AC338" s="44">
        <v>1000000</v>
      </c>
    </row>
    <row r="339" spans="1:29" x14ac:dyDescent="0.25">
      <c r="A339" t="s">
        <v>594</v>
      </c>
      <c r="B339" s="72" t="s">
        <v>333</v>
      </c>
      <c r="C339" s="72" t="s">
        <v>775</v>
      </c>
      <c r="D339" t="s">
        <v>208</v>
      </c>
      <c r="E339" t="s">
        <v>117</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t="s">
        <v>5017</v>
      </c>
      <c r="J339" t="s">
        <v>5018</v>
      </c>
      <c r="K339" t="s">
        <v>5019</v>
      </c>
      <c r="L339" t="s">
        <v>5020</v>
      </c>
      <c r="M339" t="s">
        <v>3160</v>
      </c>
      <c r="N339" t="s">
        <v>1308</v>
      </c>
      <c r="O339" t="s">
        <v>167</v>
      </c>
      <c r="P339" t="s">
        <v>1309</v>
      </c>
      <c r="Q339" t="s">
        <v>168</v>
      </c>
      <c r="R339" t="s">
        <v>165</v>
      </c>
      <c r="S339" t="s">
        <v>119</v>
      </c>
      <c r="T339" t="s">
        <v>164</v>
      </c>
      <c r="U339" t="s">
        <v>789</v>
      </c>
      <c r="V339" t="s">
        <v>3164</v>
      </c>
      <c r="W339" t="s">
        <v>3165</v>
      </c>
      <c r="X339" s="51" t="str">
        <f t="shared" si="5"/>
        <v>4</v>
      </c>
      <c r="Y339" s="51" t="str">
        <f>IF(T339="","",IF(AND(T339&lt;&gt;'Tabelas auxiliares'!$B$236,T339&lt;&gt;'Tabelas auxiliares'!$B$237),"FOLHA DE PESSOAL",IF(X339='Tabelas auxiliares'!$A$237,"CUSTEIO",IF(X339='Tabelas auxiliares'!$A$236,"INVESTIMENTO","ERRO - VERIFICAR"))))</f>
        <v>INVESTIMENTO</v>
      </c>
      <c r="Z339" s="44">
        <v>4866421.63</v>
      </c>
      <c r="AC339" s="44">
        <v>4866421.63</v>
      </c>
    </row>
    <row r="340" spans="1:29" x14ac:dyDescent="0.25">
      <c r="A340" t="s">
        <v>594</v>
      </c>
      <c r="B340" s="72" t="s">
        <v>333</v>
      </c>
      <c r="C340" s="72" t="s">
        <v>775</v>
      </c>
      <c r="D340" t="s">
        <v>208</v>
      </c>
      <c r="E340" t="s">
        <v>117</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t="s">
        <v>5021</v>
      </c>
      <c r="J340" t="s">
        <v>3079</v>
      </c>
      <c r="K340" t="s">
        <v>5022</v>
      </c>
      <c r="L340" t="s">
        <v>3081</v>
      </c>
      <c r="M340" t="s">
        <v>3160</v>
      </c>
      <c r="N340" t="s">
        <v>1308</v>
      </c>
      <c r="O340" t="s">
        <v>167</v>
      </c>
      <c r="P340" t="s">
        <v>1309</v>
      </c>
      <c r="Q340" t="s">
        <v>168</v>
      </c>
      <c r="R340" t="s">
        <v>165</v>
      </c>
      <c r="S340" t="s">
        <v>119</v>
      </c>
      <c r="T340" t="s">
        <v>164</v>
      </c>
      <c r="U340" t="s">
        <v>789</v>
      </c>
      <c r="V340" t="s">
        <v>3164</v>
      </c>
      <c r="W340" t="s">
        <v>3165</v>
      </c>
      <c r="X340" s="51" t="str">
        <f t="shared" si="5"/>
        <v>4</v>
      </c>
      <c r="Y340" s="51" t="str">
        <f>IF(T340="","",IF(AND(T340&lt;&gt;'Tabelas auxiliares'!$B$236,T340&lt;&gt;'Tabelas auxiliares'!$B$237),"FOLHA DE PESSOAL",IF(X340='Tabelas auxiliares'!$A$237,"CUSTEIO",IF(X340='Tabelas auxiliares'!$A$236,"INVESTIMENTO","ERRO - VERIFICAR"))))</f>
        <v>INVESTIMENTO</v>
      </c>
      <c r="Z340" s="44">
        <v>240239.75</v>
      </c>
      <c r="AC340" s="44">
        <v>240239.75</v>
      </c>
    </row>
    <row r="341" spans="1:29" x14ac:dyDescent="0.25">
      <c r="A341" t="s">
        <v>594</v>
      </c>
      <c r="B341" s="72" t="s">
        <v>333</v>
      </c>
      <c r="C341" s="72" t="s">
        <v>775</v>
      </c>
      <c r="D341" t="s">
        <v>208</v>
      </c>
      <c r="E341" t="s">
        <v>117</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t="s">
        <v>4477</v>
      </c>
      <c r="J341" t="s">
        <v>3079</v>
      </c>
      <c r="K341" t="s">
        <v>5023</v>
      </c>
      <c r="L341" t="s">
        <v>3081</v>
      </c>
      <c r="M341" t="s">
        <v>3160</v>
      </c>
      <c r="N341" t="s">
        <v>1308</v>
      </c>
      <c r="O341" t="s">
        <v>167</v>
      </c>
      <c r="P341" t="s">
        <v>1309</v>
      </c>
      <c r="Q341" t="s">
        <v>168</v>
      </c>
      <c r="R341" t="s">
        <v>165</v>
      </c>
      <c r="S341" t="s">
        <v>923</v>
      </c>
      <c r="T341" t="s">
        <v>164</v>
      </c>
      <c r="U341" t="s">
        <v>789</v>
      </c>
      <c r="V341" t="s">
        <v>3164</v>
      </c>
      <c r="W341" t="s">
        <v>3165</v>
      </c>
      <c r="X341" s="51" t="str">
        <f t="shared" si="5"/>
        <v>4</v>
      </c>
      <c r="Y341" s="51" t="str">
        <f>IF(T341="","",IF(AND(T341&lt;&gt;'Tabelas auxiliares'!$B$236,T341&lt;&gt;'Tabelas auxiliares'!$B$237),"FOLHA DE PESSOAL",IF(X341='Tabelas auxiliares'!$A$237,"CUSTEIO",IF(X341='Tabelas auxiliares'!$A$236,"INVESTIMENTO","ERRO - VERIFICAR"))))</f>
        <v>INVESTIMENTO</v>
      </c>
      <c r="Z341" s="44">
        <v>38875.040000000001</v>
      </c>
      <c r="AC341" s="44">
        <v>38875.040000000001</v>
      </c>
    </row>
    <row r="342" spans="1:29" x14ac:dyDescent="0.25">
      <c r="A342" t="s">
        <v>594</v>
      </c>
      <c r="B342" s="72" t="s">
        <v>333</v>
      </c>
      <c r="C342" s="72" t="s">
        <v>775</v>
      </c>
      <c r="D342" t="s">
        <v>208</v>
      </c>
      <c r="E342" t="s">
        <v>117</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t="s">
        <v>4103</v>
      </c>
      <c r="J342" t="s">
        <v>3079</v>
      </c>
      <c r="K342" t="s">
        <v>5024</v>
      </c>
      <c r="L342" t="s">
        <v>3081</v>
      </c>
      <c r="M342" t="s">
        <v>3160</v>
      </c>
      <c r="N342" t="s">
        <v>1308</v>
      </c>
      <c r="O342" t="s">
        <v>167</v>
      </c>
      <c r="P342" t="s">
        <v>1309</v>
      </c>
      <c r="Q342" t="s">
        <v>168</v>
      </c>
      <c r="R342" t="s">
        <v>165</v>
      </c>
      <c r="S342" t="s">
        <v>119</v>
      </c>
      <c r="T342" t="s">
        <v>164</v>
      </c>
      <c r="U342" t="s">
        <v>789</v>
      </c>
      <c r="V342" t="s">
        <v>3164</v>
      </c>
      <c r="W342" t="s">
        <v>3165</v>
      </c>
      <c r="X342" s="51" t="str">
        <f t="shared" si="5"/>
        <v>4</v>
      </c>
      <c r="Y342" s="51" t="str">
        <f>IF(T342="","",IF(AND(T342&lt;&gt;'Tabelas auxiliares'!$B$236,T342&lt;&gt;'Tabelas auxiliares'!$B$237),"FOLHA DE PESSOAL",IF(X342='Tabelas auxiliares'!$A$237,"CUSTEIO",IF(X342='Tabelas auxiliares'!$A$236,"INVESTIMENTO","ERRO - VERIFICAR"))))</f>
        <v>INVESTIMENTO</v>
      </c>
      <c r="Z342" s="44">
        <v>526297.69999999995</v>
      </c>
      <c r="AC342" s="44">
        <v>526297.69999999995</v>
      </c>
    </row>
    <row r="343" spans="1:29" x14ac:dyDescent="0.25">
      <c r="A343" t="s">
        <v>594</v>
      </c>
      <c r="B343" s="72" t="s">
        <v>333</v>
      </c>
      <c r="C343" s="72" t="s">
        <v>775</v>
      </c>
      <c r="D343" t="s">
        <v>208</v>
      </c>
      <c r="E343" t="s">
        <v>117</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t="s">
        <v>4415</v>
      </c>
      <c r="J343" t="s">
        <v>3079</v>
      </c>
      <c r="K343" t="s">
        <v>5025</v>
      </c>
      <c r="L343" t="s">
        <v>3081</v>
      </c>
      <c r="M343" t="s">
        <v>3160</v>
      </c>
      <c r="N343" t="s">
        <v>1308</v>
      </c>
      <c r="O343" t="s">
        <v>167</v>
      </c>
      <c r="P343" t="s">
        <v>1309</v>
      </c>
      <c r="Q343" t="s">
        <v>168</v>
      </c>
      <c r="R343" t="s">
        <v>165</v>
      </c>
      <c r="S343" t="s">
        <v>119</v>
      </c>
      <c r="T343" t="s">
        <v>164</v>
      </c>
      <c r="U343" t="s">
        <v>789</v>
      </c>
      <c r="V343" t="s">
        <v>3164</v>
      </c>
      <c r="W343" t="s">
        <v>3165</v>
      </c>
      <c r="X343" s="51" t="str">
        <f t="shared" si="5"/>
        <v>4</v>
      </c>
      <c r="Y343" s="51" t="str">
        <f>IF(T343="","",IF(AND(T343&lt;&gt;'Tabelas auxiliares'!$B$236,T343&lt;&gt;'Tabelas auxiliares'!$B$237),"FOLHA DE PESSOAL",IF(X343='Tabelas auxiliares'!$A$237,"CUSTEIO",IF(X343='Tabelas auxiliares'!$A$236,"INVESTIMENTO","ERRO - VERIFICAR"))))</f>
        <v>INVESTIMENTO</v>
      </c>
      <c r="Z343" s="44">
        <v>399682.98</v>
      </c>
      <c r="AA343" s="44">
        <v>86909.98</v>
      </c>
      <c r="AB343" s="44">
        <v>30356</v>
      </c>
      <c r="AC343" s="44">
        <v>282417</v>
      </c>
    </row>
    <row r="344" spans="1:29" x14ac:dyDescent="0.25">
      <c r="A344" t="s">
        <v>594</v>
      </c>
      <c r="B344" s="72" t="s">
        <v>333</v>
      </c>
      <c r="C344" s="72" t="s">
        <v>775</v>
      </c>
      <c r="D344" t="s">
        <v>208</v>
      </c>
      <c r="E344" t="s">
        <v>117</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t="s">
        <v>4122</v>
      </c>
      <c r="J344" t="s">
        <v>3079</v>
      </c>
      <c r="K344" t="s">
        <v>5026</v>
      </c>
      <c r="L344" t="s">
        <v>3081</v>
      </c>
      <c r="M344" t="s">
        <v>3160</v>
      </c>
      <c r="N344" t="s">
        <v>1308</v>
      </c>
      <c r="O344" t="s">
        <v>167</v>
      </c>
      <c r="P344" t="s">
        <v>1309</v>
      </c>
      <c r="Q344" t="s">
        <v>168</v>
      </c>
      <c r="R344" t="s">
        <v>165</v>
      </c>
      <c r="S344" t="s">
        <v>119</v>
      </c>
      <c r="T344" t="s">
        <v>164</v>
      </c>
      <c r="U344" t="s">
        <v>789</v>
      </c>
      <c r="V344" t="s">
        <v>3164</v>
      </c>
      <c r="W344" t="s">
        <v>3165</v>
      </c>
      <c r="X344" s="51" t="str">
        <f t="shared" si="5"/>
        <v>4</v>
      </c>
      <c r="Y344" s="51" t="str">
        <f>IF(T344="","",IF(AND(T344&lt;&gt;'Tabelas auxiliares'!$B$236,T344&lt;&gt;'Tabelas auxiliares'!$B$237),"FOLHA DE PESSOAL",IF(X344='Tabelas auxiliares'!$A$237,"CUSTEIO",IF(X344='Tabelas auxiliares'!$A$236,"INVESTIMENTO","ERRO - VERIFICAR"))))</f>
        <v>INVESTIMENTO</v>
      </c>
      <c r="Z344" s="44">
        <v>7364.77</v>
      </c>
      <c r="AC344" s="44">
        <v>7364.77</v>
      </c>
    </row>
    <row r="345" spans="1:29" x14ac:dyDescent="0.25">
      <c r="A345" t="s">
        <v>594</v>
      </c>
      <c r="B345" s="72" t="s">
        <v>333</v>
      </c>
      <c r="C345" s="72" t="s">
        <v>775</v>
      </c>
      <c r="D345" t="s">
        <v>208</v>
      </c>
      <c r="E345" t="s">
        <v>117</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t="s">
        <v>4122</v>
      </c>
      <c r="J345" t="s">
        <v>3079</v>
      </c>
      <c r="K345" t="s">
        <v>5027</v>
      </c>
      <c r="L345" t="s">
        <v>3081</v>
      </c>
      <c r="M345" t="s">
        <v>3160</v>
      </c>
      <c r="N345" t="s">
        <v>166</v>
      </c>
      <c r="O345" t="s">
        <v>167</v>
      </c>
      <c r="P345" t="s">
        <v>200</v>
      </c>
      <c r="Q345" t="s">
        <v>168</v>
      </c>
      <c r="R345" t="s">
        <v>165</v>
      </c>
      <c r="S345" t="s">
        <v>923</v>
      </c>
      <c r="T345" t="s">
        <v>164</v>
      </c>
      <c r="U345" t="s">
        <v>118</v>
      </c>
      <c r="V345" t="s">
        <v>3164</v>
      </c>
      <c r="W345" t="s">
        <v>3165</v>
      </c>
      <c r="X345" s="51" t="str">
        <f t="shared" si="5"/>
        <v>4</v>
      </c>
      <c r="Y345" s="51" t="str">
        <f>IF(T345="","",IF(AND(T345&lt;&gt;'Tabelas auxiliares'!$B$236,T345&lt;&gt;'Tabelas auxiliares'!$B$237),"FOLHA DE PESSOAL",IF(X345='Tabelas auxiliares'!$A$237,"CUSTEIO",IF(X345='Tabelas auxiliares'!$A$236,"INVESTIMENTO","ERRO - VERIFICAR"))))</f>
        <v>INVESTIMENTO</v>
      </c>
      <c r="Z345" s="44">
        <v>20382.78</v>
      </c>
      <c r="AC345" s="44">
        <v>20382.78</v>
      </c>
    </row>
    <row r="346" spans="1:29" x14ac:dyDescent="0.25">
      <c r="A346" t="s">
        <v>594</v>
      </c>
      <c r="B346" s="72" t="s">
        <v>335</v>
      </c>
      <c r="C346" s="72" t="s">
        <v>595</v>
      </c>
      <c r="D346" t="s">
        <v>153</v>
      </c>
      <c r="E346" t="s">
        <v>117</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t="s">
        <v>5028</v>
      </c>
      <c r="J346" t="s">
        <v>2877</v>
      </c>
      <c r="K346" t="s">
        <v>5029</v>
      </c>
      <c r="L346" t="s">
        <v>2879</v>
      </c>
      <c r="M346" t="s">
        <v>2918</v>
      </c>
      <c r="N346" t="s">
        <v>1308</v>
      </c>
      <c r="O346" t="s">
        <v>167</v>
      </c>
      <c r="P346" t="s">
        <v>1309</v>
      </c>
      <c r="Q346" t="s">
        <v>168</v>
      </c>
      <c r="R346" t="s">
        <v>165</v>
      </c>
      <c r="S346" t="s">
        <v>119</v>
      </c>
      <c r="T346" t="s">
        <v>164</v>
      </c>
      <c r="U346" t="s">
        <v>789</v>
      </c>
      <c r="V346" t="s">
        <v>2948</v>
      </c>
      <c r="W346" t="s">
        <v>2949</v>
      </c>
      <c r="X346" s="51" t="str">
        <f t="shared" si="5"/>
        <v>4</v>
      </c>
      <c r="Y346" s="51" t="str">
        <f>IF(T346="","",IF(AND(T346&lt;&gt;'Tabelas auxiliares'!$B$236,T346&lt;&gt;'Tabelas auxiliares'!$B$237),"FOLHA DE PESSOAL",IF(X346='Tabelas auxiliares'!$A$237,"CUSTEIO",IF(X346='Tabelas auxiliares'!$A$236,"INVESTIMENTO","ERRO - VERIFICAR"))))</f>
        <v>INVESTIMENTO</v>
      </c>
      <c r="Z346" s="44">
        <v>4000</v>
      </c>
    </row>
    <row r="347" spans="1:29" x14ac:dyDescent="0.25">
      <c r="A347" t="s">
        <v>594</v>
      </c>
      <c r="B347" s="72" t="s">
        <v>337</v>
      </c>
      <c r="C347" s="72" t="s">
        <v>595</v>
      </c>
      <c r="D347" t="s">
        <v>35</v>
      </c>
      <c r="E347" t="s">
        <v>117</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t="s">
        <v>4138</v>
      </c>
      <c r="J347" t="s">
        <v>5030</v>
      </c>
      <c r="K347" t="s">
        <v>5031</v>
      </c>
      <c r="L347" t="s">
        <v>5032</v>
      </c>
      <c r="M347" t="s">
        <v>5033</v>
      </c>
      <c r="N347" t="s">
        <v>166</v>
      </c>
      <c r="O347" t="s">
        <v>167</v>
      </c>
      <c r="P347" t="s">
        <v>200</v>
      </c>
      <c r="Q347" t="s">
        <v>168</v>
      </c>
      <c r="R347" t="s">
        <v>165</v>
      </c>
      <c r="S347" t="s">
        <v>119</v>
      </c>
      <c r="T347" t="s">
        <v>164</v>
      </c>
      <c r="U347" t="s">
        <v>118</v>
      </c>
      <c r="V347" t="s">
        <v>466</v>
      </c>
      <c r="W347" t="s">
        <v>447</v>
      </c>
      <c r="X347" s="51" t="str">
        <f t="shared" si="5"/>
        <v>3</v>
      </c>
      <c r="Y347" s="51" t="str">
        <f>IF(T347="","",IF(AND(T347&lt;&gt;'Tabelas auxiliares'!$B$236,T347&lt;&gt;'Tabelas auxiliares'!$B$237),"FOLHA DE PESSOAL",IF(X347='Tabelas auxiliares'!$A$237,"CUSTEIO",IF(X347='Tabelas auxiliares'!$A$236,"INVESTIMENTO","ERRO - VERIFICAR"))))</f>
        <v>CUSTEIO</v>
      </c>
      <c r="Z347" s="44">
        <v>24165.29</v>
      </c>
      <c r="AA347" s="44">
        <v>24165.29</v>
      </c>
    </row>
    <row r="348" spans="1:29" x14ac:dyDescent="0.25">
      <c r="A348" t="s">
        <v>594</v>
      </c>
      <c r="B348" s="72" t="s">
        <v>337</v>
      </c>
      <c r="C348" s="72" t="s">
        <v>595</v>
      </c>
      <c r="D348" t="s">
        <v>35</v>
      </c>
      <c r="E348" t="s">
        <v>117</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t="s">
        <v>4566</v>
      </c>
      <c r="J348" t="s">
        <v>2950</v>
      </c>
      <c r="K348" t="s">
        <v>5034</v>
      </c>
      <c r="L348" t="s">
        <v>2952</v>
      </c>
      <c r="M348" t="s">
        <v>2882</v>
      </c>
      <c r="N348" t="s">
        <v>166</v>
      </c>
      <c r="O348" t="s">
        <v>167</v>
      </c>
      <c r="P348" t="s">
        <v>200</v>
      </c>
      <c r="Q348" t="s">
        <v>168</v>
      </c>
      <c r="R348" t="s">
        <v>165</v>
      </c>
      <c r="S348" t="s">
        <v>119</v>
      </c>
      <c r="T348" t="s">
        <v>164</v>
      </c>
      <c r="U348" t="s">
        <v>118</v>
      </c>
      <c r="V348" t="s">
        <v>466</v>
      </c>
      <c r="W348" t="s">
        <v>447</v>
      </c>
      <c r="X348" s="51" t="str">
        <f t="shared" si="5"/>
        <v>3</v>
      </c>
      <c r="Y348" s="51" t="str">
        <f>IF(T348="","",IF(AND(T348&lt;&gt;'Tabelas auxiliares'!$B$236,T348&lt;&gt;'Tabelas auxiliares'!$B$237),"FOLHA DE PESSOAL",IF(X348='Tabelas auxiliares'!$A$237,"CUSTEIO",IF(X348='Tabelas auxiliares'!$A$236,"INVESTIMENTO","ERRO - VERIFICAR"))))</f>
        <v>CUSTEIO</v>
      </c>
      <c r="Z348" s="44">
        <v>80632.149999999994</v>
      </c>
      <c r="AC348" s="44">
        <v>80632.149999999994</v>
      </c>
    </row>
    <row r="349" spans="1:29" x14ac:dyDescent="0.25">
      <c r="A349" t="s">
        <v>594</v>
      </c>
      <c r="B349" s="72" t="s">
        <v>337</v>
      </c>
      <c r="C349" s="72" t="s">
        <v>595</v>
      </c>
      <c r="D349" t="s">
        <v>69</v>
      </c>
      <c r="E349" t="s">
        <v>117</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t="s">
        <v>4248</v>
      </c>
      <c r="J349" t="s">
        <v>5035</v>
      </c>
      <c r="K349" t="s">
        <v>5036</v>
      </c>
      <c r="L349" t="s">
        <v>5037</v>
      </c>
      <c r="M349" t="s">
        <v>5038</v>
      </c>
      <c r="N349" t="s">
        <v>166</v>
      </c>
      <c r="O349" t="s">
        <v>167</v>
      </c>
      <c r="P349" t="s">
        <v>200</v>
      </c>
      <c r="Q349" t="s">
        <v>168</v>
      </c>
      <c r="R349" t="s">
        <v>165</v>
      </c>
      <c r="S349" t="s">
        <v>923</v>
      </c>
      <c r="T349" t="s">
        <v>164</v>
      </c>
      <c r="U349" t="s">
        <v>118</v>
      </c>
      <c r="V349" t="s">
        <v>466</v>
      </c>
      <c r="W349" t="s">
        <v>447</v>
      </c>
      <c r="X349" s="51" t="str">
        <f t="shared" si="5"/>
        <v>3</v>
      </c>
      <c r="Y349" s="51" t="str">
        <f>IF(T349="","",IF(AND(T349&lt;&gt;'Tabelas auxiliares'!$B$236,T349&lt;&gt;'Tabelas auxiliares'!$B$237),"FOLHA DE PESSOAL",IF(X349='Tabelas auxiliares'!$A$237,"CUSTEIO",IF(X349='Tabelas auxiliares'!$A$236,"INVESTIMENTO","ERRO - VERIFICAR"))))</f>
        <v>CUSTEIO</v>
      </c>
      <c r="Z349" s="44">
        <v>1645.67</v>
      </c>
      <c r="AA349" s="44">
        <v>1645.67</v>
      </c>
    </row>
    <row r="350" spans="1:29" x14ac:dyDescent="0.25">
      <c r="A350" t="s">
        <v>594</v>
      </c>
      <c r="B350" s="72" t="s">
        <v>337</v>
      </c>
      <c r="C350" s="72" t="s">
        <v>595</v>
      </c>
      <c r="D350" t="s">
        <v>69</v>
      </c>
      <c r="E350" t="s">
        <v>117</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t="s">
        <v>4589</v>
      </c>
      <c r="J350" t="s">
        <v>2954</v>
      </c>
      <c r="K350" t="s">
        <v>5039</v>
      </c>
      <c r="L350" t="s">
        <v>2956</v>
      </c>
      <c r="M350" t="s">
        <v>2957</v>
      </c>
      <c r="N350" t="s">
        <v>166</v>
      </c>
      <c r="O350" t="s">
        <v>167</v>
      </c>
      <c r="P350" t="s">
        <v>200</v>
      </c>
      <c r="Q350" t="s">
        <v>168</v>
      </c>
      <c r="R350" t="s">
        <v>165</v>
      </c>
      <c r="S350" t="s">
        <v>119</v>
      </c>
      <c r="T350" t="s">
        <v>164</v>
      </c>
      <c r="U350" t="s">
        <v>118</v>
      </c>
      <c r="V350" t="s">
        <v>466</v>
      </c>
      <c r="W350" t="s">
        <v>447</v>
      </c>
      <c r="X350" s="51" t="str">
        <f t="shared" si="5"/>
        <v>3</v>
      </c>
      <c r="Y350" s="51" t="str">
        <f>IF(T350="","",IF(AND(T350&lt;&gt;'Tabelas auxiliares'!$B$236,T350&lt;&gt;'Tabelas auxiliares'!$B$237),"FOLHA DE PESSOAL",IF(X350='Tabelas auxiliares'!$A$237,"CUSTEIO",IF(X350='Tabelas auxiliares'!$A$236,"INVESTIMENTO","ERRO - VERIFICAR"))))</f>
        <v>CUSTEIO</v>
      </c>
      <c r="Z350" s="44">
        <v>921168.08</v>
      </c>
      <c r="AA350" s="44">
        <v>1.1299999999999999</v>
      </c>
      <c r="AC350" s="44">
        <v>921166.95</v>
      </c>
    </row>
    <row r="351" spans="1:29" x14ac:dyDescent="0.25">
      <c r="A351" t="s">
        <v>594</v>
      </c>
      <c r="B351" s="72" t="s">
        <v>337</v>
      </c>
      <c r="C351" s="72" t="s">
        <v>595</v>
      </c>
      <c r="D351" t="s">
        <v>69</v>
      </c>
      <c r="E351" t="s">
        <v>117</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t="s">
        <v>5040</v>
      </c>
      <c r="J351" t="s">
        <v>2954</v>
      </c>
      <c r="K351" t="s">
        <v>5041</v>
      </c>
      <c r="L351" t="s">
        <v>2956</v>
      </c>
      <c r="M351" t="s">
        <v>2957</v>
      </c>
      <c r="N351" t="s">
        <v>166</v>
      </c>
      <c r="O351" t="s">
        <v>167</v>
      </c>
      <c r="P351" t="s">
        <v>200</v>
      </c>
      <c r="Q351" t="s">
        <v>168</v>
      </c>
      <c r="R351" t="s">
        <v>165</v>
      </c>
      <c r="S351" t="s">
        <v>923</v>
      </c>
      <c r="T351" t="s">
        <v>164</v>
      </c>
      <c r="U351" t="s">
        <v>118</v>
      </c>
      <c r="V351" t="s">
        <v>466</v>
      </c>
      <c r="W351" t="s">
        <v>447</v>
      </c>
      <c r="X351" s="51" t="str">
        <f t="shared" si="5"/>
        <v>3</v>
      </c>
      <c r="Y351" s="51" t="str">
        <f>IF(T351="","",IF(AND(T351&lt;&gt;'Tabelas auxiliares'!$B$236,T351&lt;&gt;'Tabelas auxiliares'!$B$237),"FOLHA DE PESSOAL",IF(X351='Tabelas auxiliares'!$A$237,"CUSTEIO",IF(X351='Tabelas auxiliares'!$A$236,"INVESTIMENTO","ERRO - VERIFICAR"))))</f>
        <v>CUSTEIO</v>
      </c>
      <c r="Z351" s="44">
        <v>19023.61</v>
      </c>
      <c r="AC351" s="44">
        <v>19023.61</v>
      </c>
    </row>
    <row r="352" spans="1:29" x14ac:dyDescent="0.25">
      <c r="A352" t="s">
        <v>594</v>
      </c>
      <c r="B352" s="72" t="s">
        <v>340</v>
      </c>
      <c r="C352" s="72" t="s">
        <v>595</v>
      </c>
      <c r="D352" t="s">
        <v>69</v>
      </c>
      <c r="E352" t="s">
        <v>117</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t="s">
        <v>5042</v>
      </c>
      <c r="J352" t="s">
        <v>5043</v>
      </c>
      <c r="K352" t="s">
        <v>5044</v>
      </c>
      <c r="L352" t="s">
        <v>5045</v>
      </c>
      <c r="M352" t="s">
        <v>5046</v>
      </c>
      <c r="N352" t="s">
        <v>166</v>
      </c>
      <c r="O352" t="s">
        <v>167</v>
      </c>
      <c r="P352" t="s">
        <v>200</v>
      </c>
      <c r="Q352" t="s">
        <v>168</v>
      </c>
      <c r="R352" t="s">
        <v>165</v>
      </c>
      <c r="S352" t="s">
        <v>119</v>
      </c>
      <c r="T352" t="s">
        <v>164</v>
      </c>
      <c r="U352" t="s">
        <v>118</v>
      </c>
      <c r="V352" t="s">
        <v>2965</v>
      </c>
      <c r="W352" t="s">
        <v>2966</v>
      </c>
      <c r="X352" s="51" t="str">
        <f t="shared" si="5"/>
        <v>3</v>
      </c>
      <c r="Y352" s="51" t="str">
        <f>IF(T352="","",IF(AND(T352&lt;&gt;'Tabelas auxiliares'!$B$236,T352&lt;&gt;'Tabelas auxiliares'!$B$237),"FOLHA DE PESSOAL",IF(X352='Tabelas auxiliares'!$A$237,"CUSTEIO",IF(X352='Tabelas auxiliares'!$A$236,"INVESTIMENTO","ERRO - VERIFICAR"))))</f>
        <v>CUSTEIO</v>
      </c>
      <c r="Z352" s="44">
        <v>22214.29</v>
      </c>
      <c r="AA352" s="44">
        <v>22214.29</v>
      </c>
    </row>
    <row r="353" spans="1:29" x14ac:dyDescent="0.25">
      <c r="A353" t="s">
        <v>594</v>
      </c>
      <c r="B353" s="72" t="s">
        <v>340</v>
      </c>
      <c r="C353" s="72" t="s">
        <v>595</v>
      </c>
      <c r="D353" t="s">
        <v>69</v>
      </c>
      <c r="E353" t="s">
        <v>117</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t="s">
        <v>4347</v>
      </c>
      <c r="J353" t="s">
        <v>5047</v>
      </c>
      <c r="K353" t="s">
        <v>5048</v>
      </c>
      <c r="L353" t="s">
        <v>5049</v>
      </c>
      <c r="M353" t="s">
        <v>2970</v>
      </c>
      <c r="N353" t="s">
        <v>166</v>
      </c>
      <c r="O353" t="s">
        <v>167</v>
      </c>
      <c r="P353" t="s">
        <v>200</v>
      </c>
      <c r="Q353" t="s">
        <v>168</v>
      </c>
      <c r="R353" t="s">
        <v>165</v>
      </c>
      <c r="S353" t="s">
        <v>119</v>
      </c>
      <c r="T353" t="s">
        <v>164</v>
      </c>
      <c r="U353" t="s">
        <v>118</v>
      </c>
      <c r="V353" t="s">
        <v>2965</v>
      </c>
      <c r="W353" t="s">
        <v>2966</v>
      </c>
      <c r="X353" s="51" t="str">
        <f t="shared" si="5"/>
        <v>3</v>
      </c>
      <c r="Y353" s="51" t="str">
        <f>IF(T353="","",IF(AND(T353&lt;&gt;'Tabelas auxiliares'!$B$236,T353&lt;&gt;'Tabelas auxiliares'!$B$237),"FOLHA DE PESSOAL",IF(X353='Tabelas auxiliares'!$A$237,"CUSTEIO",IF(X353='Tabelas auxiliares'!$A$236,"INVESTIMENTO","ERRO - VERIFICAR"))))</f>
        <v>CUSTEIO</v>
      </c>
      <c r="Z353" s="44">
        <v>273124.84000000003</v>
      </c>
      <c r="AA353" s="44">
        <v>273124.84000000003</v>
      </c>
    </row>
    <row r="354" spans="1:29" x14ac:dyDescent="0.25">
      <c r="A354" t="s">
        <v>594</v>
      </c>
      <c r="B354" s="72" t="s">
        <v>340</v>
      </c>
      <c r="C354" s="72" t="s">
        <v>595</v>
      </c>
      <c r="D354" t="s">
        <v>69</v>
      </c>
      <c r="E354" t="s">
        <v>117</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t="s">
        <v>5000</v>
      </c>
      <c r="J354" t="s">
        <v>2961</v>
      </c>
      <c r="K354" t="s">
        <v>5050</v>
      </c>
      <c r="L354" t="s">
        <v>2963</v>
      </c>
      <c r="M354" t="s">
        <v>2964</v>
      </c>
      <c r="N354" t="s">
        <v>166</v>
      </c>
      <c r="O354" t="s">
        <v>167</v>
      </c>
      <c r="P354" t="s">
        <v>200</v>
      </c>
      <c r="Q354" t="s">
        <v>168</v>
      </c>
      <c r="R354" t="s">
        <v>165</v>
      </c>
      <c r="S354" t="s">
        <v>119</v>
      </c>
      <c r="T354" t="s">
        <v>164</v>
      </c>
      <c r="U354" t="s">
        <v>118</v>
      </c>
      <c r="V354" t="s">
        <v>2965</v>
      </c>
      <c r="W354" t="s">
        <v>2966</v>
      </c>
      <c r="X354" s="51" t="str">
        <f t="shared" si="5"/>
        <v>3</v>
      </c>
      <c r="Y354" s="51" t="str">
        <f>IF(T354="","",IF(AND(T354&lt;&gt;'Tabelas auxiliares'!$B$236,T354&lt;&gt;'Tabelas auxiliares'!$B$237),"FOLHA DE PESSOAL",IF(X354='Tabelas auxiliares'!$A$237,"CUSTEIO",IF(X354='Tabelas auxiliares'!$A$236,"INVESTIMENTO","ERRO - VERIFICAR"))))</f>
        <v>CUSTEIO</v>
      </c>
      <c r="Z354" s="44">
        <v>924864.89</v>
      </c>
      <c r="AC354" s="44">
        <v>924864.89</v>
      </c>
    </row>
    <row r="355" spans="1:29" x14ac:dyDescent="0.25">
      <c r="A355" t="s">
        <v>594</v>
      </c>
      <c r="B355" s="72" t="s">
        <v>340</v>
      </c>
      <c r="C355" s="72" t="s">
        <v>595</v>
      </c>
      <c r="D355" t="s">
        <v>69</v>
      </c>
      <c r="E355" t="s">
        <v>117</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t="s">
        <v>5051</v>
      </c>
      <c r="J355" t="s">
        <v>5052</v>
      </c>
      <c r="K355" t="s">
        <v>5053</v>
      </c>
      <c r="L355" t="s">
        <v>5054</v>
      </c>
      <c r="M355" t="s">
        <v>5055</v>
      </c>
      <c r="N355" t="s">
        <v>166</v>
      </c>
      <c r="O355" t="s">
        <v>167</v>
      </c>
      <c r="P355" t="s">
        <v>200</v>
      </c>
      <c r="Q355" t="s">
        <v>168</v>
      </c>
      <c r="R355" t="s">
        <v>165</v>
      </c>
      <c r="S355" t="s">
        <v>119</v>
      </c>
      <c r="T355" t="s">
        <v>164</v>
      </c>
      <c r="U355" t="s">
        <v>118</v>
      </c>
      <c r="V355" t="s">
        <v>2965</v>
      </c>
      <c r="W355" t="s">
        <v>2966</v>
      </c>
      <c r="X355" s="51" t="str">
        <f t="shared" si="5"/>
        <v>3</v>
      </c>
      <c r="Y355" s="51" t="str">
        <f>IF(T355="","",IF(AND(T355&lt;&gt;'Tabelas auxiliares'!$B$236,T355&lt;&gt;'Tabelas auxiliares'!$B$237),"FOLHA DE PESSOAL",IF(X355='Tabelas auxiliares'!$A$237,"CUSTEIO",IF(X355='Tabelas auxiliares'!$A$236,"INVESTIMENTO","ERRO - VERIFICAR"))))</f>
        <v>CUSTEIO</v>
      </c>
      <c r="Z355" s="44">
        <v>148865.38</v>
      </c>
      <c r="AA355" s="44">
        <v>148865.38</v>
      </c>
    </row>
    <row r="356" spans="1:29" x14ac:dyDescent="0.25">
      <c r="A356" t="s">
        <v>594</v>
      </c>
      <c r="B356" s="72" t="s">
        <v>340</v>
      </c>
      <c r="C356" s="72" t="s">
        <v>595</v>
      </c>
      <c r="D356" t="s">
        <v>69</v>
      </c>
      <c r="E356" t="s">
        <v>117</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t="s">
        <v>4415</v>
      </c>
      <c r="J356" t="s">
        <v>2961</v>
      </c>
      <c r="K356" t="s">
        <v>5056</v>
      </c>
      <c r="L356" t="s">
        <v>2963</v>
      </c>
      <c r="M356" t="s">
        <v>2964</v>
      </c>
      <c r="N356" t="s">
        <v>166</v>
      </c>
      <c r="O356" t="s">
        <v>167</v>
      </c>
      <c r="P356" t="s">
        <v>200</v>
      </c>
      <c r="Q356" t="s">
        <v>168</v>
      </c>
      <c r="R356" t="s">
        <v>165</v>
      </c>
      <c r="S356" t="s">
        <v>923</v>
      </c>
      <c r="T356" t="s">
        <v>164</v>
      </c>
      <c r="U356" t="s">
        <v>118</v>
      </c>
      <c r="V356" t="s">
        <v>2965</v>
      </c>
      <c r="W356" t="s">
        <v>2966</v>
      </c>
      <c r="X356" s="51" t="str">
        <f t="shared" si="5"/>
        <v>3</v>
      </c>
      <c r="Y356" s="51" t="str">
        <f>IF(T356="","",IF(AND(T356&lt;&gt;'Tabelas auxiliares'!$B$236,T356&lt;&gt;'Tabelas auxiliares'!$B$237),"FOLHA DE PESSOAL",IF(X356='Tabelas auxiliares'!$A$237,"CUSTEIO",IF(X356='Tabelas auxiliares'!$A$236,"INVESTIMENTO","ERRO - VERIFICAR"))))</f>
        <v>CUSTEIO</v>
      </c>
      <c r="Z356" s="44">
        <v>22701.119999999999</v>
      </c>
      <c r="AC356" s="44">
        <v>22701.119999999999</v>
      </c>
    </row>
    <row r="357" spans="1:29" x14ac:dyDescent="0.25">
      <c r="A357" t="s">
        <v>594</v>
      </c>
      <c r="B357" s="72" t="s">
        <v>343</v>
      </c>
      <c r="C357" s="72" t="s">
        <v>595</v>
      </c>
      <c r="D357" t="s">
        <v>41</v>
      </c>
      <c r="E357" t="s">
        <v>117</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t="s">
        <v>4103</v>
      </c>
      <c r="J357" t="s">
        <v>5057</v>
      </c>
      <c r="K357" t="s">
        <v>5058</v>
      </c>
      <c r="L357" t="s">
        <v>2991</v>
      </c>
      <c r="M357" t="s">
        <v>2992</v>
      </c>
      <c r="N357" t="s">
        <v>166</v>
      </c>
      <c r="O357" t="s">
        <v>167</v>
      </c>
      <c r="P357" t="s">
        <v>200</v>
      </c>
      <c r="Q357" t="s">
        <v>168</v>
      </c>
      <c r="R357" t="s">
        <v>165</v>
      </c>
      <c r="S357" t="s">
        <v>119</v>
      </c>
      <c r="T357" t="s">
        <v>164</v>
      </c>
      <c r="U357" t="s">
        <v>118</v>
      </c>
      <c r="V357" t="s">
        <v>2986</v>
      </c>
      <c r="W357" t="s">
        <v>2987</v>
      </c>
      <c r="X357" s="51" t="str">
        <f t="shared" si="5"/>
        <v>3</v>
      </c>
      <c r="Y357" s="51" t="str">
        <f>IF(T357="","",IF(AND(T357&lt;&gt;'Tabelas auxiliares'!$B$236,T357&lt;&gt;'Tabelas auxiliares'!$B$237),"FOLHA DE PESSOAL",IF(X357='Tabelas auxiliares'!$A$237,"CUSTEIO",IF(X357='Tabelas auxiliares'!$A$236,"INVESTIMENTO","ERRO - VERIFICAR"))))</f>
        <v>CUSTEIO</v>
      </c>
      <c r="Z357" s="44">
        <v>9580.73</v>
      </c>
      <c r="AC357" s="44">
        <v>9580.73</v>
      </c>
    </row>
    <row r="358" spans="1:29" x14ac:dyDescent="0.25">
      <c r="A358" t="s">
        <v>594</v>
      </c>
      <c r="B358" s="72" t="s">
        <v>343</v>
      </c>
      <c r="C358" s="72" t="s">
        <v>595</v>
      </c>
      <c r="D358" t="s">
        <v>45</v>
      </c>
      <c r="E358" t="s">
        <v>117</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t="s">
        <v>4595</v>
      </c>
      <c r="J358" t="s">
        <v>5059</v>
      </c>
      <c r="K358" t="s">
        <v>5060</v>
      </c>
      <c r="L358" t="s">
        <v>5061</v>
      </c>
      <c r="M358" t="s">
        <v>1869</v>
      </c>
      <c r="N358" t="s">
        <v>1308</v>
      </c>
      <c r="O358" t="s">
        <v>167</v>
      </c>
      <c r="P358" t="s">
        <v>1309</v>
      </c>
      <c r="Q358" t="s">
        <v>168</v>
      </c>
      <c r="R358" t="s">
        <v>165</v>
      </c>
      <c r="S358" t="s">
        <v>119</v>
      </c>
      <c r="T358" t="s">
        <v>164</v>
      </c>
      <c r="U358" t="s">
        <v>789</v>
      </c>
      <c r="V358" t="s">
        <v>1780</v>
      </c>
      <c r="W358" t="s">
        <v>1781</v>
      </c>
      <c r="X358" s="51" t="str">
        <f t="shared" si="5"/>
        <v>4</v>
      </c>
      <c r="Y358" s="51" t="str">
        <f>IF(T358="","",IF(AND(T358&lt;&gt;'Tabelas auxiliares'!$B$236,T358&lt;&gt;'Tabelas auxiliares'!$B$237),"FOLHA DE PESSOAL",IF(X358='Tabelas auxiliares'!$A$237,"CUSTEIO",IF(X358='Tabelas auxiliares'!$A$236,"INVESTIMENTO","ERRO - VERIFICAR"))))</f>
        <v>INVESTIMENTO</v>
      </c>
      <c r="Z358" s="44">
        <v>3564</v>
      </c>
      <c r="AC358" s="44">
        <v>3564</v>
      </c>
    </row>
    <row r="359" spans="1:29" x14ac:dyDescent="0.25">
      <c r="A359" t="s">
        <v>594</v>
      </c>
      <c r="B359" s="72" t="s">
        <v>343</v>
      </c>
      <c r="C359" s="72" t="s">
        <v>595</v>
      </c>
      <c r="D359" t="s">
        <v>209</v>
      </c>
      <c r="E359" t="s">
        <v>117</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t="s">
        <v>5062</v>
      </c>
      <c r="J359" t="s">
        <v>5063</v>
      </c>
      <c r="K359" t="s">
        <v>5064</v>
      </c>
      <c r="L359" t="s">
        <v>5065</v>
      </c>
      <c r="M359" t="s">
        <v>5066</v>
      </c>
      <c r="N359" t="s">
        <v>166</v>
      </c>
      <c r="O359" t="s">
        <v>167</v>
      </c>
      <c r="P359" t="s">
        <v>200</v>
      </c>
      <c r="Q359" t="s">
        <v>168</v>
      </c>
      <c r="R359" t="s">
        <v>165</v>
      </c>
      <c r="S359" t="s">
        <v>923</v>
      </c>
      <c r="T359" t="s">
        <v>164</v>
      </c>
      <c r="U359" t="s">
        <v>118</v>
      </c>
      <c r="V359" t="s">
        <v>2766</v>
      </c>
      <c r="W359" t="s">
        <v>2767</v>
      </c>
      <c r="X359" s="51" t="str">
        <f t="shared" si="5"/>
        <v>3</v>
      </c>
      <c r="Y359" s="51" t="str">
        <f>IF(T359="","",IF(AND(T359&lt;&gt;'Tabelas auxiliares'!$B$236,T359&lt;&gt;'Tabelas auxiliares'!$B$237),"FOLHA DE PESSOAL",IF(X359='Tabelas auxiliares'!$A$237,"CUSTEIO",IF(X359='Tabelas auxiliares'!$A$236,"INVESTIMENTO","ERRO - VERIFICAR"))))</f>
        <v>CUSTEIO</v>
      </c>
      <c r="Z359" s="44">
        <v>1649.97</v>
      </c>
      <c r="AC359" s="44">
        <v>1649.97</v>
      </c>
    </row>
    <row r="360" spans="1:29" x14ac:dyDescent="0.25">
      <c r="A360" t="s">
        <v>594</v>
      </c>
      <c r="B360" s="72" t="s">
        <v>343</v>
      </c>
      <c r="C360" s="72" t="s">
        <v>595</v>
      </c>
      <c r="D360" t="s">
        <v>209</v>
      </c>
      <c r="E360" t="s">
        <v>117</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t="s">
        <v>5062</v>
      </c>
      <c r="J360" t="s">
        <v>5063</v>
      </c>
      <c r="K360" t="s">
        <v>5067</v>
      </c>
      <c r="L360" t="s">
        <v>5065</v>
      </c>
      <c r="M360" t="s">
        <v>5068</v>
      </c>
      <c r="N360" t="s">
        <v>166</v>
      </c>
      <c r="O360" t="s">
        <v>167</v>
      </c>
      <c r="P360" t="s">
        <v>200</v>
      </c>
      <c r="Q360" t="s">
        <v>168</v>
      </c>
      <c r="R360" t="s">
        <v>165</v>
      </c>
      <c r="S360" t="s">
        <v>923</v>
      </c>
      <c r="T360" t="s">
        <v>164</v>
      </c>
      <c r="U360" t="s">
        <v>118</v>
      </c>
      <c r="V360" t="s">
        <v>2766</v>
      </c>
      <c r="W360" t="s">
        <v>2767</v>
      </c>
      <c r="X360" s="51" t="str">
        <f t="shared" si="5"/>
        <v>3</v>
      </c>
      <c r="Y360" s="51" t="str">
        <f>IF(T360="","",IF(AND(T360&lt;&gt;'Tabelas auxiliares'!$B$236,T360&lt;&gt;'Tabelas auxiliares'!$B$237),"FOLHA DE PESSOAL",IF(X360='Tabelas auxiliares'!$A$237,"CUSTEIO",IF(X360='Tabelas auxiliares'!$A$236,"INVESTIMENTO","ERRO - VERIFICAR"))))</f>
        <v>CUSTEIO</v>
      </c>
      <c r="Z360" s="44">
        <v>477.2</v>
      </c>
      <c r="AC360" s="44">
        <v>477.2</v>
      </c>
    </row>
    <row r="361" spans="1:29" x14ac:dyDescent="0.25">
      <c r="A361" t="s">
        <v>594</v>
      </c>
      <c r="B361" s="72" t="s">
        <v>343</v>
      </c>
      <c r="C361" s="72" t="s">
        <v>595</v>
      </c>
      <c r="D361" t="s">
        <v>61</v>
      </c>
      <c r="E361" t="s">
        <v>117</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t="s">
        <v>4085</v>
      </c>
      <c r="J361" t="s">
        <v>5069</v>
      </c>
      <c r="K361" t="s">
        <v>5070</v>
      </c>
      <c r="L361" t="s">
        <v>5071</v>
      </c>
      <c r="M361" t="s">
        <v>5072</v>
      </c>
      <c r="N361" t="s">
        <v>166</v>
      </c>
      <c r="O361" t="s">
        <v>167</v>
      </c>
      <c r="P361" t="s">
        <v>200</v>
      </c>
      <c r="Q361" t="s">
        <v>168</v>
      </c>
      <c r="R361" t="s">
        <v>165</v>
      </c>
      <c r="S361" t="s">
        <v>119</v>
      </c>
      <c r="T361" t="s">
        <v>164</v>
      </c>
      <c r="U361" t="s">
        <v>118</v>
      </c>
      <c r="V361" t="s">
        <v>2997</v>
      </c>
      <c r="W361" t="s">
        <v>2998</v>
      </c>
      <c r="X361" s="51" t="str">
        <f t="shared" si="5"/>
        <v>3</v>
      </c>
      <c r="Y361" s="51" t="str">
        <f>IF(T361="","",IF(AND(T361&lt;&gt;'Tabelas auxiliares'!$B$236,T361&lt;&gt;'Tabelas auxiliares'!$B$237),"FOLHA DE PESSOAL",IF(X361='Tabelas auxiliares'!$A$237,"CUSTEIO",IF(X361='Tabelas auxiliares'!$A$236,"INVESTIMENTO","ERRO - VERIFICAR"))))</f>
        <v>CUSTEIO</v>
      </c>
      <c r="Z361" s="44">
        <v>140</v>
      </c>
      <c r="AC361" s="44">
        <v>140</v>
      </c>
    </row>
    <row r="362" spans="1:29" x14ac:dyDescent="0.25">
      <c r="A362" t="s">
        <v>594</v>
      </c>
      <c r="B362" s="72" t="s">
        <v>343</v>
      </c>
      <c r="C362" s="72" t="s">
        <v>595</v>
      </c>
      <c r="D362" t="s">
        <v>77</v>
      </c>
      <c r="E362" t="s">
        <v>117</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t="s">
        <v>5073</v>
      </c>
      <c r="J362" t="s">
        <v>5074</v>
      </c>
      <c r="K362" t="s">
        <v>5075</v>
      </c>
      <c r="L362" t="s">
        <v>5076</v>
      </c>
      <c r="M362" t="s">
        <v>5077</v>
      </c>
      <c r="N362" t="s">
        <v>166</v>
      </c>
      <c r="O362" t="s">
        <v>167</v>
      </c>
      <c r="P362" t="s">
        <v>200</v>
      </c>
      <c r="Q362" t="s">
        <v>168</v>
      </c>
      <c r="R362" t="s">
        <v>165</v>
      </c>
      <c r="S362" t="s">
        <v>119</v>
      </c>
      <c r="T362" t="s">
        <v>164</v>
      </c>
      <c r="U362" t="s">
        <v>118</v>
      </c>
      <c r="V362" t="s">
        <v>2730</v>
      </c>
      <c r="W362" t="s">
        <v>2731</v>
      </c>
      <c r="X362" s="51" t="str">
        <f t="shared" si="5"/>
        <v>3</v>
      </c>
      <c r="Y362" s="51" t="str">
        <f>IF(T362="","",IF(AND(T362&lt;&gt;'Tabelas auxiliares'!$B$236,T362&lt;&gt;'Tabelas auxiliares'!$B$237),"FOLHA DE PESSOAL",IF(X362='Tabelas auxiliares'!$A$237,"CUSTEIO",IF(X362='Tabelas auxiliares'!$A$236,"INVESTIMENTO","ERRO - VERIFICAR"))))</f>
        <v>CUSTEIO</v>
      </c>
      <c r="Z362" s="44">
        <v>1</v>
      </c>
      <c r="AA362" s="44">
        <v>1</v>
      </c>
    </row>
    <row r="363" spans="1:29" x14ac:dyDescent="0.25">
      <c r="A363" t="s">
        <v>594</v>
      </c>
      <c r="B363" s="72" t="s">
        <v>343</v>
      </c>
      <c r="C363" s="72" t="s">
        <v>595</v>
      </c>
      <c r="D363" t="s">
        <v>77</v>
      </c>
      <c r="E363" t="s">
        <v>117</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t="s">
        <v>5078</v>
      </c>
      <c r="J363" t="s">
        <v>5079</v>
      </c>
      <c r="K363" t="s">
        <v>5080</v>
      </c>
      <c r="L363" t="s">
        <v>5081</v>
      </c>
      <c r="M363" t="s">
        <v>5082</v>
      </c>
      <c r="N363" t="s">
        <v>166</v>
      </c>
      <c r="O363" t="s">
        <v>4393</v>
      </c>
      <c r="P363" t="s">
        <v>4394</v>
      </c>
      <c r="Q363" t="s">
        <v>168</v>
      </c>
      <c r="R363" t="s">
        <v>165</v>
      </c>
      <c r="S363" t="s">
        <v>597</v>
      </c>
      <c r="T363" t="s">
        <v>164</v>
      </c>
      <c r="U363" t="s">
        <v>4395</v>
      </c>
      <c r="V363" t="s">
        <v>3011</v>
      </c>
      <c r="W363" t="s">
        <v>3012</v>
      </c>
      <c r="X363" s="51" t="str">
        <f t="shared" si="5"/>
        <v>3</v>
      </c>
      <c r="Y363" s="51" t="str">
        <f>IF(T363="","",IF(AND(T363&lt;&gt;'Tabelas auxiliares'!$B$236,T363&lt;&gt;'Tabelas auxiliares'!$B$237),"FOLHA DE PESSOAL",IF(X363='Tabelas auxiliares'!$A$237,"CUSTEIO",IF(X363='Tabelas auxiliares'!$A$236,"INVESTIMENTO","ERRO - VERIFICAR"))))</f>
        <v>CUSTEIO</v>
      </c>
      <c r="Z363" s="44">
        <v>3557.34</v>
      </c>
      <c r="AA363" s="44">
        <v>3557.34</v>
      </c>
    </row>
    <row r="364" spans="1:29" x14ac:dyDescent="0.25">
      <c r="A364" t="s">
        <v>594</v>
      </c>
      <c r="B364" s="72" t="s">
        <v>343</v>
      </c>
      <c r="C364" s="72" t="s">
        <v>595</v>
      </c>
      <c r="D364" t="s">
        <v>77</v>
      </c>
      <c r="E364" t="s">
        <v>117</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t="s">
        <v>5083</v>
      </c>
      <c r="J364" t="s">
        <v>5084</v>
      </c>
      <c r="K364" t="s">
        <v>5085</v>
      </c>
      <c r="L364" t="s">
        <v>5086</v>
      </c>
      <c r="M364" t="s">
        <v>5087</v>
      </c>
      <c r="N364" t="s">
        <v>166</v>
      </c>
      <c r="O364" t="s">
        <v>4393</v>
      </c>
      <c r="P364" t="s">
        <v>4394</v>
      </c>
      <c r="Q364" t="s">
        <v>168</v>
      </c>
      <c r="R364" t="s">
        <v>165</v>
      </c>
      <c r="S364" t="s">
        <v>597</v>
      </c>
      <c r="T364" t="s">
        <v>164</v>
      </c>
      <c r="U364" t="s">
        <v>4395</v>
      </c>
      <c r="V364" t="s">
        <v>2595</v>
      </c>
      <c r="W364" t="s">
        <v>2596</v>
      </c>
      <c r="X364" s="51" t="str">
        <f t="shared" si="5"/>
        <v>3</v>
      </c>
      <c r="Y364" s="51" t="str">
        <f>IF(T364="","",IF(AND(T364&lt;&gt;'Tabelas auxiliares'!$B$236,T364&lt;&gt;'Tabelas auxiliares'!$B$237),"FOLHA DE PESSOAL",IF(X364='Tabelas auxiliares'!$A$237,"CUSTEIO",IF(X364='Tabelas auxiliares'!$A$236,"INVESTIMENTO","ERRO - VERIFICAR"))))</f>
        <v>CUSTEIO</v>
      </c>
      <c r="Z364" s="44">
        <v>37080</v>
      </c>
    </row>
    <row r="365" spans="1:29" x14ac:dyDescent="0.25">
      <c r="A365" t="s">
        <v>594</v>
      </c>
      <c r="B365" s="72" t="s">
        <v>343</v>
      </c>
      <c r="C365" s="72" t="s">
        <v>595</v>
      </c>
      <c r="D365" t="s">
        <v>77</v>
      </c>
      <c r="E365" t="s">
        <v>117</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t="s">
        <v>5088</v>
      </c>
      <c r="J365" t="s">
        <v>5089</v>
      </c>
      <c r="K365" t="s">
        <v>5090</v>
      </c>
      <c r="L365" t="s">
        <v>5091</v>
      </c>
      <c r="M365" t="s">
        <v>5082</v>
      </c>
      <c r="N365" t="s">
        <v>166</v>
      </c>
      <c r="O365" t="s">
        <v>167</v>
      </c>
      <c r="P365" t="s">
        <v>200</v>
      </c>
      <c r="Q365" t="s">
        <v>168</v>
      </c>
      <c r="R365" t="s">
        <v>165</v>
      </c>
      <c r="S365" t="s">
        <v>119</v>
      </c>
      <c r="T365" t="s">
        <v>164</v>
      </c>
      <c r="U365" t="s">
        <v>118</v>
      </c>
      <c r="V365" t="s">
        <v>3011</v>
      </c>
      <c r="W365" t="s">
        <v>3012</v>
      </c>
      <c r="X365" s="51" t="str">
        <f t="shared" si="5"/>
        <v>3</v>
      </c>
      <c r="Y365" s="51" t="str">
        <f>IF(T365="","",IF(AND(T365&lt;&gt;'Tabelas auxiliares'!$B$236,T365&lt;&gt;'Tabelas auxiliares'!$B$237),"FOLHA DE PESSOAL",IF(X365='Tabelas auxiliares'!$A$237,"CUSTEIO",IF(X365='Tabelas auxiliares'!$A$236,"INVESTIMENTO","ERRO - VERIFICAR"))))</f>
        <v>CUSTEIO</v>
      </c>
      <c r="Z365" s="44">
        <v>240.01</v>
      </c>
      <c r="AA365" s="44">
        <v>240.01</v>
      </c>
    </row>
    <row r="366" spans="1:29" x14ac:dyDescent="0.25">
      <c r="A366" t="s">
        <v>594</v>
      </c>
      <c r="B366" s="72" t="s">
        <v>343</v>
      </c>
      <c r="C366" s="72" t="s">
        <v>595</v>
      </c>
      <c r="D366" t="s">
        <v>77</v>
      </c>
      <c r="E366" t="s">
        <v>117</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t="s">
        <v>5092</v>
      </c>
      <c r="J366" t="s">
        <v>3027</v>
      </c>
      <c r="K366" t="s">
        <v>5093</v>
      </c>
      <c r="L366" t="s">
        <v>3029</v>
      </c>
      <c r="M366" t="s">
        <v>3030</v>
      </c>
      <c r="N366" t="s">
        <v>166</v>
      </c>
      <c r="O366" t="s">
        <v>167</v>
      </c>
      <c r="P366" t="s">
        <v>200</v>
      </c>
      <c r="Q366" t="s">
        <v>168</v>
      </c>
      <c r="R366" t="s">
        <v>165</v>
      </c>
      <c r="S366" t="s">
        <v>119</v>
      </c>
      <c r="T366" t="s">
        <v>164</v>
      </c>
      <c r="U366" t="s">
        <v>118</v>
      </c>
      <c r="V366" t="s">
        <v>3020</v>
      </c>
      <c r="W366" t="s">
        <v>3021</v>
      </c>
      <c r="X366" s="51" t="str">
        <f t="shared" si="5"/>
        <v>3</v>
      </c>
      <c r="Y366" s="51" t="str">
        <f>IF(T366="","",IF(AND(T366&lt;&gt;'Tabelas auxiliares'!$B$236,T366&lt;&gt;'Tabelas auxiliares'!$B$237),"FOLHA DE PESSOAL",IF(X366='Tabelas auxiliares'!$A$237,"CUSTEIO",IF(X366='Tabelas auxiliares'!$A$236,"INVESTIMENTO","ERRO - VERIFICAR"))))</f>
        <v>CUSTEIO</v>
      </c>
      <c r="Z366" s="44">
        <v>2284.37</v>
      </c>
      <c r="AC366" s="44">
        <v>2284.37</v>
      </c>
    </row>
    <row r="367" spans="1:29" x14ac:dyDescent="0.25">
      <c r="A367" t="s">
        <v>594</v>
      </c>
      <c r="B367" s="72" t="s">
        <v>343</v>
      </c>
      <c r="C367" s="72" t="s">
        <v>595</v>
      </c>
      <c r="D367" t="s">
        <v>77</v>
      </c>
      <c r="E367" t="s">
        <v>117</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t="s">
        <v>5094</v>
      </c>
      <c r="J367" t="s">
        <v>3047</v>
      </c>
      <c r="K367" t="s">
        <v>5095</v>
      </c>
      <c r="L367" t="s">
        <v>3049</v>
      </c>
      <c r="M367" t="s">
        <v>3050</v>
      </c>
      <c r="N367" t="s">
        <v>166</v>
      </c>
      <c r="O367" t="s">
        <v>167</v>
      </c>
      <c r="P367" t="s">
        <v>200</v>
      </c>
      <c r="Q367" t="s">
        <v>168</v>
      </c>
      <c r="R367" t="s">
        <v>165</v>
      </c>
      <c r="S367" t="s">
        <v>119</v>
      </c>
      <c r="T367" t="s">
        <v>164</v>
      </c>
      <c r="U367" t="s">
        <v>118</v>
      </c>
      <c r="V367" t="s">
        <v>5096</v>
      </c>
      <c r="W367" t="s">
        <v>5097</v>
      </c>
      <c r="X367" s="51" t="str">
        <f t="shared" si="5"/>
        <v>3</v>
      </c>
      <c r="Y367" s="51" t="str">
        <f>IF(T367="","",IF(AND(T367&lt;&gt;'Tabelas auxiliares'!$B$236,T367&lt;&gt;'Tabelas auxiliares'!$B$237),"FOLHA DE PESSOAL",IF(X367='Tabelas auxiliares'!$A$237,"CUSTEIO",IF(X367='Tabelas auxiliares'!$A$236,"INVESTIMENTO","ERRO - VERIFICAR"))))</f>
        <v>CUSTEIO</v>
      </c>
      <c r="Z367" s="44">
        <v>1710.76</v>
      </c>
      <c r="AC367" s="44">
        <v>1710.76</v>
      </c>
    </row>
    <row r="368" spans="1:29" x14ac:dyDescent="0.25">
      <c r="A368" t="s">
        <v>594</v>
      </c>
      <c r="B368" s="72" t="s">
        <v>343</v>
      </c>
      <c r="C368" s="72" t="s">
        <v>595</v>
      </c>
      <c r="D368" t="s">
        <v>77</v>
      </c>
      <c r="E368" t="s">
        <v>117</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t="s">
        <v>4134</v>
      </c>
      <c r="J368" t="s">
        <v>5098</v>
      </c>
      <c r="K368" t="s">
        <v>5099</v>
      </c>
      <c r="L368" t="s">
        <v>5100</v>
      </c>
      <c r="M368" t="s">
        <v>5101</v>
      </c>
      <c r="N368" t="s">
        <v>166</v>
      </c>
      <c r="O368" t="s">
        <v>167</v>
      </c>
      <c r="P368" t="s">
        <v>200</v>
      </c>
      <c r="Q368" t="s">
        <v>168</v>
      </c>
      <c r="R368" t="s">
        <v>165</v>
      </c>
      <c r="S368" t="s">
        <v>119</v>
      </c>
      <c r="T368" t="s">
        <v>164</v>
      </c>
      <c r="U368" t="s">
        <v>118</v>
      </c>
      <c r="V368" t="s">
        <v>3011</v>
      </c>
      <c r="W368" t="s">
        <v>3012</v>
      </c>
      <c r="X368" s="51" t="str">
        <f t="shared" si="5"/>
        <v>3</v>
      </c>
      <c r="Y368" s="51" t="str">
        <f>IF(T368="","",IF(AND(T368&lt;&gt;'Tabelas auxiliares'!$B$236,T368&lt;&gt;'Tabelas auxiliares'!$B$237),"FOLHA DE PESSOAL",IF(X368='Tabelas auxiliares'!$A$237,"CUSTEIO",IF(X368='Tabelas auxiliares'!$A$236,"INVESTIMENTO","ERRO - VERIFICAR"))))</f>
        <v>CUSTEIO</v>
      </c>
      <c r="Z368" s="44">
        <v>23658.9</v>
      </c>
      <c r="AA368" s="44">
        <v>14457</v>
      </c>
      <c r="AC368" s="44">
        <v>9201.9</v>
      </c>
    </row>
    <row r="369" spans="1:29" x14ac:dyDescent="0.25">
      <c r="A369" t="s">
        <v>594</v>
      </c>
      <c r="B369" s="72" t="s">
        <v>343</v>
      </c>
      <c r="C369" s="72" t="s">
        <v>595</v>
      </c>
      <c r="D369" t="s">
        <v>77</v>
      </c>
      <c r="E369" t="s">
        <v>117</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t="s">
        <v>5102</v>
      </c>
      <c r="J369" t="s">
        <v>3022</v>
      </c>
      <c r="K369" t="s">
        <v>5103</v>
      </c>
      <c r="L369" t="s">
        <v>3024</v>
      </c>
      <c r="M369" t="s">
        <v>3025</v>
      </c>
      <c r="N369" t="s">
        <v>166</v>
      </c>
      <c r="O369" t="s">
        <v>167</v>
      </c>
      <c r="P369" t="s">
        <v>200</v>
      </c>
      <c r="Q369" t="s">
        <v>168</v>
      </c>
      <c r="R369" t="s">
        <v>165</v>
      </c>
      <c r="S369" t="s">
        <v>119</v>
      </c>
      <c r="T369" t="s">
        <v>164</v>
      </c>
      <c r="U369" t="s">
        <v>118</v>
      </c>
      <c r="V369" t="s">
        <v>3005</v>
      </c>
      <c r="W369" t="s">
        <v>3006</v>
      </c>
      <c r="X369" s="51" t="str">
        <f t="shared" si="5"/>
        <v>3</v>
      </c>
      <c r="Y369" s="51" t="str">
        <f>IF(T369="","",IF(AND(T369&lt;&gt;'Tabelas auxiliares'!$B$236,T369&lt;&gt;'Tabelas auxiliares'!$B$237),"FOLHA DE PESSOAL",IF(X369='Tabelas auxiliares'!$A$237,"CUSTEIO",IF(X369='Tabelas auxiliares'!$A$236,"INVESTIMENTO","ERRO - VERIFICAR"))))</f>
        <v>CUSTEIO</v>
      </c>
      <c r="Z369" s="44">
        <v>14862.86</v>
      </c>
      <c r="AC369" s="44">
        <v>14862.86</v>
      </c>
    </row>
    <row r="370" spans="1:29" x14ac:dyDescent="0.25">
      <c r="A370" t="s">
        <v>594</v>
      </c>
      <c r="B370" s="72" t="s">
        <v>343</v>
      </c>
      <c r="C370" s="72" t="s">
        <v>595</v>
      </c>
      <c r="D370" t="s">
        <v>77</v>
      </c>
      <c r="E370" t="s">
        <v>117</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t="s">
        <v>5102</v>
      </c>
      <c r="J370" t="s">
        <v>3013</v>
      </c>
      <c r="K370" t="s">
        <v>5104</v>
      </c>
      <c r="L370" t="s">
        <v>3015</v>
      </c>
      <c r="M370" t="s">
        <v>3016</v>
      </c>
      <c r="N370" t="s">
        <v>166</v>
      </c>
      <c r="O370" t="s">
        <v>167</v>
      </c>
      <c r="P370" t="s">
        <v>200</v>
      </c>
      <c r="Q370" t="s">
        <v>168</v>
      </c>
      <c r="R370" t="s">
        <v>165</v>
      </c>
      <c r="S370" t="s">
        <v>119</v>
      </c>
      <c r="T370" t="s">
        <v>164</v>
      </c>
      <c r="U370" t="s">
        <v>118</v>
      </c>
      <c r="V370" t="s">
        <v>3020</v>
      </c>
      <c r="W370" t="s">
        <v>3021</v>
      </c>
      <c r="X370" s="51" t="str">
        <f t="shared" si="5"/>
        <v>3</v>
      </c>
      <c r="Y370" s="51" t="str">
        <f>IF(T370="","",IF(AND(T370&lt;&gt;'Tabelas auxiliares'!$B$236,T370&lt;&gt;'Tabelas auxiliares'!$B$237),"FOLHA DE PESSOAL",IF(X370='Tabelas auxiliares'!$A$237,"CUSTEIO",IF(X370='Tabelas auxiliares'!$A$236,"INVESTIMENTO","ERRO - VERIFICAR"))))</f>
        <v>CUSTEIO</v>
      </c>
      <c r="Z370" s="44">
        <v>8360.66</v>
      </c>
      <c r="AC370" s="44">
        <v>8360.66</v>
      </c>
    </row>
    <row r="371" spans="1:29" x14ac:dyDescent="0.25">
      <c r="A371" t="s">
        <v>594</v>
      </c>
      <c r="B371" s="72" t="s">
        <v>343</v>
      </c>
      <c r="C371" s="72" t="s">
        <v>595</v>
      </c>
      <c r="D371" t="s">
        <v>77</v>
      </c>
      <c r="E371" t="s">
        <v>117</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t="s">
        <v>5102</v>
      </c>
      <c r="J371" t="s">
        <v>3013</v>
      </c>
      <c r="K371" t="s">
        <v>5105</v>
      </c>
      <c r="L371" t="s">
        <v>3015</v>
      </c>
      <c r="M371" t="s">
        <v>3016</v>
      </c>
      <c r="N371" t="s">
        <v>166</v>
      </c>
      <c r="O371" t="s">
        <v>167</v>
      </c>
      <c r="P371" t="s">
        <v>200</v>
      </c>
      <c r="Q371" t="s">
        <v>168</v>
      </c>
      <c r="R371" t="s">
        <v>165</v>
      </c>
      <c r="S371" t="s">
        <v>119</v>
      </c>
      <c r="T371" t="s">
        <v>164</v>
      </c>
      <c r="U371" t="s">
        <v>118</v>
      </c>
      <c r="V371" t="s">
        <v>3017</v>
      </c>
      <c r="W371" t="s">
        <v>3018</v>
      </c>
      <c r="X371" s="51" t="str">
        <f t="shared" si="5"/>
        <v>3</v>
      </c>
      <c r="Y371" s="51" t="str">
        <f>IF(T371="","",IF(AND(T371&lt;&gt;'Tabelas auxiliares'!$B$236,T371&lt;&gt;'Tabelas auxiliares'!$B$237),"FOLHA DE PESSOAL",IF(X371='Tabelas auxiliares'!$A$237,"CUSTEIO",IF(X371='Tabelas auxiliares'!$A$236,"INVESTIMENTO","ERRO - VERIFICAR"))))</f>
        <v>CUSTEIO</v>
      </c>
      <c r="Z371" s="44">
        <v>161.46</v>
      </c>
      <c r="AA371" s="44">
        <v>62.46</v>
      </c>
      <c r="AC371" s="44">
        <v>99</v>
      </c>
    </row>
    <row r="372" spans="1:29" x14ac:dyDescent="0.25">
      <c r="A372" t="s">
        <v>594</v>
      </c>
      <c r="B372" s="72" t="s">
        <v>343</v>
      </c>
      <c r="C372" s="72" t="s">
        <v>595</v>
      </c>
      <c r="D372" t="s">
        <v>77</v>
      </c>
      <c r="E372" t="s">
        <v>117</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t="s">
        <v>4345</v>
      </c>
      <c r="J372" t="s">
        <v>5106</v>
      </c>
      <c r="K372" t="s">
        <v>5107</v>
      </c>
      <c r="L372" t="s">
        <v>5108</v>
      </c>
      <c r="M372" t="s">
        <v>3016</v>
      </c>
      <c r="N372" t="s">
        <v>166</v>
      </c>
      <c r="O372" t="s">
        <v>167</v>
      </c>
      <c r="P372" t="s">
        <v>200</v>
      </c>
      <c r="Q372" t="s">
        <v>168</v>
      </c>
      <c r="R372" t="s">
        <v>165</v>
      </c>
      <c r="S372" t="s">
        <v>119</v>
      </c>
      <c r="T372" t="s">
        <v>164</v>
      </c>
      <c r="U372" t="s">
        <v>118</v>
      </c>
      <c r="V372" t="s">
        <v>3020</v>
      </c>
      <c r="W372" t="s">
        <v>3021</v>
      </c>
      <c r="X372" s="51" t="str">
        <f t="shared" si="5"/>
        <v>3</v>
      </c>
      <c r="Y372" s="51" t="str">
        <f>IF(T372="","",IF(AND(T372&lt;&gt;'Tabelas auxiliares'!$B$236,T372&lt;&gt;'Tabelas auxiliares'!$B$237),"FOLHA DE PESSOAL",IF(X372='Tabelas auxiliares'!$A$237,"CUSTEIO",IF(X372='Tabelas auxiliares'!$A$236,"INVESTIMENTO","ERRO - VERIFICAR"))))</f>
        <v>CUSTEIO</v>
      </c>
      <c r="Z372" s="44">
        <v>1402.37</v>
      </c>
      <c r="AA372" s="44">
        <v>1402.37</v>
      </c>
    </row>
    <row r="373" spans="1:29" x14ac:dyDescent="0.25">
      <c r="A373" t="s">
        <v>594</v>
      </c>
      <c r="B373" s="72" t="s">
        <v>343</v>
      </c>
      <c r="C373" s="72" t="s">
        <v>595</v>
      </c>
      <c r="D373" t="s">
        <v>77</v>
      </c>
      <c r="E373" t="s">
        <v>117</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t="s">
        <v>5109</v>
      </c>
      <c r="J373" t="s">
        <v>5110</v>
      </c>
      <c r="K373" t="s">
        <v>5111</v>
      </c>
      <c r="L373" t="s">
        <v>5112</v>
      </c>
      <c r="M373" t="s">
        <v>5113</v>
      </c>
      <c r="N373" t="s">
        <v>166</v>
      </c>
      <c r="O373" t="s">
        <v>167</v>
      </c>
      <c r="P373" t="s">
        <v>200</v>
      </c>
      <c r="Q373" t="s">
        <v>168</v>
      </c>
      <c r="R373" t="s">
        <v>165</v>
      </c>
      <c r="S373" t="s">
        <v>119</v>
      </c>
      <c r="T373" t="s">
        <v>164</v>
      </c>
      <c r="U373" t="s">
        <v>118</v>
      </c>
      <c r="V373" t="s">
        <v>3011</v>
      </c>
      <c r="W373" t="s">
        <v>3012</v>
      </c>
      <c r="X373" s="51" t="str">
        <f t="shared" si="5"/>
        <v>3</v>
      </c>
      <c r="Y373" s="51" t="str">
        <f>IF(T373="","",IF(AND(T373&lt;&gt;'Tabelas auxiliares'!$B$236,T373&lt;&gt;'Tabelas auxiliares'!$B$237),"FOLHA DE PESSOAL",IF(X373='Tabelas auxiliares'!$A$237,"CUSTEIO",IF(X373='Tabelas auxiliares'!$A$236,"INVESTIMENTO","ERRO - VERIFICAR"))))</f>
        <v>CUSTEIO</v>
      </c>
      <c r="Z373" s="44">
        <v>6902.02</v>
      </c>
      <c r="AA373" s="44">
        <v>6902.02</v>
      </c>
    </row>
    <row r="374" spans="1:29" x14ac:dyDescent="0.25">
      <c r="A374" t="s">
        <v>594</v>
      </c>
      <c r="B374" s="72" t="s">
        <v>343</v>
      </c>
      <c r="C374" s="72" t="s">
        <v>595</v>
      </c>
      <c r="D374" t="s">
        <v>77</v>
      </c>
      <c r="E374" t="s">
        <v>117</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t="s">
        <v>5114</v>
      </c>
      <c r="J374" t="s">
        <v>3047</v>
      </c>
      <c r="K374" t="s">
        <v>5115</v>
      </c>
      <c r="L374" t="s">
        <v>3049</v>
      </c>
      <c r="M374" t="s">
        <v>3050</v>
      </c>
      <c r="N374" t="s">
        <v>166</v>
      </c>
      <c r="O374" t="s">
        <v>167</v>
      </c>
      <c r="P374" t="s">
        <v>200</v>
      </c>
      <c r="Q374" t="s">
        <v>168</v>
      </c>
      <c r="R374" t="s">
        <v>165</v>
      </c>
      <c r="S374" t="s">
        <v>119</v>
      </c>
      <c r="T374" t="s">
        <v>164</v>
      </c>
      <c r="U374" t="s">
        <v>118</v>
      </c>
      <c r="V374" t="s">
        <v>3005</v>
      </c>
      <c r="W374" t="s">
        <v>3006</v>
      </c>
      <c r="X374" s="51" t="str">
        <f t="shared" si="5"/>
        <v>3</v>
      </c>
      <c r="Y374" s="51" t="str">
        <f>IF(T374="","",IF(AND(T374&lt;&gt;'Tabelas auxiliares'!$B$236,T374&lt;&gt;'Tabelas auxiliares'!$B$237),"FOLHA DE PESSOAL",IF(X374='Tabelas auxiliares'!$A$237,"CUSTEIO",IF(X374='Tabelas auxiliares'!$A$236,"INVESTIMENTO","ERRO - VERIFICAR"))))</f>
        <v>CUSTEIO</v>
      </c>
      <c r="Z374" s="44">
        <v>27515.83</v>
      </c>
      <c r="AA374" s="44">
        <v>3402.59</v>
      </c>
      <c r="AC374" s="44">
        <v>24113.24</v>
      </c>
    </row>
    <row r="375" spans="1:29" x14ac:dyDescent="0.25">
      <c r="A375" t="s">
        <v>594</v>
      </c>
      <c r="B375" s="72" t="s">
        <v>343</v>
      </c>
      <c r="C375" s="72" t="s">
        <v>595</v>
      </c>
      <c r="D375" t="s">
        <v>77</v>
      </c>
      <c r="E375" t="s">
        <v>117</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t="s">
        <v>5116</v>
      </c>
      <c r="J375" t="s">
        <v>5117</v>
      </c>
      <c r="K375" t="s">
        <v>5118</v>
      </c>
      <c r="L375" t="s">
        <v>5119</v>
      </c>
      <c r="M375" t="s">
        <v>5120</v>
      </c>
      <c r="N375" t="s">
        <v>166</v>
      </c>
      <c r="O375" t="s">
        <v>167</v>
      </c>
      <c r="P375" t="s">
        <v>200</v>
      </c>
      <c r="Q375" t="s">
        <v>168</v>
      </c>
      <c r="R375" t="s">
        <v>165</v>
      </c>
      <c r="S375" t="s">
        <v>119</v>
      </c>
      <c r="T375" t="s">
        <v>228</v>
      </c>
      <c r="U375" t="s">
        <v>4835</v>
      </c>
      <c r="V375" t="s">
        <v>2766</v>
      </c>
      <c r="W375" t="s">
        <v>2767</v>
      </c>
      <c r="X375" s="51" t="str">
        <f t="shared" si="5"/>
        <v>3</v>
      </c>
      <c r="Y375" s="51" t="str">
        <f>IF(T375="","",IF(AND(T375&lt;&gt;'Tabelas auxiliares'!$B$236,T375&lt;&gt;'Tabelas auxiliares'!$B$237),"FOLHA DE PESSOAL",IF(X375='Tabelas auxiliares'!$A$237,"CUSTEIO",IF(X375='Tabelas auxiliares'!$A$236,"INVESTIMENTO","ERRO - VERIFICAR"))))</f>
        <v>CUSTEIO</v>
      </c>
      <c r="Z375" s="44">
        <v>32512.799999999999</v>
      </c>
      <c r="AC375" s="44">
        <v>32512.799999999999</v>
      </c>
    </row>
    <row r="376" spans="1:29" x14ac:dyDescent="0.25">
      <c r="A376" t="s">
        <v>594</v>
      </c>
      <c r="B376" s="72" t="s">
        <v>343</v>
      </c>
      <c r="C376" s="72" t="s">
        <v>595</v>
      </c>
      <c r="D376" t="s">
        <v>77</v>
      </c>
      <c r="E376" t="s">
        <v>117</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t="s">
        <v>5116</v>
      </c>
      <c r="J376" t="s">
        <v>5117</v>
      </c>
      <c r="K376" t="s">
        <v>5121</v>
      </c>
      <c r="L376" t="s">
        <v>5119</v>
      </c>
      <c r="M376" t="s">
        <v>5122</v>
      </c>
      <c r="N376" t="s">
        <v>166</v>
      </c>
      <c r="O376" t="s">
        <v>167</v>
      </c>
      <c r="P376" t="s">
        <v>200</v>
      </c>
      <c r="Q376" t="s">
        <v>168</v>
      </c>
      <c r="R376" t="s">
        <v>165</v>
      </c>
      <c r="S376" t="s">
        <v>119</v>
      </c>
      <c r="T376" t="s">
        <v>228</v>
      </c>
      <c r="U376" t="s">
        <v>4835</v>
      </c>
      <c r="V376" t="s">
        <v>2595</v>
      </c>
      <c r="W376" t="s">
        <v>2596</v>
      </c>
      <c r="X376" s="51" t="str">
        <f t="shared" si="5"/>
        <v>3</v>
      </c>
      <c r="Y376" s="51" t="str">
        <f>IF(T376="","",IF(AND(T376&lt;&gt;'Tabelas auxiliares'!$B$236,T376&lt;&gt;'Tabelas auxiliares'!$B$237),"FOLHA DE PESSOAL",IF(X376='Tabelas auxiliares'!$A$237,"CUSTEIO",IF(X376='Tabelas auxiliares'!$A$236,"INVESTIMENTO","ERRO - VERIFICAR"))))</f>
        <v>CUSTEIO</v>
      </c>
      <c r="Z376" s="44">
        <v>1791</v>
      </c>
      <c r="AC376" s="44">
        <v>1791</v>
      </c>
    </row>
    <row r="377" spans="1:29" x14ac:dyDescent="0.25">
      <c r="A377" t="s">
        <v>594</v>
      </c>
      <c r="B377" s="72" t="s">
        <v>343</v>
      </c>
      <c r="C377" s="72" t="s">
        <v>595</v>
      </c>
      <c r="D377" t="s">
        <v>77</v>
      </c>
      <c r="E377" t="s">
        <v>117</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t="s">
        <v>5116</v>
      </c>
      <c r="J377" t="s">
        <v>5117</v>
      </c>
      <c r="K377" t="s">
        <v>5123</v>
      </c>
      <c r="L377" t="s">
        <v>5119</v>
      </c>
      <c r="M377" t="s">
        <v>5124</v>
      </c>
      <c r="N377" t="s">
        <v>166</v>
      </c>
      <c r="O377" t="s">
        <v>167</v>
      </c>
      <c r="P377" t="s">
        <v>200</v>
      </c>
      <c r="Q377" t="s">
        <v>168</v>
      </c>
      <c r="R377" t="s">
        <v>165</v>
      </c>
      <c r="S377" t="s">
        <v>119</v>
      </c>
      <c r="T377" t="s">
        <v>228</v>
      </c>
      <c r="U377" t="s">
        <v>4835</v>
      </c>
      <c r="V377" t="s">
        <v>2768</v>
      </c>
      <c r="W377" t="s">
        <v>2769</v>
      </c>
      <c r="X377" s="51" t="str">
        <f t="shared" si="5"/>
        <v>3</v>
      </c>
      <c r="Y377" s="51" t="str">
        <f>IF(T377="","",IF(AND(T377&lt;&gt;'Tabelas auxiliares'!$B$236,T377&lt;&gt;'Tabelas auxiliares'!$B$237),"FOLHA DE PESSOAL",IF(X377='Tabelas auxiliares'!$A$237,"CUSTEIO",IF(X377='Tabelas auxiliares'!$A$236,"INVESTIMENTO","ERRO - VERIFICAR"))))</f>
        <v>CUSTEIO</v>
      </c>
      <c r="Z377" s="44">
        <v>150</v>
      </c>
      <c r="AC377" s="44">
        <v>150</v>
      </c>
    </row>
    <row r="378" spans="1:29" x14ac:dyDescent="0.25">
      <c r="A378" t="s">
        <v>594</v>
      </c>
      <c r="B378" s="72" t="s">
        <v>343</v>
      </c>
      <c r="C378" s="72" t="s">
        <v>595</v>
      </c>
      <c r="D378" t="s">
        <v>77</v>
      </c>
      <c r="E378" t="s">
        <v>117</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t="s">
        <v>5116</v>
      </c>
      <c r="J378" t="s">
        <v>5117</v>
      </c>
      <c r="K378" t="s">
        <v>5125</v>
      </c>
      <c r="L378" t="s">
        <v>5119</v>
      </c>
      <c r="M378" t="s">
        <v>5126</v>
      </c>
      <c r="N378" t="s">
        <v>166</v>
      </c>
      <c r="O378" t="s">
        <v>167</v>
      </c>
      <c r="P378" t="s">
        <v>200</v>
      </c>
      <c r="Q378" t="s">
        <v>168</v>
      </c>
      <c r="R378" t="s">
        <v>165</v>
      </c>
      <c r="S378" t="s">
        <v>119</v>
      </c>
      <c r="T378" t="s">
        <v>228</v>
      </c>
      <c r="U378" t="s">
        <v>4835</v>
      </c>
      <c r="V378" t="s">
        <v>2595</v>
      </c>
      <c r="W378" t="s">
        <v>2596</v>
      </c>
      <c r="X378" s="51" t="str">
        <f t="shared" si="5"/>
        <v>3</v>
      </c>
      <c r="Y378" s="51" t="str">
        <f>IF(T378="","",IF(AND(T378&lt;&gt;'Tabelas auxiliares'!$B$236,T378&lt;&gt;'Tabelas auxiliares'!$B$237),"FOLHA DE PESSOAL",IF(X378='Tabelas auxiliares'!$A$237,"CUSTEIO",IF(X378='Tabelas auxiliares'!$A$236,"INVESTIMENTO","ERRO - VERIFICAR"))))</f>
        <v>CUSTEIO</v>
      </c>
      <c r="Z378" s="44">
        <v>1076</v>
      </c>
      <c r="AC378" s="44">
        <v>1076</v>
      </c>
    </row>
    <row r="379" spans="1:29" x14ac:dyDescent="0.25">
      <c r="A379" t="s">
        <v>594</v>
      </c>
      <c r="B379" s="72" t="s">
        <v>343</v>
      </c>
      <c r="C379" s="72" t="s">
        <v>595</v>
      </c>
      <c r="D379" t="s">
        <v>77</v>
      </c>
      <c r="E379" t="s">
        <v>117</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t="s">
        <v>5116</v>
      </c>
      <c r="J379" t="s">
        <v>5117</v>
      </c>
      <c r="K379" t="s">
        <v>5127</v>
      </c>
      <c r="L379" t="s">
        <v>5119</v>
      </c>
      <c r="M379" t="s">
        <v>5128</v>
      </c>
      <c r="N379" t="s">
        <v>166</v>
      </c>
      <c r="O379" t="s">
        <v>167</v>
      </c>
      <c r="P379" t="s">
        <v>200</v>
      </c>
      <c r="Q379" t="s">
        <v>168</v>
      </c>
      <c r="R379" t="s">
        <v>165</v>
      </c>
      <c r="S379" t="s">
        <v>119</v>
      </c>
      <c r="T379" t="s">
        <v>228</v>
      </c>
      <c r="U379" t="s">
        <v>4835</v>
      </c>
      <c r="V379" t="s">
        <v>2766</v>
      </c>
      <c r="W379" t="s">
        <v>2767</v>
      </c>
      <c r="X379" s="51" t="str">
        <f t="shared" si="5"/>
        <v>3</v>
      </c>
      <c r="Y379" s="51" t="str">
        <f>IF(T379="","",IF(AND(T379&lt;&gt;'Tabelas auxiliares'!$B$236,T379&lt;&gt;'Tabelas auxiliares'!$B$237),"FOLHA DE PESSOAL",IF(X379='Tabelas auxiliares'!$A$237,"CUSTEIO",IF(X379='Tabelas auxiliares'!$A$236,"INVESTIMENTO","ERRO - VERIFICAR"))))</f>
        <v>CUSTEIO</v>
      </c>
      <c r="Z379" s="44">
        <v>1145</v>
      </c>
      <c r="AC379" s="44">
        <v>1145</v>
      </c>
    </row>
    <row r="380" spans="1:29" x14ac:dyDescent="0.25">
      <c r="A380" t="s">
        <v>594</v>
      </c>
      <c r="B380" s="72" t="s">
        <v>343</v>
      </c>
      <c r="C380" s="72" t="s">
        <v>595</v>
      </c>
      <c r="D380" t="s">
        <v>77</v>
      </c>
      <c r="E380" t="s">
        <v>117</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t="s">
        <v>5116</v>
      </c>
      <c r="J380" t="s">
        <v>5117</v>
      </c>
      <c r="K380" t="s">
        <v>5129</v>
      </c>
      <c r="L380" t="s">
        <v>5119</v>
      </c>
      <c r="M380" t="s">
        <v>5130</v>
      </c>
      <c r="N380" t="s">
        <v>166</v>
      </c>
      <c r="O380" t="s">
        <v>167</v>
      </c>
      <c r="P380" t="s">
        <v>200</v>
      </c>
      <c r="Q380" t="s">
        <v>168</v>
      </c>
      <c r="R380" t="s">
        <v>165</v>
      </c>
      <c r="S380" t="s">
        <v>119</v>
      </c>
      <c r="T380" t="s">
        <v>228</v>
      </c>
      <c r="U380" t="s">
        <v>4835</v>
      </c>
      <c r="V380" t="s">
        <v>2766</v>
      </c>
      <c r="W380" t="s">
        <v>2767</v>
      </c>
      <c r="X380" s="51" t="str">
        <f t="shared" si="5"/>
        <v>3</v>
      </c>
      <c r="Y380" s="51" t="str">
        <f>IF(T380="","",IF(AND(T380&lt;&gt;'Tabelas auxiliares'!$B$236,T380&lt;&gt;'Tabelas auxiliares'!$B$237),"FOLHA DE PESSOAL",IF(X380='Tabelas auxiliares'!$A$237,"CUSTEIO",IF(X380='Tabelas auxiliares'!$A$236,"INVESTIMENTO","ERRO - VERIFICAR"))))</f>
        <v>CUSTEIO</v>
      </c>
      <c r="Z380" s="44">
        <v>58350</v>
      </c>
      <c r="AC380" s="44">
        <v>58350</v>
      </c>
    </row>
    <row r="381" spans="1:29" x14ac:dyDescent="0.25">
      <c r="A381" t="s">
        <v>594</v>
      </c>
      <c r="B381" s="72" t="s">
        <v>343</v>
      </c>
      <c r="C381" s="72" t="s">
        <v>595</v>
      </c>
      <c r="D381" t="s">
        <v>77</v>
      </c>
      <c r="E381" t="s">
        <v>117</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t="s">
        <v>5116</v>
      </c>
      <c r="J381" t="s">
        <v>5117</v>
      </c>
      <c r="K381" t="s">
        <v>5131</v>
      </c>
      <c r="L381" t="s">
        <v>5119</v>
      </c>
      <c r="M381" t="s">
        <v>5132</v>
      </c>
      <c r="N381" t="s">
        <v>166</v>
      </c>
      <c r="O381" t="s">
        <v>167</v>
      </c>
      <c r="P381" t="s">
        <v>200</v>
      </c>
      <c r="Q381" t="s">
        <v>168</v>
      </c>
      <c r="R381" t="s">
        <v>165</v>
      </c>
      <c r="S381" t="s">
        <v>119</v>
      </c>
      <c r="T381" t="s">
        <v>228</v>
      </c>
      <c r="U381" t="s">
        <v>4835</v>
      </c>
      <c r="V381" t="s">
        <v>1674</v>
      </c>
      <c r="W381" t="s">
        <v>1675</v>
      </c>
      <c r="X381" s="51" t="str">
        <f t="shared" si="5"/>
        <v>3</v>
      </c>
      <c r="Y381" s="51" t="str">
        <f>IF(T381="","",IF(AND(T381&lt;&gt;'Tabelas auxiliares'!$B$236,T381&lt;&gt;'Tabelas auxiliares'!$B$237),"FOLHA DE PESSOAL",IF(X381='Tabelas auxiliares'!$A$237,"CUSTEIO",IF(X381='Tabelas auxiliares'!$A$236,"INVESTIMENTO","ERRO - VERIFICAR"))))</f>
        <v>CUSTEIO</v>
      </c>
      <c r="Z381" s="44">
        <v>603.94000000000005</v>
      </c>
      <c r="AC381" s="44">
        <v>603.94000000000005</v>
      </c>
    </row>
    <row r="382" spans="1:29" x14ac:dyDescent="0.25">
      <c r="A382" t="s">
        <v>594</v>
      </c>
      <c r="B382" s="72" t="s">
        <v>343</v>
      </c>
      <c r="C382" s="72" t="s">
        <v>595</v>
      </c>
      <c r="D382" t="s">
        <v>77</v>
      </c>
      <c r="E382" t="s">
        <v>117</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t="s">
        <v>4199</v>
      </c>
      <c r="J382" t="s">
        <v>3022</v>
      </c>
      <c r="K382" t="s">
        <v>5133</v>
      </c>
      <c r="L382" t="s">
        <v>3024</v>
      </c>
      <c r="M382" t="s">
        <v>3025</v>
      </c>
      <c r="N382" t="s">
        <v>166</v>
      </c>
      <c r="O382" t="s">
        <v>167</v>
      </c>
      <c r="P382" t="s">
        <v>200</v>
      </c>
      <c r="Q382" t="s">
        <v>168</v>
      </c>
      <c r="R382" t="s">
        <v>165</v>
      </c>
      <c r="S382" t="s">
        <v>119</v>
      </c>
      <c r="T382" t="s">
        <v>228</v>
      </c>
      <c r="U382" t="s">
        <v>4835</v>
      </c>
      <c r="V382" t="s">
        <v>3005</v>
      </c>
      <c r="W382" t="s">
        <v>3006</v>
      </c>
      <c r="X382" s="51" t="str">
        <f t="shared" si="5"/>
        <v>3</v>
      </c>
      <c r="Y382" s="51" t="str">
        <f>IF(T382="","",IF(AND(T382&lt;&gt;'Tabelas auxiliares'!$B$236,T382&lt;&gt;'Tabelas auxiliares'!$B$237),"FOLHA DE PESSOAL",IF(X382='Tabelas auxiliares'!$A$237,"CUSTEIO",IF(X382='Tabelas auxiliares'!$A$236,"INVESTIMENTO","ERRO - VERIFICAR"))))</f>
        <v>CUSTEIO</v>
      </c>
      <c r="Z382" s="44">
        <v>265252.56</v>
      </c>
      <c r="AA382" s="44">
        <v>63538.3</v>
      </c>
      <c r="AC382" s="44">
        <v>201714.26</v>
      </c>
    </row>
    <row r="383" spans="1:29" x14ac:dyDescent="0.25">
      <c r="A383" t="s">
        <v>594</v>
      </c>
      <c r="B383" s="72" t="s">
        <v>343</v>
      </c>
      <c r="C383" s="72" t="s">
        <v>595</v>
      </c>
      <c r="D383" t="s">
        <v>77</v>
      </c>
      <c r="E383" t="s">
        <v>117</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t="s">
        <v>4403</v>
      </c>
      <c r="J383" t="s">
        <v>5134</v>
      </c>
      <c r="K383" t="s">
        <v>5135</v>
      </c>
      <c r="L383" t="s">
        <v>5136</v>
      </c>
      <c r="M383" t="s">
        <v>5137</v>
      </c>
      <c r="N383" t="s">
        <v>166</v>
      </c>
      <c r="O383" t="s">
        <v>167</v>
      </c>
      <c r="P383" t="s">
        <v>200</v>
      </c>
      <c r="Q383" t="s">
        <v>168</v>
      </c>
      <c r="R383" t="s">
        <v>165</v>
      </c>
      <c r="S383" t="s">
        <v>119</v>
      </c>
      <c r="T383" t="s">
        <v>164</v>
      </c>
      <c r="U383" t="s">
        <v>118</v>
      </c>
      <c r="V383" t="s">
        <v>2766</v>
      </c>
      <c r="W383" t="s">
        <v>2767</v>
      </c>
      <c r="X383" s="51" t="str">
        <f t="shared" si="5"/>
        <v>3</v>
      </c>
      <c r="Y383" s="51" t="str">
        <f>IF(T383="","",IF(AND(T383&lt;&gt;'Tabelas auxiliares'!$B$236,T383&lt;&gt;'Tabelas auxiliares'!$B$237),"FOLHA DE PESSOAL",IF(X383='Tabelas auxiliares'!$A$237,"CUSTEIO",IF(X383='Tabelas auxiliares'!$A$236,"INVESTIMENTO","ERRO - VERIFICAR"))))</f>
        <v>CUSTEIO</v>
      </c>
      <c r="Z383" s="44">
        <v>6000</v>
      </c>
      <c r="AC383" s="44">
        <v>6000</v>
      </c>
    </row>
    <row r="384" spans="1:29" x14ac:dyDescent="0.25">
      <c r="A384" t="s">
        <v>594</v>
      </c>
      <c r="B384" s="72" t="s">
        <v>343</v>
      </c>
      <c r="C384" s="72" t="s">
        <v>595</v>
      </c>
      <c r="D384" t="s">
        <v>77</v>
      </c>
      <c r="E384" t="s">
        <v>117</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t="s">
        <v>5138</v>
      </c>
      <c r="J384" t="s">
        <v>5139</v>
      </c>
      <c r="K384" t="s">
        <v>5140</v>
      </c>
      <c r="L384" t="s">
        <v>5141</v>
      </c>
      <c r="M384" t="s">
        <v>5142</v>
      </c>
      <c r="N384" t="s">
        <v>1308</v>
      </c>
      <c r="O384" t="s">
        <v>167</v>
      </c>
      <c r="P384" t="s">
        <v>1309</v>
      </c>
      <c r="Q384" t="s">
        <v>168</v>
      </c>
      <c r="R384" t="s">
        <v>165</v>
      </c>
      <c r="S384" t="s">
        <v>119</v>
      </c>
      <c r="T384" t="s">
        <v>164</v>
      </c>
      <c r="U384" t="s">
        <v>789</v>
      </c>
      <c r="V384" t="s">
        <v>1813</v>
      </c>
      <c r="W384" t="s">
        <v>1814</v>
      </c>
      <c r="X384" s="51" t="str">
        <f t="shared" si="5"/>
        <v>4</v>
      </c>
      <c r="Y384" s="51" t="str">
        <f>IF(T384="","",IF(AND(T384&lt;&gt;'Tabelas auxiliares'!$B$236,T384&lt;&gt;'Tabelas auxiliares'!$B$237),"FOLHA DE PESSOAL",IF(X384='Tabelas auxiliares'!$A$237,"CUSTEIO",IF(X384='Tabelas auxiliares'!$A$236,"INVESTIMENTO","ERRO - VERIFICAR"))))</f>
        <v>INVESTIMENTO</v>
      </c>
      <c r="Z384" s="44">
        <v>156000</v>
      </c>
      <c r="AC384" s="44">
        <v>156000</v>
      </c>
    </row>
    <row r="385" spans="1:29" x14ac:dyDescent="0.25">
      <c r="A385" t="s">
        <v>594</v>
      </c>
      <c r="B385" s="72" t="s">
        <v>343</v>
      </c>
      <c r="C385" s="72" t="s">
        <v>595</v>
      </c>
      <c r="D385" t="s">
        <v>77</v>
      </c>
      <c r="E385" t="s">
        <v>117</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t="s">
        <v>4184</v>
      </c>
      <c r="J385" t="s">
        <v>5143</v>
      </c>
      <c r="K385" t="s">
        <v>5144</v>
      </c>
      <c r="L385" t="s">
        <v>5145</v>
      </c>
      <c r="M385" t="s">
        <v>5146</v>
      </c>
      <c r="N385" t="s">
        <v>166</v>
      </c>
      <c r="O385" t="s">
        <v>167</v>
      </c>
      <c r="P385" t="s">
        <v>200</v>
      </c>
      <c r="Q385" t="s">
        <v>168</v>
      </c>
      <c r="R385" t="s">
        <v>165</v>
      </c>
      <c r="S385" t="s">
        <v>119</v>
      </c>
      <c r="T385" t="s">
        <v>164</v>
      </c>
      <c r="U385" t="s">
        <v>118</v>
      </c>
      <c r="V385" t="s">
        <v>2606</v>
      </c>
      <c r="W385" t="s">
        <v>2607</v>
      </c>
      <c r="X385" s="51" t="str">
        <f t="shared" si="5"/>
        <v>3</v>
      </c>
      <c r="Y385" s="51" t="str">
        <f>IF(T385="","",IF(AND(T385&lt;&gt;'Tabelas auxiliares'!$B$236,T385&lt;&gt;'Tabelas auxiliares'!$B$237),"FOLHA DE PESSOAL",IF(X385='Tabelas auxiliares'!$A$237,"CUSTEIO",IF(X385='Tabelas auxiliares'!$A$236,"INVESTIMENTO","ERRO - VERIFICAR"))))</f>
        <v>CUSTEIO</v>
      </c>
      <c r="Z385" s="44">
        <v>5147.9399999999996</v>
      </c>
      <c r="AC385" s="44">
        <v>5147.9399999999996</v>
      </c>
    </row>
    <row r="386" spans="1:29" x14ac:dyDescent="0.25">
      <c r="A386" t="s">
        <v>594</v>
      </c>
      <c r="B386" s="72" t="s">
        <v>343</v>
      </c>
      <c r="C386" s="72" t="s">
        <v>595</v>
      </c>
      <c r="D386" t="s">
        <v>77</v>
      </c>
      <c r="E386" t="s">
        <v>117</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t="s">
        <v>5147</v>
      </c>
      <c r="J386" t="s">
        <v>3027</v>
      </c>
      <c r="K386" t="s">
        <v>5148</v>
      </c>
      <c r="L386" t="s">
        <v>3029</v>
      </c>
      <c r="M386" t="s">
        <v>3030</v>
      </c>
      <c r="N386" t="s">
        <v>166</v>
      </c>
      <c r="O386" t="s">
        <v>167</v>
      </c>
      <c r="P386" t="s">
        <v>200</v>
      </c>
      <c r="Q386" t="s">
        <v>168</v>
      </c>
      <c r="R386" t="s">
        <v>165</v>
      </c>
      <c r="S386" t="s">
        <v>119</v>
      </c>
      <c r="T386" t="s">
        <v>164</v>
      </c>
      <c r="U386" t="s">
        <v>118</v>
      </c>
      <c r="V386" t="s">
        <v>3020</v>
      </c>
      <c r="W386" t="s">
        <v>3021</v>
      </c>
      <c r="X386" s="51" t="str">
        <f t="shared" si="5"/>
        <v>3</v>
      </c>
      <c r="Y386" s="51" t="str">
        <f>IF(T386="","",IF(AND(T386&lt;&gt;'Tabelas auxiliares'!$B$236,T386&lt;&gt;'Tabelas auxiliares'!$B$237),"FOLHA DE PESSOAL",IF(X386='Tabelas auxiliares'!$A$237,"CUSTEIO",IF(X386='Tabelas auxiliares'!$A$236,"INVESTIMENTO","ERRO - VERIFICAR"))))</f>
        <v>CUSTEIO</v>
      </c>
      <c r="Z386" s="44">
        <v>9741.6</v>
      </c>
      <c r="AA386" s="44">
        <v>1303.2</v>
      </c>
      <c r="AC386" s="44">
        <v>8438.4</v>
      </c>
    </row>
    <row r="387" spans="1:29" x14ac:dyDescent="0.25">
      <c r="A387" t="s">
        <v>594</v>
      </c>
      <c r="B387" s="72" t="s">
        <v>343</v>
      </c>
      <c r="C387" s="72" t="s">
        <v>595</v>
      </c>
      <c r="D387" t="s">
        <v>77</v>
      </c>
      <c r="E387" t="s">
        <v>117</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t="s">
        <v>5147</v>
      </c>
      <c r="J387" t="s">
        <v>3007</v>
      </c>
      <c r="K387" t="s">
        <v>5149</v>
      </c>
      <c r="L387" t="s">
        <v>3009</v>
      </c>
      <c r="M387" t="s">
        <v>3010</v>
      </c>
      <c r="N387" t="s">
        <v>166</v>
      </c>
      <c r="O387" t="s">
        <v>167</v>
      </c>
      <c r="P387" t="s">
        <v>200</v>
      </c>
      <c r="Q387" t="s">
        <v>168</v>
      </c>
      <c r="R387" t="s">
        <v>165</v>
      </c>
      <c r="S387" t="s">
        <v>119</v>
      </c>
      <c r="T387" t="s">
        <v>228</v>
      </c>
      <c r="U387" t="s">
        <v>4835</v>
      </c>
      <c r="V387" t="s">
        <v>3011</v>
      </c>
      <c r="W387" t="s">
        <v>3012</v>
      </c>
      <c r="X387" s="51" t="str">
        <f t="shared" si="5"/>
        <v>3</v>
      </c>
      <c r="Y387" s="51" t="str">
        <f>IF(T387="","",IF(AND(T387&lt;&gt;'Tabelas auxiliares'!$B$236,T387&lt;&gt;'Tabelas auxiliares'!$B$237),"FOLHA DE PESSOAL",IF(X387='Tabelas auxiliares'!$A$237,"CUSTEIO",IF(X387='Tabelas auxiliares'!$A$236,"INVESTIMENTO","ERRO - VERIFICAR"))))</f>
        <v>CUSTEIO</v>
      </c>
      <c r="Z387" s="44">
        <v>40532.800000000003</v>
      </c>
      <c r="AC387" s="44">
        <v>40532.800000000003</v>
      </c>
    </row>
    <row r="388" spans="1:29" x14ac:dyDescent="0.25">
      <c r="A388" t="s">
        <v>594</v>
      </c>
      <c r="B388" s="72" t="s">
        <v>343</v>
      </c>
      <c r="C388" s="72" t="s">
        <v>595</v>
      </c>
      <c r="D388" t="s">
        <v>77</v>
      </c>
      <c r="E388" t="s">
        <v>117</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t="s">
        <v>5147</v>
      </c>
      <c r="J388" t="s">
        <v>5150</v>
      </c>
      <c r="K388" t="s">
        <v>5151</v>
      </c>
      <c r="L388" t="s">
        <v>5152</v>
      </c>
      <c r="M388" t="s">
        <v>5153</v>
      </c>
      <c r="N388" t="s">
        <v>166</v>
      </c>
      <c r="O388" t="s">
        <v>167</v>
      </c>
      <c r="P388" t="s">
        <v>200</v>
      </c>
      <c r="Q388" t="s">
        <v>168</v>
      </c>
      <c r="R388" t="s">
        <v>165</v>
      </c>
      <c r="S388" t="s">
        <v>119</v>
      </c>
      <c r="T388" t="s">
        <v>228</v>
      </c>
      <c r="U388" t="s">
        <v>4835</v>
      </c>
      <c r="V388" t="s">
        <v>3011</v>
      </c>
      <c r="W388" t="s">
        <v>3012</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37635.699999999997</v>
      </c>
      <c r="AA388" s="44">
        <v>31712.36</v>
      </c>
      <c r="AB388" s="44">
        <v>1248.73</v>
      </c>
      <c r="AC388" s="44">
        <v>4674.6099999999997</v>
      </c>
    </row>
    <row r="389" spans="1:29" x14ac:dyDescent="0.25">
      <c r="A389" t="s">
        <v>594</v>
      </c>
      <c r="B389" s="72" t="s">
        <v>343</v>
      </c>
      <c r="C389" s="72" t="s">
        <v>595</v>
      </c>
      <c r="D389" t="s">
        <v>77</v>
      </c>
      <c r="E389" t="s">
        <v>117</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t="s">
        <v>4279</v>
      </c>
      <c r="J389" t="s">
        <v>5154</v>
      </c>
      <c r="K389" t="s">
        <v>5155</v>
      </c>
      <c r="L389" t="s">
        <v>5156</v>
      </c>
      <c r="M389" t="s">
        <v>5157</v>
      </c>
      <c r="N389" t="s">
        <v>166</v>
      </c>
      <c r="O389" t="s">
        <v>167</v>
      </c>
      <c r="P389" t="s">
        <v>200</v>
      </c>
      <c r="Q389" t="s">
        <v>168</v>
      </c>
      <c r="R389" t="s">
        <v>165</v>
      </c>
      <c r="S389" t="s">
        <v>119</v>
      </c>
      <c r="T389" t="s">
        <v>228</v>
      </c>
      <c r="U389" t="s">
        <v>4835</v>
      </c>
      <c r="V389" t="s">
        <v>2766</v>
      </c>
      <c r="W389" t="s">
        <v>2767</v>
      </c>
      <c r="X389" s="51" t="str">
        <f t="shared" si="6"/>
        <v>3</v>
      </c>
      <c r="Y389" s="51" t="str">
        <f>IF(T389="","",IF(AND(T389&lt;&gt;'Tabelas auxiliares'!$B$236,T389&lt;&gt;'Tabelas auxiliares'!$B$237),"FOLHA DE PESSOAL",IF(X389='Tabelas auxiliares'!$A$237,"CUSTEIO",IF(X389='Tabelas auxiliares'!$A$236,"INVESTIMENTO","ERRO - VERIFICAR"))))</f>
        <v>CUSTEIO</v>
      </c>
      <c r="Z389" s="44">
        <v>94277.56</v>
      </c>
      <c r="AC389" s="44">
        <v>94277.56</v>
      </c>
    </row>
    <row r="390" spans="1:29" x14ac:dyDescent="0.25">
      <c r="A390" t="s">
        <v>594</v>
      </c>
      <c r="B390" s="72" t="s">
        <v>343</v>
      </c>
      <c r="C390" s="72" t="s">
        <v>595</v>
      </c>
      <c r="D390" t="s">
        <v>77</v>
      </c>
      <c r="E390" t="s">
        <v>117</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t="s">
        <v>4279</v>
      </c>
      <c r="J390" t="s">
        <v>5154</v>
      </c>
      <c r="K390" t="s">
        <v>5158</v>
      </c>
      <c r="L390" t="s">
        <v>5156</v>
      </c>
      <c r="M390" t="s">
        <v>5159</v>
      </c>
      <c r="N390" t="s">
        <v>166</v>
      </c>
      <c r="O390" t="s">
        <v>167</v>
      </c>
      <c r="P390" t="s">
        <v>200</v>
      </c>
      <c r="Q390" t="s">
        <v>168</v>
      </c>
      <c r="R390" t="s">
        <v>165</v>
      </c>
      <c r="S390" t="s">
        <v>119</v>
      </c>
      <c r="T390" t="s">
        <v>228</v>
      </c>
      <c r="U390" t="s">
        <v>4835</v>
      </c>
      <c r="V390" t="s">
        <v>2766</v>
      </c>
      <c r="W390" t="s">
        <v>2767</v>
      </c>
      <c r="X390" s="51" t="str">
        <f t="shared" si="6"/>
        <v>3</v>
      </c>
      <c r="Y390" s="51" t="str">
        <f>IF(T390="","",IF(AND(T390&lt;&gt;'Tabelas auxiliares'!$B$236,T390&lt;&gt;'Tabelas auxiliares'!$B$237),"FOLHA DE PESSOAL",IF(X390='Tabelas auxiliares'!$A$237,"CUSTEIO",IF(X390='Tabelas auxiliares'!$A$236,"INVESTIMENTO","ERRO - VERIFICAR"))))</f>
        <v>CUSTEIO</v>
      </c>
      <c r="Z390" s="44">
        <v>672</v>
      </c>
      <c r="AC390" s="44">
        <v>672</v>
      </c>
    </row>
    <row r="391" spans="1:29" x14ac:dyDescent="0.25">
      <c r="A391" t="s">
        <v>594</v>
      </c>
      <c r="B391" s="72" t="s">
        <v>343</v>
      </c>
      <c r="C391" s="72" t="s">
        <v>595</v>
      </c>
      <c r="D391" t="s">
        <v>77</v>
      </c>
      <c r="E391" t="s">
        <v>117</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t="s">
        <v>4279</v>
      </c>
      <c r="J391" t="s">
        <v>5154</v>
      </c>
      <c r="K391" t="s">
        <v>5160</v>
      </c>
      <c r="L391" t="s">
        <v>5161</v>
      </c>
      <c r="M391" t="s">
        <v>5159</v>
      </c>
      <c r="N391" t="s">
        <v>166</v>
      </c>
      <c r="O391" t="s">
        <v>167</v>
      </c>
      <c r="P391" t="s">
        <v>200</v>
      </c>
      <c r="Q391" t="s">
        <v>168</v>
      </c>
      <c r="R391" t="s">
        <v>165</v>
      </c>
      <c r="S391" t="s">
        <v>119</v>
      </c>
      <c r="T391" t="s">
        <v>164</v>
      </c>
      <c r="U391" t="s">
        <v>118</v>
      </c>
      <c r="V391" t="s">
        <v>2766</v>
      </c>
      <c r="W391" t="s">
        <v>2767</v>
      </c>
      <c r="X391" s="51" t="str">
        <f t="shared" si="6"/>
        <v>3</v>
      </c>
      <c r="Y391" s="51" t="str">
        <f>IF(T391="","",IF(AND(T391&lt;&gt;'Tabelas auxiliares'!$B$236,T391&lt;&gt;'Tabelas auxiliares'!$B$237),"FOLHA DE PESSOAL",IF(X391='Tabelas auxiliares'!$A$237,"CUSTEIO",IF(X391='Tabelas auxiliares'!$A$236,"INVESTIMENTO","ERRO - VERIFICAR"))))</f>
        <v>CUSTEIO</v>
      </c>
      <c r="Z391" s="44">
        <v>378</v>
      </c>
      <c r="AC391" s="44">
        <v>378</v>
      </c>
    </row>
    <row r="392" spans="1:29" x14ac:dyDescent="0.25">
      <c r="A392" t="s">
        <v>594</v>
      </c>
      <c r="B392" s="72" t="s">
        <v>343</v>
      </c>
      <c r="C392" s="72" t="s">
        <v>595</v>
      </c>
      <c r="D392" t="s">
        <v>79</v>
      </c>
      <c r="E392" t="s">
        <v>117</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t="s">
        <v>5116</v>
      </c>
      <c r="J392" t="s">
        <v>5117</v>
      </c>
      <c r="K392" t="s">
        <v>5162</v>
      </c>
      <c r="L392" t="s">
        <v>5119</v>
      </c>
      <c r="M392" t="s">
        <v>5163</v>
      </c>
      <c r="N392" t="s">
        <v>166</v>
      </c>
      <c r="O392" t="s">
        <v>167</v>
      </c>
      <c r="P392" t="s">
        <v>200</v>
      </c>
      <c r="Q392" t="s">
        <v>168</v>
      </c>
      <c r="R392" t="s">
        <v>165</v>
      </c>
      <c r="S392" t="s">
        <v>119</v>
      </c>
      <c r="T392" t="s">
        <v>228</v>
      </c>
      <c r="U392" t="s">
        <v>4835</v>
      </c>
      <c r="V392" t="s">
        <v>2766</v>
      </c>
      <c r="W392" t="s">
        <v>2767</v>
      </c>
      <c r="X392" s="51" t="str">
        <f t="shared" si="6"/>
        <v>3</v>
      </c>
      <c r="Y392" s="51" t="str">
        <f>IF(T392="","",IF(AND(T392&lt;&gt;'Tabelas auxiliares'!$B$236,T392&lt;&gt;'Tabelas auxiliares'!$B$237),"FOLHA DE PESSOAL",IF(X392='Tabelas auxiliares'!$A$237,"CUSTEIO",IF(X392='Tabelas auxiliares'!$A$236,"INVESTIMENTO","ERRO - VERIFICAR"))))</f>
        <v>CUSTEIO</v>
      </c>
      <c r="Z392" s="44">
        <v>10275</v>
      </c>
      <c r="AC392" s="44">
        <v>10275</v>
      </c>
    </row>
    <row r="393" spans="1:29" x14ac:dyDescent="0.25">
      <c r="A393" t="s">
        <v>594</v>
      </c>
      <c r="B393" s="72" t="s">
        <v>343</v>
      </c>
      <c r="C393" s="72" t="s">
        <v>595</v>
      </c>
      <c r="D393" t="s">
        <v>79</v>
      </c>
      <c r="E393" t="s">
        <v>117</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t="s">
        <v>4199</v>
      </c>
      <c r="J393" t="s">
        <v>5117</v>
      </c>
      <c r="K393" t="s">
        <v>5164</v>
      </c>
      <c r="L393" t="s">
        <v>5165</v>
      </c>
      <c r="M393" t="s">
        <v>5166</v>
      </c>
      <c r="N393" t="s">
        <v>166</v>
      </c>
      <c r="O393" t="s">
        <v>167</v>
      </c>
      <c r="P393" t="s">
        <v>200</v>
      </c>
      <c r="Q393" t="s">
        <v>168</v>
      </c>
      <c r="R393" t="s">
        <v>165</v>
      </c>
      <c r="S393" t="s">
        <v>119</v>
      </c>
      <c r="T393" t="s">
        <v>228</v>
      </c>
      <c r="U393" t="s">
        <v>4835</v>
      </c>
      <c r="V393" t="s">
        <v>2766</v>
      </c>
      <c r="W393" t="s">
        <v>2767</v>
      </c>
      <c r="X393" s="51" t="str">
        <f t="shared" si="6"/>
        <v>3</v>
      </c>
      <c r="Y393" s="51" t="str">
        <f>IF(T393="","",IF(AND(T393&lt;&gt;'Tabelas auxiliares'!$B$236,T393&lt;&gt;'Tabelas auxiliares'!$B$237),"FOLHA DE PESSOAL",IF(X393='Tabelas auxiliares'!$A$237,"CUSTEIO",IF(X393='Tabelas auxiliares'!$A$236,"INVESTIMENTO","ERRO - VERIFICAR"))))</f>
        <v>CUSTEIO</v>
      </c>
      <c r="Z393" s="44">
        <v>27673.15</v>
      </c>
      <c r="AC393" s="44">
        <v>27673.15</v>
      </c>
    </row>
    <row r="394" spans="1:29" x14ac:dyDescent="0.25">
      <c r="A394" t="s">
        <v>594</v>
      </c>
      <c r="B394" s="72" t="s">
        <v>343</v>
      </c>
      <c r="C394" s="72" t="s">
        <v>595</v>
      </c>
      <c r="D394" t="s">
        <v>79</v>
      </c>
      <c r="E394" t="s">
        <v>117</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t="s">
        <v>4199</v>
      </c>
      <c r="J394" t="s">
        <v>5117</v>
      </c>
      <c r="K394" t="s">
        <v>5167</v>
      </c>
      <c r="L394" t="s">
        <v>5165</v>
      </c>
      <c r="M394" t="s">
        <v>5166</v>
      </c>
      <c r="N394" t="s">
        <v>166</v>
      </c>
      <c r="O394" t="s">
        <v>167</v>
      </c>
      <c r="P394" t="s">
        <v>200</v>
      </c>
      <c r="Q394" t="s">
        <v>168</v>
      </c>
      <c r="R394" t="s">
        <v>165</v>
      </c>
      <c r="S394" t="s">
        <v>119</v>
      </c>
      <c r="T394" t="s">
        <v>228</v>
      </c>
      <c r="U394" t="s">
        <v>4835</v>
      </c>
      <c r="V394" t="s">
        <v>2766</v>
      </c>
      <c r="W394" t="s">
        <v>2767</v>
      </c>
      <c r="X394" s="51" t="str">
        <f t="shared" si="6"/>
        <v>3</v>
      </c>
      <c r="Y394" s="51" t="str">
        <f>IF(T394="","",IF(AND(T394&lt;&gt;'Tabelas auxiliares'!$B$236,T394&lt;&gt;'Tabelas auxiliares'!$B$237),"FOLHA DE PESSOAL",IF(X394='Tabelas auxiliares'!$A$237,"CUSTEIO",IF(X394='Tabelas auxiliares'!$A$236,"INVESTIMENTO","ERRO - VERIFICAR"))))</f>
        <v>CUSTEIO</v>
      </c>
      <c r="Z394" s="44">
        <v>10794.48</v>
      </c>
      <c r="AC394" s="44">
        <v>10794.48</v>
      </c>
    </row>
    <row r="395" spans="1:29" x14ac:dyDescent="0.25">
      <c r="A395" t="s">
        <v>594</v>
      </c>
      <c r="B395" s="72" t="s">
        <v>343</v>
      </c>
      <c r="C395" s="72" t="s">
        <v>595</v>
      </c>
      <c r="D395" t="s">
        <v>79</v>
      </c>
      <c r="E395" t="s">
        <v>117</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t="s">
        <v>4733</v>
      </c>
      <c r="J395" t="s">
        <v>5168</v>
      </c>
      <c r="K395" t="s">
        <v>5169</v>
      </c>
      <c r="L395" t="s">
        <v>2831</v>
      </c>
      <c r="M395" t="s">
        <v>5170</v>
      </c>
      <c r="N395" t="s">
        <v>166</v>
      </c>
      <c r="O395" t="s">
        <v>167</v>
      </c>
      <c r="P395" t="s">
        <v>200</v>
      </c>
      <c r="Q395" t="s">
        <v>168</v>
      </c>
      <c r="R395" t="s">
        <v>165</v>
      </c>
      <c r="S395" t="s">
        <v>119</v>
      </c>
      <c r="T395" t="s">
        <v>228</v>
      </c>
      <c r="U395" t="s">
        <v>4835</v>
      </c>
      <c r="V395" t="s">
        <v>2766</v>
      </c>
      <c r="W395" t="s">
        <v>2767</v>
      </c>
      <c r="X395" s="51" t="str">
        <f t="shared" si="6"/>
        <v>3</v>
      </c>
      <c r="Y395" s="51" t="str">
        <f>IF(T395="","",IF(AND(T395&lt;&gt;'Tabelas auxiliares'!$B$236,T395&lt;&gt;'Tabelas auxiliares'!$B$237),"FOLHA DE PESSOAL",IF(X395='Tabelas auxiliares'!$A$237,"CUSTEIO",IF(X395='Tabelas auxiliares'!$A$236,"INVESTIMENTO","ERRO - VERIFICAR"))))</f>
        <v>CUSTEIO</v>
      </c>
      <c r="Z395" s="44">
        <v>69840</v>
      </c>
      <c r="AC395" s="44">
        <v>69840</v>
      </c>
    </row>
    <row r="396" spans="1:29" x14ac:dyDescent="0.25">
      <c r="A396" t="s">
        <v>594</v>
      </c>
      <c r="B396" s="72" t="s">
        <v>343</v>
      </c>
      <c r="C396" s="72" t="s">
        <v>595</v>
      </c>
      <c r="D396" t="s">
        <v>79</v>
      </c>
      <c r="E396" t="s">
        <v>117</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t="s">
        <v>4733</v>
      </c>
      <c r="J396" t="s">
        <v>5168</v>
      </c>
      <c r="K396" t="s">
        <v>5171</v>
      </c>
      <c r="L396" t="s">
        <v>2831</v>
      </c>
      <c r="M396" t="s">
        <v>5172</v>
      </c>
      <c r="N396" t="s">
        <v>166</v>
      </c>
      <c r="O396" t="s">
        <v>167</v>
      </c>
      <c r="P396" t="s">
        <v>200</v>
      </c>
      <c r="Q396" t="s">
        <v>168</v>
      </c>
      <c r="R396" t="s">
        <v>165</v>
      </c>
      <c r="S396" t="s">
        <v>119</v>
      </c>
      <c r="T396" t="s">
        <v>228</v>
      </c>
      <c r="U396" t="s">
        <v>4835</v>
      </c>
      <c r="V396" t="s">
        <v>2766</v>
      </c>
      <c r="W396" t="s">
        <v>2767</v>
      </c>
      <c r="X396" s="51" t="str">
        <f t="shared" si="6"/>
        <v>3</v>
      </c>
      <c r="Y396" s="51" t="str">
        <f>IF(T396="","",IF(AND(T396&lt;&gt;'Tabelas auxiliares'!$B$236,T396&lt;&gt;'Tabelas auxiliares'!$B$237),"FOLHA DE PESSOAL",IF(X396='Tabelas auxiliares'!$A$237,"CUSTEIO",IF(X396='Tabelas auxiliares'!$A$236,"INVESTIMENTO","ERRO - VERIFICAR"))))</f>
        <v>CUSTEIO</v>
      </c>
      <c r="Z396" s="44">
        <v>13600</v>
      </c>
      <c r="AC396" s="44">
        <v>13600</v>
      </c>
    </row>
    <row r="397" spans="1:29" x14ac:dyDescent="0.25">
      <c r="A397" t="s">
        <v>594</v>
      </c>
      <c r="B397" s="72" t="s">
        <v>343</v>
      </c>
      <c r="C397" s="72" t="s">
        <v>595</v>
      </c>
      <c r="D397" t="s">
        <v>79</v>
      </c>
      <c r="E397" t="s">
        <v>117</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t="s">
        <v>4733</v>
      </c>
      <c r="J397" t="s">
        <v>5168</v>
      </c>
      <c r="K397" t="s">
        <v>5173</v>
      </c>
      <c r="L397" t="s">
        <v>2831</v>
      </c>
      <c r="M397" t="s">
        <v>5174</v>
      </c>
      <c r="N397" t="s">
        <v>166</v>
      </c>
      <c r="O397" t="s">
        <v>167</v>
      </c>
      <c r="P397" t="s">
        <v>200</v>
      </c>
      <c r="Q397" t="s">
        <v>168</v>
      </c>
      <c r="R397" t="s">
        <v>165</v>
      </c>
      <c r="S397" t="s">
        <v>119</v>
      </c>
      <c r="T397" t="s">
        <v>228</v>
      </c>
      <c r="U397" t="s">
        <v>4835</v>
      </c>
      <c r="V397" t="s">
        <v>2766</v>
      </c>
      <c r="W397" t="s">
        <v>2767</v>
      </c>
      <c r="X397" s="51" t="str">
        <f t="shared" si="6"/>
        <v>3</v>
      </c>
      <c r="Y397" s="51" t="str">
        <f>IF(T397="","",IF(AND(T397&lt;&gt;'Tabelas auxiliares'!$B$236,T397&lt;&gt;'Tabelas auxiliares'!$B$237),"FOLHA DE PESSOAL",IF(X397='Tabelas auxiliares'!$A$237,"CUSTEIO",IF(X397='Tabelas auxiliares'!$A$236,"INVESTIMENTO","ERRO - VERIFICAR"))))</f>
        <v>CUSTEIO</v>
      </c>
      <c r="Z397" s="44">
        <v>3817</v>
      </c>
      <c r="AC397" s="44">
        <v>3817</v>
      </c>
    </row>
    <row r="398" spans="1:29" x14ac:dyDescent="0.25">
      <c r="A398" t="s">
        <v>594</v>
      </c>
      <c r="B398" s="72" t="s">
        <v>343</v>
      </c>
      <c r="C398" s="72" t="s">
        <v>595</v>
      </c>
      <c r="D398" t="s">
        <v>83</v>
      </c>
      <c r="E398" t="s">
        <v>117</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t="s">
        <v>5175</v>
      </c>
      <c r="J398" t="s">
        <v>5176</v>
      </c>
      <c r="K398" t="s">
        <v>5177</v>
      </c>
      <c r="L398" t="s">
        <v>5178</v>
      </c>
      <c r="M398" t="s">
        <v>5179</v>
      </c>
      <c r="N398" t="s">
        <v>1308</v>
      </c>
      <c r="O398" t="s">
        <v>167</v>
      </c>
      <c r="P398" t="s">
        <v>1309</v>
      </c>
      <c r="Q398" t="s">
        <v>168</v>
      </c>
      <c r="R398" t="s">
        <v>165</v>
      </c>
      <c r="S398" t="s">
        <v>4558</v>
      </c>
      <c r="T398" t="s">
        <v>164</v>
      </c>
      <c r="U398" t="s">
        <v>789</v>
      </c>
      <c r="V398" t="s">
        <v>4787</v>
      </c>
      <c r="W398" t="s">
        <v>4788</v>
      </c>
      <c r="X398" s="51" t="str">
        <f t="shared" si="6"/>
        <v>4</v>
      </c>
      <c r="Y398" s="51" t="str">
        <f>IF(T398="","",IF(AND(T398&lt;&gt;'Tabelas auxiliares'!$B$236,T398&lt;&gt;'Tabelas auxiliares'!$B$237),"FOLHA DE PESSOAL",IF(X398='Tabelas auxiliares'!$A$237,"CUSTEIO",IF(X398='Tabelas auxiliares'!$A$236,"INVESTIMENTO","ERRO - VERIFICAR"))))</f>
        <v>INVESTIMENTO</v>
      </c>
      <c r="Z398" s="44">
        <v>750</v>
      </c>
      <c r="AA398" s="44">
        <v>750</v>
      </c>
    </row>
    <row r="399" spans="1:29" x14ac:dyDescent="0.25">
      <c r="A399" t="s">
        <v>594</v>
      </c>
      <c r="B399" s="72" t="s">
        <v>346</v>
      </c>
      <c r="C399" s="72" t="s">
        <v>595</v>
      </c>
      <c r="D399" t="s">
        <v>35</v>
      </c>
      <c r="E399" t="s">
        <v>117</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t="s">
        <v>5180</v>
      </c>
      <c r="J399" t="s">
        <v>5181</v>
      </c>
      <c r="K399" t="s">
        <v>5182</v>
      </c>
      <c r="L399" t="s">
        <v>5183</v>
      </c>
      <c r="M399" t="s">
        <v>5184</v>
      </c>
      <c r="N399" t="s">
        <v>166</v>
      </c>
      <c r="O399" t="s">
        <v>4393</v>
      </c>
      <c r="P399" t="s">
        <v>4394</v>
      </c>
      <c r="Q399" t="s">
        <v>168</v>
      </c>
      <c r="R399" t="s">
        <v>165</v>
      </c>
      <c r="S399" t="s">
        <v>597</v>
      </c>
      <c r="T399" t="s">
        <v>164</v>
      </c>
      <c r="U399" t="s">
        <v>4395</v>
      </c>
      <c r="V399" t="s">
        <v>467</v>
      </c>
      <c r="W399" t="s">
        <v>448</v>
      </c>
      <c r="X399" s="51" t="str">
        <f t="shared" si="6"/>
        <v>3</v>
      </c>
      <c r="Y399" s="51" t="str">
        <f>IF(T399="","",IF(AND(T399&lt;&gt;'Tabelas auxiliares'!$B$236,T399&lt;&gt;'Tabelas auxiliares'!$B$237),"FOLHA DE PESSOAL",IF(X399='Tabelas auxiliares'!$A$237,"CUSTEIO",IF(X399='Tabelas auxiliares'!$A$236,"INVESTIMENTO","ERRO - VERIFICAR"))))</f>
        <v>CUSTEIO</v>
      </c>
      <c r="Z399" s="44">
        <v>4365.8100000000004</v>
      </c>
      <c r="AA399" s="44">
        <v>4365.8100000000004</v>
      </c>
    </row>
    <row r="400" spans="1:29" x14ac:dyDescent="0.25">
      <c r="A400" t="s">
        <v>594</v>
      </c>
      <c r="B400" s="72" t="s">
        <v>346</v>
      </c>
      <c r="C400" s="72" t="s">
        <v>595</v>
      </c>
      <c r="D400" t="s">
        <v>35</v>
      </c>
      <c r="E400" t="s">
        <v>117</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t="s">
        <v>5185</v>
      </c>
      <c r="J400" t="s">
        <v>5186</v>
      </c>
      <c r="K400" t="s">
        <v>5187</v>
      </c>
      <c r="L400" t="s">
        <v>5188</v>
      </c>
      <c r="M400" t="s">
        <v>5184</v>
      </c>
      <c r="N400" t="s">
        <v>166</v>
      </c>
      <c r="O400" t="s">
        <v>167</v>
      </c>
      <c r="P400" t="s">
        <v>200</v>
      </c>
      <c r="Q400" t="s">
        <v>168</v>
      </c>
      <c r="R400" t="s">
        <v>165</v>
      </c>
      <c r="S400" t="s">
        <v>119</v>
      </c>
      <c r="T400" t="s">
        <v>164</v>
      </c>
      <c r="U400" t="s">
        <v>118</v>
      </c>
      <c r="V400" t="s">
        <v>467</v>
      </c>
      <c r="W400" t="s">
        <v>448</v>
      </c>
      <c r="X400" s="51" t="str">
        <f t="shared" si="6"/>
        <v>3</v>
      </c>
      <c r="Y400" s="51" t="str">
        <f>IF(T400="","",IF(AND(T400&lt;&gt;'Tabelas auxiliares'!$B$236,T400&lt;&gt;'Tabelas auxiliares'!$B$237),"FOLHA DE PESSOAL",IF(X400='Tabelas auxiliares'!$A$237,"CUSTEIO",IF(X400='Tabelas auxiliares'!$A$236,"INVESTIMENTO","ERRO - VERIFICAR"))))</f>
        <v>CUSTEIO</v>
      </c>
      <c r="Z400" s="44">
        <v>17479.21</v>
      </c>
      <c r="AA400" s="44">
        <v>17479.21</v>
      </c>
    </row>
    <row r="401" spans="1:29" x14ac:dyDescent="0.25">
      <c r="A401" t="s">
        <v>594</v>
      </c>
      <c r="B401" s="72" t="s">
        <v>346</v>
      </c>
      <c r="C401" s="72" t="s">
        <v>595</v>
      </c>
      <c r="D401" t="s">
        <v>53</v>
      </c>
      <c r="E401" t="s">
        <v>117</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t="s">
        <v>5189</v>
      </c>
      <c r="J401" t="s">
        <v>5190</v>
      </c>
      <c r="K401" t="s">
        <v>5191</v>
      </c>
      <c r="L401" t="s">
        <v>5192</v>
      </c>
      <c r="M401" t="s">
        <v>229</v>
      </c>
      <c r="N401" t="s">
        <v>166</v>
      </c>
      <c r="O401" t="s">
        <v>167</v>
      </c>
      <c r="P401" t="s">
        <v>200</v>
      </c>
      <c r="Q401" t="s">
        <v>168</v>
      </c>
      <c r="R401" t="s">
        <v>165</v>
      </c>
      <c r="S401" t="s">
        <v>119</v>
      </c>
      <c r="T401" t="s">
        <v>164</v>
      </c>
      <c r="U401" t="s">
        <v>118</v>
      </c>
      <c r="V401" t="s">
        <v>467</v>
      </c>
      <c r="W401" t="s">
        <v>448</v>
      </c>
      <c r="X401" s="51" t="str">
        <f t="shared" si="6"/>
        <v>3</v>
      </c>
      <c r="Y401" s="51" t="str">
        <f>IF(T401="","",IF(AND(T401&lt;&gt;'Tabelas auxiliares'!$B$236,T401&lt;&gt;'Tabelas auxiliares'!$B$237),"FOLHA DE PESSOAL",IF(X401='Tabelas auxiliares'!$A$237,"CUSTEIO",IF(X401='Tabelas auxiliares'!$A$236,"INVESTIMENTO","ERRO - VERIFICAR"))))</f>
        <v>CUSTEIO</v>
      </c>
      <c r="Z401" s="44">
        <v>3758.72</v>
      </c>
      <c r="AA401" s="44">
        <v>3610.88</v>
      </c>
      <c r="AC401" s="44">
        <v>147.84</v>
      </c>
    </row>
    <row r="402" spans="1:29" x14ac:dyDescent="0.25">
      <c r="A402" t="s">
        <v>594</v>
      </c>
      <c r="B402" s="72" t="s">
        <v>346</v>
      </c>
      <c r="C402" s="72" t="s">
        <v>595</v>
      </c>
      <c r="D402" t="s">
        <v>61</v>
      </c>
      <c r="E402" t="s">
        <v>117</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t="s">
        <v>5193</v>
      </c>
      <c r="J402" t="s">
        <v>1422</v>
      </c>
      <c r="K402" t="s">
        <v>5194</v>
      </c>
      <c r="L402" t="s">
        <v>1423</v>
      </c>
      <c r="M402" t="s">
        <v>1424</v>
      </c>
      <c r="N402" t="s">
        <v>166</v>
      </c>
      <c r="O402" t="s">
        <v>167</v>
      </c>
      <c r="P402" t="s">
        <v>200</v>
      </c>
      <c r="Q402" t="s">
        <v>168</v>
      </c>
      <c r="R402" t="s">
        <v>165</v>
      </c>
      <c r="S402" t="s">
        <v>119</v>
      </c>
      <c r="T402" t="s">
        <v>164</v>
      </c>
      <c r="U402" t="s">
        <v>118</v>
      </c>
      <c r="V402" t="s">
        <v>467</v>
      </c>
      <c r="W402" t="s">
        <v>448</v>
      </c>
      <c r="X402" s="51" t="str">
        <f t="shared" si="6"/>
        <v>3</v>
      </c>
      <c r="Y402" s="51" t="str">
        <f>IF(T402="","",IF(AND(T402&lt;&gt;'Tabelas auxiliares'!$B$236,T402&lt;&gt;'Tabelas auxiliares'!$B$237),"FOLHA DE PESSOAL",IF(X402='Tabelas auxiliares'!$A$237,"CUSTEIO",IF(X402='Tabelas auxiliares'!$A$236,"INVESTIMENTO","ERRO - VERIFICAR"))))</f>
        <v>CUSTEIO</v>
      </c>
      <c r="Z402" s="44">
        <v>1856.16</v>
      </c>
      <c r="AC402" s="44">
        <v>1856.16</v>
      </c>
    </row>
    <row r="403" spans="1:29" x14ac:dyDescent="0.25">
      <c r="A403" t="s">
        <v>594</v>
      </c>
      <c r="B403" s="72" t="s">
        <v>346</v>
      </c>
      <c r="C403" s="72" t="s">
        <v>595</v>
      </c>
      <c r="D403" t="s">
        <v>88</v>
      </c>
      <c r="E403" t="s">
        <v>117</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t="s">
        <v>5195</v>
      </c>
      <c r="J403" t="s">
        <v>646</v>
      </c>
      <c r="K403" t="s">
        <v>5196</v>
      </c>
      <c r="L403" t="s">
        <v>230</v>
      </c>
      <c r="M403" t="s">
        <v>229</v>
      </c>
      <c r="N403" t="s">
        <v>166</v>
      </c>
      <c r="O403" t="s">
        <v>167</v>
      </c>
      <c r="P403" t="s">
        <v>200</v>
      </c>
      <c r="Q403" t="s">
        <v>168</v>
      </c>
      <c r="R403" t="s">
        <v>165</v>
      </c>
      <c r="S403" t="s">
        <v>119</v>
      </c>
      <c r="T403" t="s">
        <v>164</v>
      </c>
      <c r="U403" t="s">
        <v>118</v>
      </c>
      <c r="V403" t="s">
        <v>467</v>
      </c>
      <c r="W403" t="s">
        <v>448</v>
      </c>
      <c r="X403" s="51" t="str">
        <f t="shared" si="6"/>
        <v>3</v>
      </c>
      <c r="Y403" s="51" t="str">
        <f>IF(T403="","",IF(AND(T403&lt;&gt;'Tabelas auxiliares'!$B$236,T403&lt;&gt;'Tabelas auxiliares'!$B$237),"FOLHA DE PESSOAL",IF(X403='Tabelas auxiliares'!$A$237,"CUSTEIO",IF(X403='Tabelas auxiliares'!$A$236,"INVESTIMENTO","ERRO - VERIFICAR"))))</f>
        <v>CUSTEIO</v>
      </c>
      <c r="Z403" s="44">
        <v>2394.9899999999998</v>
      </c>
      <c r="AA403" s="44">
        <v>2394.9899999999998</v>
      </c>
    </row>
    <row r="404" spans="1:29" x14ac:dyDescent="0.25">
      <c r="A404" t="s">
        <v>594</v>
      </c>
      <c r="B404" s="72" t="s">
        <v>346</v>
      </c>
      <c r="C404" s="72" t="s">
        <v>595</v>
      </c>
      <c r="D404" t="s">
        <v>88</v>
      </c>
      <c r="E404" t="s">
        <v>117</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t="s">
        <v>5197</v>
      </c>
      <c r="J404" t="s">
        <v>646</v>
      </c>
      <c r="K404" t="s">
        <v>5198</v>
      </c>
      <c r="L404" t="s">
        <v>230</v>
      </c>
      <c r="M404" t="s">
        <v>229</v>
      </c>
      <c r="N404" t="s">
        <v>166</v>
      </c>
      <c r="O404" t="s">
        <v>167</v>
      </c>
      <c r="P404" t="s">
        <v>200</v>
      </c>
      <c r="Q404" t="s">
        <v>168</v>
      </c>
      <c r="R404" t="s">
        <v>165</v>
      </c>
      <c r="S404" t="s">
        <v>119</v>
      </c>
      <c r="T404" t="s">
        <v>164</v>
      </c>
      <c r="U404" t="s">
        <v>118</v>
      </c>
      <c r="V404" t="s">
        <v>467</v>
      </c>
      <c r="W404" t="s">
        <v>448</v>
      </c>
      <c r="X404" s="51" t="str">
        <f t="shared" si="6"/>
        <v>3</v>
      </c>
      <c r="Y404" s="51" t="str">
        <f>IF(T404="","",IF(AND(T404&lt;&gt;'Tabelas auxiliares'!$B$236,T404&lt;&gt;'Tabelas auxiliares'!$B$237),"FOLHA DE PESSOAL",IF(X404='Tabelas auxiliares'!$A$237,"CUSTEIO",IF(X404='Tabelas auxiliares'!$A$236,"INVESTIMENTO","ERRO - VERIFICAR"))))</f>
        <v>CUSTEIO</v>
      </c>
      <c r="Z404" s="44">
        <v>2852.28</v>
      </c>
      <c r="AA404" s="44">
        <v>2529.88</v>
      </c>
      <c r="AC404" s="44">
        <v>322.39999999999998</v>
      </c>
    </row>
    <row r="405" spans="1:29" x14ac:dyDescent="0.25">
      <c r="A405" t="s">
        <v>594</v>
      </c>
      <c r="B405" s="72" t="s">
        <v>349</v>
      </c>
      <c r="C405" s="72" t="s">
        <v>595</v>
      </c>
      <c r="D405" t="s">
        <v>35</v>
      </c>
      <c r="E405" t="s">
        <v>117</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t="s">
        <v>5199</v>
      </c>
      <c r="J405" t="s">
        <v>649</v>
      </c>
      <c r="K405" t="s">
        <v>5200</v>
      </c>
      <c r="L405" t="s">
        <v>171</v>
      </c>
      <c r="M405" t="s">
        <v>172</v>
      </c>
      <c r="N405" t="s">
        <v>166</v>
      </c>
      <c r="O405" t="s">
        <v>167</v>
      </c>
      <c r="P405" t="s">
        <v>200</v>
      </c>
      <c r="Q405" t="s">
        <v>168</v>
      </c>
      <c r="R405" t="s">
        <v>165</v>
      </c>
      <c r="S405" t="s">
        <v>119</v>
      </c>
      <c r="T405" t="s">
        <v>164</v>
      </c>
      <c r="U405" t="s">
        <v>118</v>
      </c>
      <c r="V405" t="s">
        <v>468</v>
      </c>
      <c r="W405" t="s">
        <v>449</v>
      </c>
      <c r="X405" s="51" t="str">
        <f t="shared" si="6"/>
        <v>3</v>
      </c>
      <c r="Y405" s="51" t="str">
        <f>IF(T405="","",IF(AND(T405&lt;&gt;'Tabelas auxiliares'!$B$236,T405&lt;&gt;'Tabelas auxiliares'!$B$237),"FOLHA DE PESSOAL",IF(X405='Tabelas auxiliares'!$A$237,"CUSTEIO",IF(X405='Tabelas auxiliares'!$A$236,"INVESTIMENTO","ERRO - VERIFICAR"))))</f>
        <v>CUSTEIO</v>
      </c>
      <c r="Z405" s="44">
        <v>1238.92</v>
      </c>
      <c r="AC405" s="44">
        <v>1168.33</v>
      </c>
    </row>
    <row r="406" spans="1:29" x14ac:dyDescent="0.25">
      <c r="A406" t="s">
        <v>594</v>
      </c>
      <c r="B406" s="72" t="s">
        <v>349</v>
      </c>
      <c r="C406" s="72" t="s">
        <v>595</v>
      </c>
      <c r="D406" t="s">
        <v>35</v>
      </c>
      <c r="E406" t="s">
        <v>117</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t="s">
        <v>5201</v>
      </c>
      <c r="J406" t="s">
        <v>654</v>
      </c>
      <c r="K406" t="s">
        <v>5202</v>
      </c>
      <c r="L406" t="s">
        <v>5203</v>
      </c>
      <c r="M406" t="s">
        <v>231</v>
      </c>
      <c r="N406" t="s">
        <v>166</v>
      </c>
      <c r="O406" t="s">
        <v>167</v>
      </c>
      <c r="P406" t="s">
        <v>200</v>
      </c>
      <c r="Q406" t="s">
        <v>168</v>
      </c>
      <c r="R406" t="s">
        <v>165</v>
      </c>
      <c r="S406" t="s">
        <v>119</v>
      </c>
      <c r="T406" t="s">
        <v>164</v>
      </c>
      <c r="U406" t="s">
        <v>118</v>
      </c>
      <c r="V406" t="s">
        <v>466</v>
      </c>
      <c r="W406" t="s">
        <v>447</v>
      </c>
      <c r="X406" s="51" t="str">
        <f t="shared" si="6"/>
        <v>3</v>
      </c>
      <c r="Y406" s="51" t="str">
        <f>IF(T406="","",IF(AND(T406&lt;&gt;'Tabelas auxiliares'!$B$236,T406&lt;&gt;'Tabelas auxiliares'!$B$237),"FOLHA DE PESSOAL",IF(X406='Tabelas auxiliares'!$A$237,"CUSTEIO",IF(X406='Tabelas auxiliares'!$A$236,"INVESTIMENTO","ERRO - VERIFICAR"))))</f>
        <v>CUSTEIO</v>
      </c>
      <c r="Z406" s="44">
        <v>205803.86</v>
      </c>
      <c r="AC406" s="44">
        <v>205803.86</v>
      </c>
    </row>
    <row r="407" spans="1:29" x14ac:dyDescent="0.25">
      <c r="A407" t="s">
        <v>594</v>
      </c>
      <c r="B407" s="72" t="s">
        <v>349</v>
      </c>
      <c r="C407" s="72" t="s">
        <v>595</v>
      </c>
      <c r="D407" t="s">
        <v>35</v>
      </c>
      <c r="E407" t="s">
        <v>117</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t="s">
        <v>5204</v>
      </c>
      <c r="J407" t="s">
        <v>651</v>
      </c>
      <c r="K407" t="s">
        <v>5205</v>
      </c>
      <c r="L407" t="s">
        <v>173</v>
      </c>
      <c r="M407" t="s">
        <v>174</v>
      </c>
      <c r="N407" t="s">
        <v>166</v>
      </c>
      <c r="O407" t="s">
        <v>167</v>
      </c>
      <c r="P407" t="s">
        <v>200</v>
      </c>
      <c r="Q407" t="s">
        <v>168</v>
      </c>
      <c r="R407" t="s">
        <v>165</v>
      </c>
      <c r="S407" t="s">
        <v>119</v>
      </c>
      <c r="T407" t="s">
        <v>164</v>
      </c>
      <c r="U407" t="s">
        <v>118</v>
      </c>
      <c r="V407" t="s">
        <v>469</v>
      </c>
      <c r="W407" t="s">
        <v>450</v>
      </c>
      <c r="X407" s="51" t="str">
        <f t="shared" si="6"/>
        <v>3</v>
      </c>
      <c r="Y407" s="51" t="str">
        <f>IF(T407="","",IF(AND(T407&lt;&gt;'Tabelas auxiliares'!$B$236,T407&lt;&gt;'Tabelas auxiliares'!$B$237),"FOLHA DE PESSOAL",IF(X407='Tabelas auxiliares'!$A$237,"CUSTEIO",IF(X407='Tabelas auxiliares'!$A$236,"INVESTIMENTO","ERRO - VERIFICAR"))))</f>
        <v>CUSTEIO</v>
      </c>
      <c r="Z407" s="44">
        <v>650885.47</v>
      </c>
      <c r="AC407" s="44">
        <v>650885.47</v>
      </c>
    </row>
    <row r="408" spans="1:29" x14ac:dyDescent="0.25">
      <c r="A408" t="s">
        <v>594</v>
      </c>
      <c r="B408" s="72" t="s">
        <v>349</v>
      </c>
      <c r="C408" s="72" t="s">
        <v>595</v>
      </c>
      <c r="D408" t="s">
        <v>35</v>
      </c>
      <c r="E408" t="s">
        <v>117</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t="s">
        <v>5206</v>
      </c>
      <c r="J408" t="s">
        <v>643</v>
      </c>
      <c r="K408" t="s">
        <v>5207</v>
      </c>
      <c r="L408" t="s">
        <v>232</v>
      </c>
      <c r="M408" t="s">
        <v>233</v>
      </c>
      <c r="N408" t="s">
        <v>166</v>
      </c>
      <c r="O408" t="s">
        <v>167</v>
      </c>
      <c r="P408" t="s">
        <v>200</v>
      </c>
      <c r="Q408" t="s">
        <v>168</v>
      </c>
      <c r="R408" t="s">
        <v>165</v>
      </c>
      <c r="S408" t="s">
        <v>119</v>
      </c>
      <c r="T408" t="s">
        <v>164</v>
      </c>
      <c r="U408" t="s">
        <v>118</v>
      </c>
      <c r="V408" t="s">
        <v>475</v>
      </c>
      <c r="W408" t="s">
        <v>459</v>
      </c>
      <c r="X408" s="51" t="str">
        <f t="shared" si="6"/>
        <v>3</v>
      </c>
      <c r="Y408" s="51" t="str">
        <f>IF(T408="","",IF(AND(T408&lt;&gt;'Tabelas auxiliares'!$B$236,T408&lt;&gt;'Tabelas auxiliares'!$B$237),"FOLHA DE PESSOAL",IF(X408='Tabelas auxiliares'!$A$237,"CUSTEIO",IF(X408='Tabelas auxiliares'!$A$236,"INVESTIMENTO","ERRO - VERIFICAR"))))</f>
        <v>CUSTEIO</v>
      </c>
      <c r="Z408" s="44">
        <v>27958.55</v>
      </c>
      <c r="AC408" s="44">
        <v>27958.55</v>
      </c>
    </row>
    <row r="409" spans="1:29" x14ac:dyDescent="0.25">
      <c r="A409" t="s">
        <v>594</v>
      </c>
      <c r="B409" t="s">
        <v>349</v>
      </c>
      <c r="C409" t="s">
        <v>595</v>
      </c>
      <c r="D409" t="s">
        <v>35</v>
      </c>
      <c r="E409" t="s">
        <v>117</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t="s">
        <v>4179</v>
      </c>
      <c r="J409" t="s">
        <v>643</v>
      </c>
      <c r="K409" t="s">
        <v>5208</v>
      </c>
      <c r="L409" t="s">
        <v>5209</v>
      </c>
      <c r="M409" t="s">
        <v>233</v>
      </c>
      <c r="N409" t="s">
        <v>166</v>
      </c>
      <c r="O409" t="s">
        <v>167</v>
      </c>
      <c r="P409" t="s">
        <v>200</v>
      </c>
      <c r="Q409" t="s">
        <v>168</v>
      </c>
      <c r="R409" t="s">
        <v>165</v>
      </c>
      <c r="S409" t="s">
        <v>119</v>
      </c>
      <c r="T409" t="s">
        <v>164</v>
      </c>
      <c r="U409" t="s">
        <v>118</v>
      </c>
      <c r="V409" t="s">
        <v>470</v>
      </c>
      <c r="W409" t="s">
        <v>451</v>
      </c>
      <c r="X409" s="51" t="str">
        <f t="shared" si="6"/>
        <v>3</v>
      </c>
      <c r="Y409" s="51" t="str">
        <f>IF(T409="","",IF(AND(T409&lt;&gt;'Tabelas auxiliares'!$B$236,T409&lt;&gt;'Tabelas auxiliares'!$B$237),"FOLHA DE PESSOAL",IF(X409='Tabelas auxiliares'!$A$237,"CUSTEIO",IF(X409='Tabelas auxiliares'!$A$236,"INVESTIMENTO","ERRO - VERIFICAR"))))</f>
        <v>CUSTEIO</v>
      </c>
      <c r="Z409" s="44">
        <v>33613.620000000003</v>
      </c>
      <c r="AC409" s="44">
        <v>33613.620000000003</v>
      </c>
    </row>
    <row r="410" spans="1:29" x14ac:dyDescent="0.25">
      <c r="A410" t="s">
        <v>594</v>
      </c>
      <c r="B410" t="s">
        <v>349</v>
      </c>
      <c r="C410" t="s">
        <v>595</v>
      </c>
      <c r="D410" t="s">
        <v>35</v>
      </c>
      <c r="E410" t="s">
        <v>117</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t="s">
        <v>4179</v>
      </c>
      <c r="J410" t="s">
        <v>643</v>
      </c>
      <c r="K410" t="s">
        <v>5208</v>
      </c>
      <c r="L410" t="s">
        <v>5209</v>
      </c>
      <c r="M410" t="s">
        <v>233</v>
      </c>
      <c r="N410" t="s">
        <v>166</v>
      </c>
      <c r="O410" t="s">
        <v>167</v>
      </c>
      <c r="P410" t="s">
        <v>200</v>
      </c>
      <c r="Q410" t="s">
        <v>168</v>
      </c>
      <c r="R410" t="s">
        <v>165</v>
      </c>
      <c r="S410" t="s">
        <v>119</v>
      </c>
      <c r="T410" t="s">
        <v>164</v>
      </c>
      <c r="U410" t="s">
        <v>118</v>
      </c>
      <c r="V410" t="s">
        <v>471</v>
      </c>
      <c r="W410" t="s">
        <v>452</v>
      </c>
      <c r="X410" s="51" t="str">
        <f t="shared" si="6"/>
        <v>3</v>
      </c>
      <c r="Y410" s="51" t="str">
        <f>IF(T410="","",IF(AND(T410&lt;&gt;'Tabelas auxiliares'!$B$236,T410&lt;&gt;'Tabelas auxiliares'!$B$237),"FOLHA DE PESSOAL",IF(X410='Tabelas auxiliares'!$A$237,"CUSTEIO",IF(X410='Tabelas auxiliares'!$A$236,"INVESTIMENTO","ERRO - VERIFICAR"))))</f>
        <v>CUSTEIO</v>
      </c>
      <c r="Z410" s="44">
        <v>1311.99</v>
      </c>
      <c r="AC410" s="44">
        <v>1311.99</v>
      </c>
    </row>
    <row r="411" spans="1:29" x14ac:dyDescent="0.25">
      <c r="A411" t="s">
        <v>594</v>
      </c>
      <c r="B411" t="s">
        <v>349</v>
      </c>
      <c r="C411" t="s">
        <v>595</v>
      </c>
      <c r="D411" t="s">
        <v>35</v>
      </c>
      <c r="E411" t="s">
        <v>117</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t="s">
        <v>4122</v>
      </c>
      <c r="J411" t="s">
        <v>651</v>
      </c>
      <c r="K411" t="s">
        <v>5210</v>
      </c>
      <c r="L411" t="s">
        <v>173</v>
      </c>
      <c r="M411" t="s">
        <v>174</v>
      </c>
      <c r="N411" t="s">
        <v>169</v>
      </c>
      <c r="O411" t="s">
        <v>167</v>
      </c>
      <c r="P411" t="s">
        <v>640</v>
      </c>
      <c r="Q411" t="s">
        <v>168</v>
      </c>
      <c r="R411" t="s">
        <v>165</v>
      </c>
      <c r="S411" t="s">
        <v>119</v>
      </c>
      <c r="T411" t="s">
        <v>228</v>
      </c>
      <c r="U411" t="s">
        <v>4613</v>
      </c>
      <c r="V411" t="s">
        <v>469</v>
      </c>
      <c r="W411" t="s">
        <v>450</v>
      </c>
      <c r="X411" s="51" t="str">
        <f t="shared" si="6"/>
        <v>3</v>
      </c>
      <c r="Y411" s="51" t="str">
        <f>IF(T411="","",IF(AND(T411&lt;&gt;'Tabelas auxiliares'!$B$236,T411&lt;&gt;'Tabelas auxiliares'!$B$237),"FOLHA DE PESSOAL",IF(X411='Tabelas auxiliares'!$A$237,"CUSTEIO",IF(X411='Tabelas auxiliares'!$A$236,"INVESTIMENTO","ERRO - VERIFICAR"))))</f>
        <v>CUSTEIO</v>
      </c>
      <c r="Z411" s="44">
        <v>45920</v>
      </c>
      <c r="AC411" s="44">
        <v>45920</v>
      </c>
    </row>
    <row r="412" spans="1:29" x14ac:dyDescent="0.25">
      <c r="A412" t="s">
        <v>594</v>
      </c>
      <c r="B412" t="s">
        <v>349</v>
      </c>
      <c r="C412" t="s">
        <v>595</v>
      </c>
      <c r="D412" t="s">
        <v>39</v>
      </c>
      <c r="E412" t="s">
        <v>117</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t="s">
        <v>5211</v>
      </c>
      <c r="J412" t="s">
        <v>661</v>
      </c>
      <c r="K412" t="s">
        <v>5212</v>
      </c>
      <c r="L412" t="s">
        <v>175</v>
      </c>
      <c r="M412" t="s">
        <v>234</v>
      </c>
      <c r="N412" t="s">
        <v>166</v>
      </c>
      <c r="O412" t="s">
        <v>167</v>
      </c>
      <c r="P412" t="s">
        <v>200</v>
      </c>
      <c r="Q412" t="s">
        <v>168</v>
      </c>
      <c r="R412" t="s">
        <v>165</v>
      </c>
      <c r="S412" t="s">
        <v>119</v>
      </c>
      <c r="T412" t="s">
        <v>164</v>
      </c>
      <c r="U412" t="s">
        <v>118</v>
      </c>
      <c r="V412" t="s">
        <v>472</v>
      </c>
      <c r="W412" t="s">
        <v>454</v>
      </c>
      <c r="X412" s="51" t="str">
        <f t="shared" si="6"/>
        <v>3</v>
      </c>
      <c r="Y412" s="51" t="str">
        <f>IF(T412="","",IF(AND(T412&lt;&gt;'Tabelas auxiliares'!$B$236,T412&lt;&gt;'Tabelas auxiliares'!$B$237),"FOLHA DE PESSOAL",IF(X412='Tabelas auxiliares'!$A$237,"CUSTEIO",IF(X412='Tabelas auxiliares'!$A$236,"INVESTIMENTO","ERRO - VERIFICAR"))))</f>
        <v>CUSTEIO</v>
      </c>
      <c r="Z412" s="44">
        <v>18220</v>
      </c>
      <c r="AA412" s="44">
        <v>673.2</v>
      </c>
      <c r="AC412" s="44">
        <v>17546.8</v>
      </c>
    </row>
    <row r="413" spans="1:29" x14ac:dyDescent="0.25">
      <c r="A413" t="s">
        <v>594</v>
      </c>
      <c r="B413" t="s">
        <v>349</v>
      </c>
      <c r="C413" t="s">
        <v>595</v>
      </c>
      <c r="D413" t="s">
        <v>39</v>
      </c>
      <c r="E413" t="s">
        <v>117</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t="s">
        <v>5211</v>
      </c>
      <c r="J413" t="s">
        <v>661</v>
      </c>
      <c r="K413" t="s">
        <v>5213</v>
      </c>
      <c r="L413" t="s">
        <v>175</v>
      </c>
      <c r="M413" t="s">
        <v>176</v>
      </c>
      <c r="N413" t="s">
        <v>166</v>
      </c>
      <c r="O413" t="s">
        <v>167</v>
      </c>
      <c r="P413" t="s">
        <v>200</v>
      </c>
      <c r="Q413" t="s">
        <v>168</v>
      </c>
      <c r="R413" t="s">
        <v>165</v>
      </c>
      <c r="S413" t="s">
        <v>119</v>
      </c>
      <c r="T413" t="s">
        <v>164</v>
      </c>
      <c r="U413" t="s">
        <v>118</v>
      </c>
      <c r="V413" t="s">
        <v>472</v>
      </c>
      <c r="W413" t="s">
        <v>454</v>
      </c>
      <c r="X413" s="51" t="str">
        <f t="shared" si="6"/>
        <v>3</v>
      </c>
      <c r="Y413" s="51" t="str">
        <f>IF(T413="","",IF(AND(T413&lt;&gt;'Tabelas auxiliares'!$B$236,T413&lt;&gt;'Tabelas auxiliares'!$B$237),"FOLHA DE PESSOAL",IF(X413='Tabelas auxiliares'!$A$237,"CUSTEIO",IF(X413='Tabelas auxiliares'!$A$236,"INVESTIMENTO","ERRO - VERIFICAR"))))</f>
        <v>CUSTEIO</v>
      </c>
      <c r="Z413" s="44">
        <v>42383.199999999997</v>
      </c>
      <c r="AA413" s="44">
        <v>10</v>
      </c>
      <c r="AC413" s="44">
        <v>42373.2</v>
      </c>
    </row>
    <row r="414" spans="1:29" x14ac:dyDescent="0.25">
      <c r="A414" t="s">
        <v>594</v>
      </c>
      <c r="B414" t="s">
        <v>349</v>
      </c>
      <c r="C414" t="s">
        <v>595</v>
      </c>
      <c r="D414" t="s">
        <v>39</v>
      </c>
      <c r="E414" t="s">
        <v>117</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t="s">
        <v>5214</v>
      </c>
      <c r="J414" t="s">
        <v>661</v>
      </c>
      <c r="K414" t="s">
        <v>5215</v>
      </c>
      <c r="L414" t="s">
        <v>175</v>
      </c>
      <c r="M414" t="s">
        <v>234</v>
      </c>
      <c r="N414" t="s">
        <v>166</v>
      </c>
      <c r="O414" t="s">
        <v>167</v>
      </c>
      <c r="P414" t="s">
        <v>200</v>
      </c>
      <c r="Q414" t="s">
        <v>168</v>
      </c>
      <c r="R414" t="s">
        <v>165</v>
      </c>
      <c r="S414" t="s">
        <v>119</v>
      </c>
      <c r="T414" t="s">
        <v>164</v>
      </c>
      <c r="U414" t="s">
        <v>118</v>
      </c>
      <c r="V414" t="s">
        <v>472</v>
      </c>
      <c r="W414" t="s">
        <v>454</v>
      </c>
      <c r="X414" s="51" t="str">
        <f t="shared" si="6"/>
        <v>3</v>
      </c>
      <c r="Y414" s="51" t="str">
        <f>IF(T414="","",IF(AND(T414&lt;&gt;'Tabelas auxiliares'!$B$236,T414&lt;&gt;'Tabelas auxiliares'!$B$237),"FOLHA DE PESSOAL",IF(X414='Tabelas auxiliares'!$A$237,"CUSTEIO",IF(X414='Tabelas auxiliares'!$A$236,"INVESTIMENTO","ERRO - VERIFICAR"))))</f>
        <v>CUSTEIO</v>
      </c>
      <c r="Z414" s="44">
        <v>23500</v>
      </c>
      <c r="AA414" s="44">
        <v>44</v>
      </c>
      <c r="AC414" s="44">
        <v>23456</v>
      </c>
    </row>
    <row r="415" spans="1:29" x14ac:dyDescent="0.25">
      <c r="A415" t="s">
        <v>594</v>
      </c>
      <c r="B415" t="s">
        <v>349</v>
      </c>
      <c r="C415" t="s">
        <v>595</v>
      </c>
      <c r="D415" t="s">
        <v>39</v>
      </c>
      <c r="E415" t="s">
        <v>117</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t="s">
        <v>5214</v>
      </c>
      <c r="J415" t="s">
        <v>661</v>
      </c>
      <c r="K415" t="s">
        <v>5216</v>
      </c>
      <c r="L415" t="s">
        <v>175</v>
      </c>
      <c r="M415" t="s">
        <v>176</v>
      </c>
      <c r="N415" t="s">
        <v>166</v>
      </c>
      <c r="O415" t="s">
        <v>167</v>
      </c>
      <c r="P415" t="s">
        <v>200</v>
      </c>
      <c r="Q415" t="s">
        <v>168</v>
      </c>
      <c r="R415" t="s">
        <v>165</v>
      </c>
      <c r="S415" t="s">
        <v>119</v>
      </c>
      <c r="T415" t="s">
        <v>164</v>
      </c>
      <c r="U415" t="s">
        <v>118</v>
      </c>
      <c r="V415" t="s">
        <v>472</v>
      </c>
      <c r="W415" t="s">
        <v>454</v>
      </c>
      <c r="X415" s="51" t="str">
        <f t="shared" si="6"/>
        <v>3</v>
      </c>
      <c r="Y415" s="51" t="str">
        <f>IF(T415="","",IF(AND(T415&lt;&gt;'Tabelas auxiliares'!$B$236,T415&lt;&gt;'Tabelas auxiliares'!$B$237),"FOLHA DE PESSOAL",IF(X415='Tabelas auxiliares'!$A$237,"CUSTEIO",IF(X415='Tabelas auxiliares'!$A$236,"INVESTIMENTO","ERRO - VERIFICAR"))))</f>
        <v>CUSTEIO</v>
      </c>
      <c r="Z415" s="44">
        <v>28070</v>
      </c>
      <c r="AA415" s="44">
        <v>1633.4</v>
      </c>
      <c r="AC415" s="44">
        <v>26436.6</v>
      </c>
    </row>
    <row r="416" spans="1:29" x14ac:dyDescent="0.25">
      <c r="A416" t="s">
        <v>594</v>
      </c>
      <c r="B416" t="s">
        <v>349</v>
      </c>
      <c r="C416" t="s">
        <v>595</v>
      </c>
      <c r="D416" t="s">
        <v>61</v>
      </c>
      <c r="E416" t="s">
        <v>117</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t="s">
        <v>4399</v>
      </c>
      <c r="J416" t="s">
        <v>5217</v>
      </c>
      <c r="K416" t="s">
        <v>5218</v>
      </c>
      <c r="L416" t="s">
        <v>5219</v>
      </c>
      <c r="M416" t="s">
        <v>1442</v>
      </c>
      <c r="N416" t="s">
        <v>166</v>
      </c>
      <c r="O416" t="s">
        <v>167</v>
      </c>
      <c r="P416" t="s">
        <v>200</v>
      </c>
      <c r="Q416" t="s">
        <v>168</v>
      </c>
      <c r="R416" t="s">
        <v>165</v>
      </c>
      <c r="S416" t="s">
        <v>119</v>
      </c>
      <c r="T416" t="s">
        <v>164</v>
      </c>
      <c r="U416" t="s">
        <v>118</v>
      </c>
      <c r="V416" t="s">
        <v>1420</v>
      </c>
      <c r="W416" t="s">
        <v>1421</v>
      </c>
      <c r="X416" s="51" t="str">
        <f t="shared" si="6"/>
        <v>3</v>
      </c>
      <c r="Y416" s="51" t="str">
        <f>IF(T416="","",IF(AND(T416&lt;&gt;'Tabelas auxiliares'!$B$236,T416&lt;&gt;'Tabelas auxiliares'!$B$237),"FOLHA DE PESSOAL",IF(X416='Tabelas auxiliares'!$A$237,"CUSTEIO",IF(X416='Tabelas auxiliares'!$A$236,"INVESTIMENTO","ERRO - VERIFICAR"))))</f>
        <v>CUSTEIO</v>
      </c>
      <c r="Z416" s="44">
        <v>7108.32</v>
      </c>
      <c r="AA416" s="44">
        <v>1807.19</v>
      </c>
      <c r="AC416" s="44">
        <v>5301.13</v>
      </c>
    </row>
    <row r="417" spans="1:29" x14ac:dyDescent="0.25">
      <c r="A417" t="s">
        <v>594</v>
      </c>
      <c r="B417" t="s">
        <v>352</v>
      </c>
      <c r="C417" t="s">
        <v>595</v>
      </c>
      <c r="D417" t="s">
        <v>63</v>
      </c>
      <c r="E417" t="s">
        <v>117</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t="s">
        <v>5220</v>
      </c>
      <c r="J417" t="s">
        <v>718</v>
      </c>
      <c r="K417" t="s">
        <v>5221</v>
      </c>
      <c r="L417" t="s">
        <v>5222</v>
      </c>
      <c r="M417" t="s">
        <v>235</v>
      </c>
      <c r="N417" t="s">
        <v>166</v>
      </c>
      <c r="O417" t="s">
        <v>167</v>
      </c>
      <c r="P417" t="s">
        <v>200</v>
      </c>
      <c r="Q417" t="s">
        <v>168</v>
      </c>
      <c r="R417" t="s">
        <v>165</v>
      </c>
      <c r="S417" t="s">
        <v>119</v>
      </c>
      <c r="T417" t="s">
        <v>164</v>
      </c>
      <c r="U417" t="s">
        <v>118</v>
      </c>
      <c r="V417" t="s">
        <v>476</v>
      </c>
      <c r="W417" t="s">
        <v>460</v>
      </c>
      <c r="X417" s="51" t="str">
        <f t="shared" si="6"/>
        <v>3</v>
      </c>
      <c r="Y417" s="51" t="str">
        <f>IF(T417="","",IF(AND(T417&lt;&gt;'Tabelas auxiliares'!$B$236,T417&lt;&gt;'Tabelas auxiliares'!$B$237),"FOLHA DE PESSOAL",IF(X417='Tabelas auxiliares'!$A$237,"CUSTEIO",IF(X417='Tabelas auxiliares'!$A$236,"INVESTIMENTO","ERRO - VERIFICAR"))))</f>
        <v>CUSTEIO</v>
      </c>
      <c r="Z417" s="44">
        <v>18818.189999999999</v>
      </c>
      <c r="AA417" s="44">
        <v>18818.189999999999</v>
      </c>
    </row>
    <row r="418" spans="1:29" x14ac:dyDescent="0.25">
      <c r="A418" t="s">
        <v>594</v>
      </c>
      <c r="B418" t="s">
        <v>352</v>
      </c>
      <c r="C418" t="s">
        <v>595</v>
      </c>
      <c r="D418" t="s">
        <v>63</v>
      </c>
      <c r="E418" t="s">
        <v>117</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t="s">
        <v>5220</v>
      </c>
      <c r="J418" t="s">
        <v>718</v>
      </c>
      <c r="K418" t="s">
        <v>5223</v>
      </c>
      <c r="L418" t="s">
        <v>5224</v>
      </c>
      <c r="M418" t="s">
        <v>235</v>
      </c>
      <c r="N418" t="s">
        <v>166</v>
      </c>
      <c r="O418" t="s">
        <v>167</v>
      </c>
      <c r="P418" t="s">
        <v>200</v>
      </c>
      <c r="Q418" t="s">
        <v>168</v>
      </c>
      <c r="R418" t="s">
        <v>165</v>
      </c>
      <c r="S418" t="s">
        <v>119</v>
      </c>
      <c r="T418" t="s">
        <v>164</v>
      </c>
      <c r="U418" t="s">
        <v>118</v>
      </c>
      <c r="V418" t="s">
        <v>477</v>
      </c>
      <c r="W418" t="s">
        <v>461</v>
      </c>
      <c r="X418" s="51" t="str">
        <f t="shared" si="6"/>
        <v>3</v>
      </c>
      <c r="Y418" s="51" t="str">
        <f>IF(T418="","",IF(AND(T418&lt;&gt;'Tabelas auxiliares'!$B$236,T418&lt;&gt;'Tabelas auxiliares'!$B$237),"FOLHA DE PESSOAL",IF(X418='Tabelas auxiliares'!$A$237,"CUSTEIO",IF(X418='Tabelas auxiliares'!$A$236,"INVESTIMENTO","ERRO - VERIFICAR"))))</f>
        <v>CUSTEIO</v>
      </c>
      <c r="Z418" s="44">
        <v>16509.04</v>
      </c>
      <c r="AA418" s="44">
        <v>16509.04</v>
      </c>
    </row>
    <row r="419" spans="1:29" x14ac:dyDescent="0.25">
      <c r="A419" t="s">
        <v>594</v>
      </c>
      <c r="B419" t="s">
        <v>352</v>
      </c>
      <c r="C419" t="s">
        <v>595</v>
      </c>
      <c r="D419" t="s">
        <v>63</v>
      </c>
      <c r="E419" t="s">
        <v>117</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t="s">
        <v>5220</v>
      </c>
      <c r="J419" t="s">
        <v>718</v>
      </c>
      <c r="K419" t="s">
        <v>5225</v>
      </c>
      <c r="L419" t="s">
        <v>5226</v>
      </c>
      <c r="M419" t="s">
        <v>235</v>
      </c>
      <c r="N419" t="s">
        <v>166</v>
      </c>
      <c r="O419" t="s">
        <v>167</v>
      </c>
      <c r="P419" t="s">
        <v>200</v>
      </c>
      <c r="Q419" t="s">
        <v>168</v>
      </c>
      <c r="R419" t="s">
        <v>165</v>
      </c>
      <c r="S419" t="s">
        <v>119</v>
      </c>
      <c r="T419" t="s">
        <v>164</v>
      </c>
      <c r="U419" t="s">
        <v>118</v>
      </c>
      <c r="V419" t="s">
        <v>476</v>
      </c>
      <c r="W419" t="s">
        <v>460</v>
      </c>
      <c r="X419" s="51" t="str">
        <f t="shared" si="6"/>
        <v>3</v>
      </c>
      <c r="Y419" s="51" t="str">
        <f>IF(T419="","",IF(AND(T419&lt;&gt;'Tabelas auxiliares'!$B$236,T419&lt;&gt;'Tabelas auxiliares'!$B$237),"FOLHA DE PESSOAL",IF(X419='Tabelas auxiliares'!$A$237,"CUSTEIO",IF(X419='Tabelas auxiliares'!$A$236,"INVESTIMENTO","ERRO - VERIFICAR"))))</f>
        <v>CUSTEIO</v>
      </c>
      <c r="Z419" s="44">
        <v>757.08</v>
      </c>
      <c r="AA419" s="44">
        <v>757.08</v>
      </c>
    </row>
    <row r="420" spans="1:29" x14ac:dyDescent="0.25">
      <c r="A420" t="s">
        <v>594</v>
      </c>
      <c r="B420" t="s">
        <v>352</v>
      </c>
      <c r="C420" t="s">
        <v>595</v>
      </c>
      <c r="D420" t="s">
        <v>63</v>
      </c>
      <c r="E420" t="s">
        <v>117</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t="s">
        <v>5227</v>
      </c>
      <c r="J420" t="s">
        <v>5228</v>
      </c>
      <c r="K420" t="s">
        <v>5229</v>
      </c>
      <c r="L420" t="s">
        <v>5230</v>
      </c>
      <c r="M420" t="s">
        <v>165</v>
      </c>
      <c r="N420" t="s">
        <v>166</v>
      </c>
      <c r="O420" t="s">
        <v>167</v>
      </c>
      <c r="P420" t="s">
        <v>200</v>
      </c>
      <c r="Q420" t="s">
        <v>168</v>
      </c>
      <c r="R420" t="s">
        <v>165</v>
      </c>
      <c r="S420" t="s">
        <v>119</v>
      </c>
      <c r="T420" t="s">
        <v>164</v>
      </c>
      <c r="U420" t="s">
        <v>118</v>
      </c>
      <c r="V420" t="s">
        <v>478</v>
      </c>
      <c r="W420" t="s">
        <v>462</v>
      </c>
      <c r="X420" s="51" t="str">
        <f t="shared" si="6"/>
        <v>3</v>
      </c>
      <c r="Y420" s="51" t="str">
        <f>IF(T420="","",IF(AND(T420&lt;&gt;'Tabelas auxiliares'!$B$236,T420&lt;&gt;'Tabelas auxiliares'!$B$237),"FOLHA DE PESSOAL",IF(X420='Tabelas auxiliares'!$A$237,"CUSTEIO",IF(X420='Tabelas auxiliares'!$A$236,"INVESTIMENTO","ERRO - VERIFICAR"))))</f>
        <v>CUSTEIO</v>
      </c>
      <c r="Z420" s="44">
        <v>348.64</v>
      </c>
      <c r="AA420" s="44">
        <v>348.64</v>
      </c>
    </row>
    <row r="421" spans="1:29" x14ac:dyDescent="0.25">
      <c r="A421" t="s">
        <v>594</v>
      </c>
      <c r="B421" t="s">
        <v>352</v>
      </c>
      <c r="C421" t="s">
        <v>595</v>
      </c>
      <c r="D421" t="s">
        <v>63</v>
      </c>
      <c r="E421" t="s">
        <v>117</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t="s">
        <v>5231</v>
      </c>
      <c r="J421" t="s">
        <v>718</v>
      </c>
      <c r="K421" t="s">
        <v>5232</v>
      </c>
      <c r="L421" t="s">
        <v>236</v>
      </c>
      <c r="M421" t="s">
        <v>235</v>
      </c>
      <c r="N421" t="s">
        <v>166</v>
      </c>
      <c r="O421" t="s">
        <v>167</v>
      </c>
      <c r="P421" t="s">
        <v>200</v>
      </c>
      <c r="Q421" t="s">
        <v>168</v>
      </c>
      <c r="R421" t="s">
        <v>165</v>
      </c>
      <c r="S421" t="s">
        <v>119</v>
      </c>
      <c r="T421" t="s">
        <v>164</v>
      </c>
      <c r="U421" t="s">
        <v>118</v>
      </c>
      <c r="V421" t="s">
        <v>477</v>
      </c>
      <c r="W421" t="s">
        <v>461</v>
      </c>
      <c r="X421" s="51" t="str">
        <f t="shared" si="6"/>
        <v>3</v>
      </c>
      <c r="Y421" s="51" t="str">
        <f>IF(T421="","",IF(AND(T421&lt;&gt;'Tabelas auxiliares'!$B$236,T421&lt;&gt;'Tabelas auxiliares'!$B$237),"FOLHA DE PESSOAL",IF(X421='Tabelas auxiliares'!$A$237,"CUSTEIO",IF(X421='Tabelas auxiliares'!$A$236,"INVESTIMENTO","ERRO - VERIFICAR"))))</f>
        <v>CUSTEIO</v>
      </c>
      <c r="Z421" s="44">
        <v>26108.639999999999</v>
      </c>
      <c r="AC421" s="44">
        <v>26108.639999999999</v>
      </c>
    </row>
    <row r="422" spans="1:29" x14ac:dyDescent="0.25">
      <c r="A422" t="s">
        <v>594</v>
      </c>
      <c r="B422" t="s">
        <v>352</v>
      </c>
      <c r="C422" t="s">
        <v>595</v>
      </c>
      <c r="D422" t="s">
        <v>63</v>
      </c>
      <c r="E422" t="s">
        <v>117</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t="s">
        <v>5231</v>
      </c>
      <c r="J422" t="s">
        <v>718</v>
      </c>
      <c r="K422" t="s">
        <v>5233</v>
      </c>
      <c r="L422" t="s">
        <v>236</v>
      </c>
      <c r="M422" t="s">
        <v>235</v>
      </c>
      <c r="N422" t="s">
        <v>166</v>
      </c>
      <c r="O422" t="s">
        <v>167</v>
      </c>
      <c r="P422" t="s">
        <v>200</v>
      </c>
      <c r="Q422" t="s">
        <v>168</v>
      </c>
      <c r="R422" t="s">
        <v>165</v>
      </c>
      <c r="S422" t="s">
        <v>119</v>
      </c>
      <c r="T422" t="s">
        <v>164</v>
      </c>
      <c r="U422" t="s">
        <v>118</v>
      </c>
      <c r="V422" t="s">
        <v>476</v>
      </c>
      <c r="W422" t="s">
        <v>460</v>
      </c>
      <c r="X422" s="51" t="str">
        <f t="shared" si="6"/>
        <v>3</v>
      </c>
      <c r="Y422" s="51" t="str">
        <f>IF(T422="","",IF(AND(T422&lt;&gt;'Tabelas auxiliares'!$B$236,T422&lt;&gt;'Tabelas auxiliares'!$B$237),"FOLHA DE PESSOAL",IF(X422='Tabelas auxiliares'!$A$237,"CUSTEIO",IF(X422='Tabelas auxiliares'!$A$236,"INVESTIMENTO","ERRO - VERIFICAR"))))</f>
        <v>CUSTEIO</v>
      </c>
      <c r="Z422" s="44">
        <v>100000</v>
      </c>
      <c r="AA422" s="44">
        <v>27437</v>
      </c>
      <c r="AC422" s="44">
        <v>72563</v>
      </c>
    </row>
    <row r="423" spans="1:29" x14ac:dyDescent="0.25">
      <c r="A423" t="s">
        <v>594</v>
      </c>
      <c r="B423" t="s">
        <v>352</v>
      </c>
      <c r="C423" t="s">
        <v>595</v>
      </c>
      <c r="D423" t="s">
        <v>63</v>
      </c>
      <c r="E423" t="s">
        <v>117</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t="s">
        <v>5234</v>
      </c>
      <c r="J423" t="s">
        <v>718</v>
      </c>
      <c r="K423" t="s">
        <v>5235</v>
      </c>
      <c r="L423" t="s">
        <v>5236</v>
      </c>
      <c r="M423" t="s">
        <v>235</v>
      </c>
      <c r="N423" t="s">
        <v>166</v>
      </c>
      <c r="O423" t="s">
        <v>167</v>
      </c>
      <c r="P423" t="s">
        <v>200</v>
      </c>
      <c r="Q423" t="s">
        <v>168</v>
      </c>
      <c r="R423" t="s">
        <v>165</v>
      </c>
      <c r="S423" t="s">
        <v>119</v>
      </c>
      <c r="T423" t="s">
        <v>164</v>
      </c>
      <c r="U423" t="s">
        <v>118</v>
      </c>
      <c r="V423" t="s">
        <v>467</v>
      </c>
      <c r="W423" t="s">
        <v>448</v>
      </c>
      <c r="X423" s="51" t="str">
        <f t="shared" si="6"/>
        <v>3</v>
      </c>
      <c r="Y423" s="51" t="str">
        <f>IF(T423="","",IF(AND(T423&lt;&gt;'Tabelas auxiliares'!$B$236,T423&lt;&gt;'Tabelas auxiliares'!$B$237),"FOLHA DE PESSOAL",IF(X423='Tabelas auxiliares'!$A$237,"CUSTEIO",IF(X423='Tabelas auxiliares'!$A$236,"INVESTIMENTO","ERRO - VERIFICAR"))))</f>
        <v>CUSTEIO</v>
      </c>
      <c r="Z423" s="44">
        <v>3636.8</v>
      </c>
      <c r="AC423" s="44">
        <v>3636.8</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5"/>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5"/>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5"/>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5"/>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5"/>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5"/>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5"/>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5"/>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5"/>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5"/>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5"/>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5"/>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5"/>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5"/>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5"/>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5"/>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5"/>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5"/>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5"/>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5"/>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5"/>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5"/>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5"/>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5"/>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5"/>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5"/>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5"/>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5"/>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5"/>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5"/>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5"/>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5"/>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5"/>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5"/>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5"/>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5"/>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5"/>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5"/>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5"/>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5"/>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5"/>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5"/>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5"/>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5"/>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5"/>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5"/>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5"/>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5"/>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5"/>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5"/>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5"/>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5"/>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5"/>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5"/>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5"/>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5"/>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5"/>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5"/>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5"/>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5"/>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5"/>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5"/>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5"/>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5"/>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5"/>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5"/>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5"/>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5"/>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5"/>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5"/>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5"/>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5"/>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5"/>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5"/>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5"/>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5"/>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5"/>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5"/>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5"/>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5"/>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5"/>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5"/>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5"/>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5"/>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5"/>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5"/>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5"/>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5"/>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5"/>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5"/>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5"/>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5"/>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5"/>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5"/>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5"/>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5"/>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5"/>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5"/>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5"/>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5"/>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5"/>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5"/>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5"/>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5"/>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5"/>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5"/>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5"/>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5"/>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5"/>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5"/>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5"/>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5"/>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5"/>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5"/>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5"/>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5"/>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5"/>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5"/>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5"/>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5"/>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5"/>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5"/>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5"/>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5"/>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5"/>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5"/>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5"/>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5"/>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5"/>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5"/>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5"/>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5"/>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5"/>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5"/>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5"/>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5"/>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5"/>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5"/>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5"/>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5"/>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5"/>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5"/>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5"/>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5"/>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5"/>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5"/>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5"/>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5"/>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5"/>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5"/>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5"/>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5"/>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5"/>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5"/>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5"/>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5"/>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5"/>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5"/>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5"/>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5"/>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5"/>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5"/>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5"/>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5"/>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5"/>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5"/>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5"/>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5"/>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5"/>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5"/>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5"/>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5"/>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5"/>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5"/>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5"/>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5"/>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5"/>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5"/>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5"/>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5"/>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5"/>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5"/>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5"/>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5"/>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5"/>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5"/>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5"/>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5"/>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5"/>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5"/>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5"/>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5"/>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5"/>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5"/>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5"/>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5"/>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5"/>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5"/>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5"/>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5"/>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5"/>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5"/>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5"/>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5"/>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5"/>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5"/>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5"/>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5"/>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5"/>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5"/>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5"/>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5"/>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5"/>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5"/>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5"/>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5"/>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5"/>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5"/>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5"/>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5"/>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5"/>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5"/>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5"/>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5"/>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5"/>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5"/>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5"/>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5"/>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5"/>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5"/>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5"/>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5"/>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5"/>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5"/>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5"/>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5"/>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5"/>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5"/>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5"/>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5"/>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5"/>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5"/>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5"/>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5"/>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5"/>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5"/>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5"/>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5"/>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5"/>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5"/>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5"/>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5"/>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5"/>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5"/>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5"/>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5"/>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5"/>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5"/>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5"/>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5"/>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5"/>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5"/>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5"/>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5"/>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5"/>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5"/>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5"/>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5"/>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5"/>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5"/>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5"/>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5"/>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5"/>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5"/>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5"/>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5"/>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5"/>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5"/>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5"/>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5"/>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5"/>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5"/>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5"/>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5"/>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5"/>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5"/>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5"/>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5"/>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5"/>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5"/>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5"/>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5"/>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5"/>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5"/>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5"/>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5"/>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5"/>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5"/>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5"/>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5"/>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5"/>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5"/>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5"/>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5"/>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5"/>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5"/>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5"/>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5"/>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5"/>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5"/>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5"/>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5"/>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5"/>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5"/>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5"/>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5"/>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5"/>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5"/>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5"/>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5"/>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5"/>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5"/>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5"/>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5"/>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5"/>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5"/>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5"/>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5"/>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5"/>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5"/>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5"/>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5"/>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5"/>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5"/>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5"/>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5"/>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5"/>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5"/>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5"/>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5"/>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5"/>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5"/>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5"/>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5"/>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5"/>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5"/>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5"/>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5"/>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5"/>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5"/>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5"/>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5"/>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5"/>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5"/>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5"/>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5"/>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5"/>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5"/>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5"/>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5"/>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5"/>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5"/>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5"/>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5"/>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5"/>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5"/>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5"/>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5"/>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5"/>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5"/>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5"/>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5"/>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5"/>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5"/>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5"/>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5"/>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5"/>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5"/>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5"/>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5"/>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5"/>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5"/>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5"/>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5"/>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5"/>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5"/>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5"/>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5"/>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5"/>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5"/>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5"/>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5"/>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5"/>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5"/>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5"/>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5"/>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5"/>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5"/>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5"/>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5"/>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5"/>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5"/>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5"/>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5"/>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5"/>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5"/>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5"/>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5"/>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5"/>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5"/>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5"/>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5"/>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5"/>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5"/>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5"/>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5"/>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5"/>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5"/>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5"/>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5"/>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5"/>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5"/>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5"/>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5"/>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5"/>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5"/>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5"/>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5"/>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5"/>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5"/>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5"/>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5"/>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5"/>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5"/>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5"/>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5"/>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5"/>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5"/>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5"/>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5"/>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5"/>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5"/>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5"/>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5"/>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5"/>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5"/>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5"/>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5"/>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5"/>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5"/>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5"/>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5"/>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5"/>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5"/>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5"/>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5"/>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5"/>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5"/>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5"/>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5"/>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5"/>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5"/>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5"/>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5"/>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5"/>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5"/>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5"/>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5"/>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5"/>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5"/>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5"/>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5"/>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5"/>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5"/>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5"/>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5"/>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5"/>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5"/>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5"/>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5"/>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5"/>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5"/>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5"/>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5"/>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5"/>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5"/>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5"/>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5"/>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5"/>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5"/>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5"/>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5"/>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5"/>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5"/>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5"/>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5"/>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5"/>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5"/>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5"/>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5"/>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5"/>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5"/>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5"/>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5"/>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5"/>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5"/>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5"/>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5"/>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5"/>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5"/>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5"/>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5"/>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5"/>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5"/>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5"/>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5"/>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5"/>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5"/>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5"/>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5"/>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5"/>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5"/>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5"/>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5"/>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5"/>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5"/>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5"/>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5"/>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5"/>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5"/>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5"/>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5"/>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5"/>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5"/>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5"/>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5"/>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5"/>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5"/>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5"/>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5"/>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5"/>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5"/>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5"/>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5"/>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5"/>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5"/>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5"/>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5"/>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5"/>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5"/>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5"/>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5"/>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5"/>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5"/>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5"/>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5"/>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5"/>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5"/>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5"/>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5"/>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5"/>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5"/>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5"/>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5"/>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5"/>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5"/>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5"/>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5"/>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5"/>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5"/>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5"/>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5"/>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5"/>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5"/>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5"/>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5"/>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5"/>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2277371.9100000006</v>
      </c>
      <c r="AB1001" s="56">
        <f t="shared" si="16"/>
        <v>52484.100000000006</v>
      </c>
      <c r="AC1001" s="56">
        <f t="shared" si="16"/>
        <v>21563404.179999996</v>
      </c>
    </row>
  </sheetData>
  <sheetProtection algorithmName="SHA-512" hashValue="4JtUl0uTs+ZGI8pC0YFXUpXNxgPJbigYCiNYQtx3NwBbl3Is/MydZB2iaw/zo3Jbqi86SWzeGMbQUDVmWWcBSg==" saltValue="7cDyUsO3YieWiRGgBOQq+g==" spinCount="100000" sheet="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opLeftCell="L3" zoomScaleNormal="100" workbookViewId="0">
      <selection activeCell="S4" sqref="S4"/>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44" t="s">
        <v>202</v>
      </c>
      <c r="B1" s="144"/>
      <c r="M1" s="54"/>
      <c r="N1" s="54"/>
      <c r="O1" s="54"/>
      <c r="P1" s="54"/>
      <c r="Q1" s="54"/>
    </row>
    <row r="2" spans="1:22" ht="18.75" hidden="1" x14ac:dyDescent="0.3">
      <c r="A2" s="144"/>
      <c r="B2" s="144"/>
      <c r="M2" s="54"/>
      <c r="O2" s="54"/>
      <c r="P2" s="54"/>
      <c r="Q2" s="54"/>
      <c r="S2" s="55" t="s">
        <v>148</v>
      </c>
    </row>
    <row r="3" spans="1:22" s="113" customFormat="1" ht="63" x14ac:dyDescent="0.25">
      <c r="A3" s="112" t="s">
        <v>199</v>
      </c>
      <c r="B3" s="112" t="s">
        <v>201</v>
      </c>
      <c r="C3" s="112" t="s">
        <v>196</v>
      </c>
      <c r="D3" s="112" t="s">
        <v>0</v>
      </c>
      <c r="E3" s="112" t="s">
        <v>156</v>
      </c>
      <c r="F3" s="112" t="s">
        <v>1</v>
      </c>
      <c r="G3" s="112" t="s">
        <v>157</v>
      </c>
      <c r="H3" s="111" t="s">
        <v>158</v>
      </c>
      <c r="I3" s="111" t="s">
        <v>159</v>
      </c>
      <c r="J3" s="111" t="s">
        <v>160</v>
      </c>
      <c r="K3" s="112" t="s">
        <v>502</v>
      </c>
      <c r="L3" s="111" t="s">
        <v>503</v>
      </c>
      <c r="M3" s="111" t="s">
        <v>163</v>
      </c>
      <c r="N3" s="111" t="s">
        <v>121</v>
      </c>
      <c r="O3" s="111" t="s">
        <v>445</v>
      </c>
      <c r="P3" s="112" t="s">
        <v>446</v>
      </c>
      <c r="Q3" s="111" t="s">
        <v>144</v>
      </c>
      <c r="R3" s="112" t="s">
        <v>145</v>
      </c>
      <c r="S3" s="112" t="s">
        <v>251</v>
      </c>
      <c r="T3" s="112" t="s">
        <v>203</v>
      </c>
      <c r="U3" s="112" t="s">
        <v>204</v>
      </c>
      <c r="V3" s="112" t="s">
        <v>205</v>
      </c>
    </row>
    <row r="4" spans="1:22" ht="14.45" customHeight="1" x14ac:dyDescent="0.25">
      <c r="A4" t="s">
        <v>3123</v>
      </c>
      <c r="B4" t="s">
        <v>3124</v>
      </c>
      <c r="C4" t="s">
        <v>4089</v>
      </c>
      <c r="D4" t="s">
        <v>5237</v>
      </c>
      <c r="E4" t="s">
        <v>5238</v>
      </c>
      <c r="F4" t="s">
        <v>5239</v>
      </c>
      <c r="G4" t="s">
        <v>2737</v>
      </c>
      <c r="H4" t="s">
        <v>3127</v>
      </c>
      <c r="I4" t="s">
        <v>167</v>
      </c>
      <c r="J4" t="s">
        <v>3128</v>
      </c>
      <c r="K4" t="s">
        <v>779</v>
      </c>
      <c r="L4" t="s">
        <v>5240</v>
      </c>
      <c r="M4" t="s">
        <v>164</v>
      </c>
      <c r="N4" t="s">
        <v>780</v>
      </c>
      <c r="O4" t="s">
        <v>1846</v>
      </c>
      <c r="P4" t="s">
        <v>1847</v>
      </c>
      <c r="Q4" s="51" t="str">
        <f>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44">
        <v>21919.9</v>
      </c>
      <c r="V4" s="44">
        <v>16618.34</v>
      </c>
    </row>
    <row r="5" spans="1:22" ht="14.45" customHeight="1" x14ac:dyDescent="0.25">
      <c r="A5" t="s">
        <v>3123</v>
      </c>
      <c r="B5" t="s">
        <v>3124</v>
      </c>
      <c r="C5" t="s">
        <v>4264</v>
      </c>
      <c r="D5" t="s">
        <v>5241</v>
      </c>
      <c r="E5" t="s">
        <v>5242</v>
      </c>
      <c r="F5" t="s">
        <v>5243</v>
      </c>
      <c r="G5" t="s">
        <v>5244</v>
      </c>
      <c r="H5" t="s">
        <v>3127</v>
      </c>
      <c r="I5" t="s">
        <v>167</v>
      </c>
      <c r="J5" t="s">
        <v>3128</v>
      </c>
      <c r="K5" t="s">
        <v>779</v>
      </c>
      <c r="L5" t="s">
        <v>5240</v>
      </c>
      <c r="M5" t="s">
        <v>164</v>
      </c>
      <c r="N5" t="s">
        <v>780</v>
      </c>
      <c r="O5" t="s">
        <v>1310</v>
      </c>
      <c r="P5" t="s">
        <v>1311</v>
      </c>
      <c r="Q5" s="51" t="str">
        <f t="shared" ref="Q5:Q68" si="0">LEFT(O5,1)</f>
        <v>4</v>
      </c>
      <c r="R5" s="51" t="str">
        <f>IF(M5="","",IF(AND(M5&lt;&gt;'Tabelas auxiliares'!$B$236,M5&lt;&gt;'Tabelas auxiliares'!$B$237,M5&lt;&gt;'Tabelas auxiliares'!$C$236,M5&lt;&gt;'Tabelas auxiliares'!$C$237),"FOLHA DE PESSOAL",IF(Q5='Tabelas auxiliares'!$A$237,"CUSTEIO",IF(Q5='Tabelas auxiliares'!$A$236,"INVESTIMENTO","ERRO - VERIFICAR"))))</f>
        <v>INVESTIMENTO</v>
      </c>
      <c r="S5" s="44">
        <v>155806.59</v>
      </c>
      <c r="V5" s="44">
        <v>116501.44</v>
      </c>
    </row>
    <row r="6" spans="1:22" x14ac:dyDescent="0.25">
      <c r="A6" t="s">
        <v>3123</v>
      </c>
      <c r="B6" t="s">
        <v>3124</v>
      </c>
      <c r="C6" t="s">
        <v>4103</v>
      </c>
      <c r="D6" t="s">
        <v>5245</v>
      </c>
      <c r="E6" t="s">
        <v>5246</v>
      </c>
      <c r="F6" t="s">
        <v>5247</v>
      </c>
      <c r="G6" t="s">
        <v>5248</v>
      </c>
      <c r="H6" t="s">
        <v>3127</v>
      </c>
      <c r="I6" t="s">
        <v>167</v>
      </c>
      <c r="J6" t="s">
        <v>3128</v>
      </c>
      <c r="K6" t="s">
        <v>779</v>
      </c>
      <c r="L6" t="s">
        <v>766</v>
      </c>
      <c r="M6" t="s">
        <v>164</v>
      </c>
      <c r="N6" t="s">
        <v>780</v>
      </c>
      <c r="O6" t="s">
        <v>1310</v>
      </c>
      <c r="P6" t="s">
        <v>1311</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44">
        <v>197960.14</v>
      </c>
      <c r="V6" s="44">
        <v>197960.14</v>
      </c>
    </row>
    <row r="7" spans="1:22" ht="14.45" customHeight="1" x14ac:dyDescent="0.25">
      <c r="A7" t="s">
        <v>3123</v>
      </c>
      <c r="B7" t="s">
        <v>3124</v>
      </c>
      <c r="C7" t="s">
        <v>5040</v>
      </c>
      <c r="D7" t="s">
        <v>5249</v>
      </c>
      <c r="E7" t="s">
        <v>5250</v>
      </c>
      <c r="F7" t="s">
        <v>5251</v>
      </c>
      <c r="G7" t="s">
        <v>2737</v>
      </c>
      <c r="H7" t="s">
        <v>3127</v>
      </c>
      <c r="I7" t="s">
        <v>167</v>
      </c>
      <c r="J7" t="s">
        <v>3128</v>
      </c>
      <c r="K7" t="s">
        <v>779</v>
      </c>
      <c r="L7" t="s">
        <v>5240</v>
      </c>
      <c r="M7" t="s">
        <v>164</v>
      </c>
      <c r="N7" t="s">
        <v>780</v>
      </c>
      <c r="O7" t="s">
        <v>1310</v>
      </c>
      <c r="P7" t="s">
        <v>1311</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44180.03</v>
      </c>
      <c r="V7" s="44">
        <v>33622.129999999997</v>
      </c>
    </row>
    <row r="8" spans="1:22" x14ac:dyDescent="0.25">
      <c r="A8" t="s">
        <v>3123</v>
      </c>
      <c r="B8" t="s">
        <v>3124</v>
      </c>
      <c r="C8" t="s">
        <v>4522</v>
      </c>
      <c r="D8" t="s">
        <v>5252</v>
      </c>
      <c r="E8" t="s">
        <v>5253</v>
      </c>
      <c r="F8" t="s">
        <v>5254</v>
      </c>
      <c r="G8" t="s">
        <v>5255</v>
      </c>
      <c r="H8" t="s">
        <v>3127</v>
      </c>
      <c r="I8" t="s">
        <v>167</v>
      </c>
      <c r="J8" t="s">
        <v>3128</v>
      </c>
      <c r="K8" t="s">
        <v>779</v>
      </c>
      <c r="L8" t="s">
        <v>766</v>
      </c>
      <c r="M8" t="s">
        <v>164</v>
      </c>
      <c r="N8" t="s">
        <v>780</v>
      </c>
      <c r="O8" t="s">
        <v>1310</v>
      </c>
      <c r="P8" t="s">
        <v>1311</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277273.65000000002</v>
      </c>
      <c r="V8" s="44">
        <v>277273.65000000002</v>
      </c>
    </row>
    <row r="9" spans="1:22" ht="14.45" customHeight="1" x14ac:dyDescent="0.25">
      <c r="A9" t="s">
        <v>3151</v>
      </c>
      <c r="B9" t="s">
        <v>3152</v>
      </c>
      <c r="C9" t="s">
        <v>5256</v>
      </c>
      <c r="D9" t="s">
        <v>5018</v>
      </c>
      <c r="E9" t="s">
        <v>5257</v>
      </c>
      <c r="F9" t="s">
        <v>5020</v>
      </c>
      <c r="G9" t="s">
        <v>3160</v>
      </c>
      <c r="H9" t="s">
        <v>3153</v>
      </c>
      <c r="I9" t="s">
        <v>167</v>
      </c>
      <c r="J9" t="s">
        <v>3154</v>
      </c>
      <c r="K9" t="s">
        <v>5258</v>
      </c>
      <c r="L9" t="s">
        <v>3162</v>
      </c>
      <c r="M9" t="s">
        <v>237</v>
      </c>
      <c r="N9" t="s">
        <v>5259</v>
      </c>
      <c r="O9" t="s">
        <v>3164</v>
      </c>
      <c r="P9" t="s">
        <v>3165</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44">
        <v>4000000</v>
      </c>
      <c r="V9" s="44">
        <v>4000000</v>
      </c>
    </row>
    <row r="10" spans="1:22" ht="14.45" customHeight="1" x14ac:dyDescent="0.25">
      <c r="A10" t="s">
        <v>3151</v>
      </c>
      <c r="B10" t="s">
        <v>3152</v>
      </c>
      <c r="C10" t="s">
        <v>4902</v>
      </c>
      <c r="D10" t="s">
        <v>5260</v>
      </c>
      <c r="E10" t="s">
        <v>5261</v>
      </c>
      <c r="F10" t="s">
        <v>5262</v>
      </c>
      <c r="G10" t="s">
        <v>5263</v>
      </c>
      <c r="H10" t="s">
        <v>3153</v>
      </c>
      <c r="I10" t="s">
        <v>167</v>
      </c>
      <c r="J10" t="s">
        <v>3154</v>
      </c>
      <c r="K10" t="s">
        <v>597</v>
      </c>
      <c r="L10" t="s">
        <v>5264</v>
      </c>
      <c r="M10" t="s">
        <v>237</v>
      </c>
      <c r="N10" t="s">
        <v>5265</v>
      </c>
      <c r="O10" t="s">
        <v>5266</v>
      </c>
      <c r="P10" t="s">
        <v>5267</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37000</v>
      </c>
      <c r="T10" s="44">
        <v>37000</v>
      </c>
    </row>
    <row r="11" spans="1:22" ht="14.45" customHeight="1" x14ac:dyDescent="0.25">
      <c r="A11" t="s">
        <v>3151</v>
      </c>
      <c r="B11" t="s">
        <v>3152</v>
      </c>
      <c r="C11" t="s">
        <v>5268</v>
      </c>
      <c r="D11" t="s">
        <v>5018</v>
      </c>
      <c r="E11" t="s">
        <v>5269</v>
      </c>
      <c r="F11" t="s">
        <v>5270</v>
      </c>
      <c r="G11" t="s">
        <v>3160</v>
      </c>
      <c r="H11" t="s">
        <v>3153</v>
      </c>
      <c r="I11" t="s">
        <v>167</v>
      </c>
      <c r="J11" t="s">
        <v>3154</v>
      </c>
      <c r="K11" t="s">
        <v>5271</v>
      </c>
      <c r="L11" t="s">
        <v>3162</v>
      </c>
      <c r="M11" t="s">
        <v>237</v>
      </c>
      <c r="N11" t="s">
        <v>5259</v>
      </c>
      <c r="O11" t="s">
        <v>3164</v>
      </c>
      <c r="P11" t="s">
        <v>3165</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44">
        <v>2500000</v>
      </c>
      <c r="V11" s="44">
        <v>2500000</v>
      </c>
    </row>
    <row r="12" spans="1:22" ht="14.45" customHeight="1" x14ac:dyDescent="0.25">
      <c r="A12" t="s">
        <v>3151</v>
      </c>
      <c r="B12" t="s">
        <v>3152</v>
      </c>
      <c r="C12" t="s">
        <v>4248</v>
      </c>
      <c r="D12" t="s">
        <v>3079</v>
      </c>
      <c r="E12" t="s">
        <v>5272</v>
      </c>
      <c r="F12" t="s">
        <v>3081</v>
      </c>
      <c r="G12" t="s">
        <v>3160</v>
      </c>
      <c r="H12" t="s">
        <v>3153</v>
      </c>
      <c r="I12" t="s">
        <v>167</v>
      </c>
      <c r="J12" t="s">
        <v>3154</v>
      </c>
      <c r="K12" t="s">
        <v>3161</v>
      </c>
      <c r="L12" t="s">
        <v>3162</v>
      </c>
      <c r="M12" t="s">
        <v>164</v>
      </c>
      <c r="N12" t="s">
        <v>5273</v>
      </c>
      <c r="O12" t="s">
        <v>3164</v>
      </c>
      <c r="P12" t="s">
        <v>3165</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44">
        <v>1100000</v>
      </c>
      <c r="V12" s="44">
        <v>1100000</v>
      </c>
    </row>
    <row r="13" spans="1:22" ht="14.45" customHeight="1" x14ac:dyDescent="0.25">
      <c r="A13" t="s">
        <v>3151</v>
      </c>
      <c r="B13" t="s">
        <v>3152</v>
      </c>
      <c r="C13" t="s">
        <v>4477</v>
      </c>
      <c r="D13" t="s">
        <v>3079</v>
      </c>
      <c r="E13" t="s">
        <v>5274</v>
      </c>
      <c r="F13" t="s">
        <v>3081</v>
      </c>
      <c r="G13" t="s">
        <v>3160</v>
      </c>
      <c r="H13" t="s">
        <v>3153</v>
      </c>
      <c r="I13" t="s">
        <v>167</v>
      </c>
      <c r="J13" t="s">
        <v>3154</v>
      </c>
      <c r="K13" t="s">
        <v>3161</v>
      </c>
      <c r="L13" t="s">
        <v>3162</v>
      </c>
      <c r="M13" t="s">
        <v>164</v>
      </c>
      <c r="N13" t="s">
        <v>5273</v>
      </c>
      <c r="O13" t="s">
        <v>3164</v>
      </c>
      <c r="P13" t="s">
        <v>3165</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44">
        <v>63341.35</v>
      </c>
      <c r="V13" s="44">
        <v>63341.35</v>
      </c>
    </row>
    <row r="14" spans="1:22" ht="14.45" customHeight="1" x14ac:dyDescent="0.25">
      <c r="A14" t="s">
        <v>3151</v>
      </c>
      <c r="B14" t="s">
        <v>3152</v>
      </c>
      <c r="C14" t="s">
        <v>4477</v>
      </c>
      <c r="D14" t="s">
        <v>3079</v>
      </c>
      <c r="E14" t="s">
        <v>5275</v>
      </c>
      <c r="F14" t="s">
        <v>3081</v>
      </c>
      <c r="G14" t="s">
        <v>3160</v>
      </c>
      <c r="H14" t="s">
        <v>3153</v>
      </c>
      <c r="I14" t="s">
        <v>167</v>
      </c>
      <c r="J14" t="s">
        <v>3154</v>
      </c>
      <c r="K14" t="s">
        <v>5271</v>
      </c>
      <c r="L14" t="s">
        <v>3162</v>
      </c>
      <c r="M14" t="s">
        <v>164</v>
      </c>
      <c r="N14" t="s">
        <v>5273</v>
      </c>
      <c r="O14" t="s">
        <v>3164</v>
      </c>
      <c r="P14" t="s">
        <v>3165</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136658.65</v>
      </c>
      <c r="V14" s="44">
        <v>136658.65</v>
      </c>
    </row>
    <row r="15" spans="1:22" ht="14.45" customHeight="1" x14ac:dyDescent="0.25">
      <c r="A15" t="s">
        <v>3151</v>
      </c>
      <c r="B15" t="s">
        <v>3152</v>
      </c>
      <c r="C15" t="s">
        <v>4700</v>
      </c>
      <c r="D15" t="s">
        <v>3079</v>
      </c>
      <c r="E15" t="s">
        <v>5276</v>
      </c>
      <c r="F15" t="s">
        <v>3081</v>
      </c>
      <c r="G15" t="s">
        <v>3160</v>
      </c>
      <c r="H15" t="s">
        <v>3153</v>
      </c>
      <c r="I15" t="s">
        <v>167</v>
      </c>
      <c r="J15" t="s">
        <v>3154</v>
      </c>
      <c r="K15" t="s">
        <v>3161</v>
      </c>
      <c r="L15" t="s">
        <v>3162</v>
      </c>
      <c r="M15" t="s">
        <v>164</v>
      </c>
      <c r="N15" t="s">
        <v>3163</v>
      </c>
      <c r="O15" t="s">
        <v>3164</v>
      </c>
      <c r="P15" t="s">
        <v>3165</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44">
        <v>6500000</v>
      </c>
      <c r="V15" s="44">
        <v>6500000</v>
      </c>
    </row>
    <row r="16" spans="1:22" x14ac:dyDescent="0.25">
      <c r="A16" t="s">
        <v>3151</v>
      </c>
      <c r="B16" t="s">
        <v>3152</v>
      </c>
      <c r="C16" t="s">
        <v>4264</v>
      </c>
      <c r="D16" t="s">
        <v>2855</v>
      </c>
      <c r="E16" t="s">
        <v>5277</v>
      </c>
      <c r="F16" t="s">
        <v>5278</v>
      </c>
      <c r="G16" t="s">
        <v>2858</v>
      </c>
      <c r="H16" t="s">
        <v>5279</v>
      </c>
      <c r="I16" t="s">
        <v>167</v>
      </c>
      <c r="J16" t="s">
        <v>5280</v>
      </c>
      <c r="K16" t="s">
        <v>119</v>
      </c>
      <c r="L16" t="s">
        <v>5281</v>
      </c>
      <c r="M16" t="s">
        <v>228</v>
      </c>
      <c r="N16" t="s">
        <v>5282</v>
      </c>
      <c r="O16" t="s">
        <v>2859</v>
      </c>
      <c r="P16" t="s">
        <v>2860</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44">
        <v>600000</v>
      </c>
      <c r="V16" s="44">
        <v>600000</v>
      </c>
    </row>
    <row r="17" spans="1:22" ht="14.45" customHeight="1" x14ac:dyDescent="0.25">
      <c r="A17" t="s">
        <v>3151</v>
      </c>
      <c r="B17" t="s">
        <v>3152</v>
      </c>
      <c r="C17" t="s">
        <v>4122</v>
      </c>
      <c r="D17" t="s">
        <v>3079</v>
      </c>
      <c r="E17" t="s">
        <v>5283</v>
      </c>
      <c r="F17" t="s">
        <v>5284</v>
      </c>
      <c r="G17" t="s">
        <v>3160</v>
      </c>
      <c r="H17" t="s">
        <v>3153</v>
      </c>
      <c r="I17" t="s">
        <v>167</v>
      </c>
      <c r="J17" t="s">
        <v>3154</v>
      </c>
      <c r="K17" t="s">
        <v>3161</v>
      </c>
      <c r="L17" t="s">
        <v>3162</v>
      </c>
      <c r="M17" t="s">
        <v>164</v>
      </c>
      <c r="N17" t="s">
        <v>3163</v>
      </c>
      <c r="O17" t="s">
        <v>3164</v>
      </c>
      <c r="P17" t="s">
        <v>3165</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2335132.36</v>
      </c>
      <c r="V17" s="44">
        <v>2335132.36</v>
      </c>
    </row>
    <row r="18" spans="1:22" ht="14.45" customHeight="1" x14ac:dyDescent="0.25">
      <c r="A18" t="s">
        <v>3194</v>
      </c>
      <c r="B18" t="s">
        <v>3195</v>
      </c>
      <c r="C18" t="s">
        <v>5021</v>
      </c>
      <c r="D18" t="s">
        <v>3079</v>
      </c>
      <c r="E18" t="s">
        <v>5285</v>
      </c>
      <c r="F18" t="s">
        <v>3081</v>
      </c>
      <c r="G18" t="s">
        <v>3160</v>
      </c>
      <c r="H18" t="s">
        <v>166</v>
      </c>
      <c r="I18" t="s">
        <v>167</v>
      </c>
      <c r="J18" t="s">
        <v>200</v>
      </c>
      <c r="K18" t="s">
        <v>119</v>
      </c>
      <c r="L18" t="s">
        <v>838</v>
      </c>
      <c r="M18" t="s">
        <v>238</v>
      </c>
      <c r="N18" t="s">
        <v>5286</v>
      </c>
      <c r="O18" t="s">
        <v>3164</v>
      </c>
      <c r="P18" t="s">
        <v>3165</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8016655.5099999998</v>
      </c>
      <c r="V18" s="44">
        <v>8016655.5099999998</v>
      </c>
    </row>
    <row r="19" spans="1:22" ht="14.45" customHeight="1" x14ac:dyDescent="0.25">
      <c r="A19" t="s">
        <v>3194</v>
      </c>
      <c r="B19" t="s">
        <v>3195</v>
      </c>
      <c r="C19" t="s">
        <v>4477</v>
      </c>
      <c r="D19" t="s">
        <v>3091</v>
      </c>
      <c r="E19" t="s">
        <v>5287</v>
      </c>
      <c r="F19" t="s">
        <v>5288</v>
      </c>
      <c r="G19" t="s">
        <v>5289</v>
      </c>
      <c r="H19" t="s">
        <v>166</v>
      </c>
      <c r="I19" t="s">
        <v>167</v>
      </c>
      <c r="J19" t="s">
        <v>200</v>
      </c>
      <c r="K19" t="s">
        <v>119</v>
      </c>
      <c r="L19" t="s">
        <v>838</v>
      </c>
      <c r="M19" t="s">
        <v>238</v>
      </c>
      <c r="N19" t="s">
        <v>5286</v>
      </c>
      <c r="O19" t="s">
        <v>3164</v>
      </c>
      <c r="P19" t="s">
        <v>3165</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324915.65999999997</v>
      </c>
      <c r="V19" s="44">
        <v>324915.65999999997</v>
      </c>
    </row>
    <row r="20" spans="1:22" ht="14.45" customHeight="1" x14ac:dyDescent="0.25">
      <c r="A20" t="s">
        <v>3194</v>
      </c>
      <c r="B20" t="s">
        <v>3195</v>
      </c>
      <c r="C20" t="s">
        <v>5015</v>
      </c>
      <c r="D20" t="s">
        <v>3079</v>
      </c>
      <c r="E20" t="s">
        <v>5290</v>
      </c>
      <c r="F20" t="s">
        <v>5291</v>
      </c>
      <c r="G20" t="s">
        <v>3160</v>
      </c>
      <c r="H20" t="s">
        <v>166</v>
      </c>
      <c r="I20" t="s">
        <v>167</v>
      </c>
      <c r="J20" t="s">
        <v>200</v>
      </c>
      <c r="K20" t="s">
        <v>119</v>
      </c>
      <c r="L20" t="s">
        <v>838</v>
      </c>
      <c r="M20" t="s">
        <v>238</v>
      </c>
      <c r="N20" t="s">
        <v>5292</v>
      </c>
      <c r="O20" t="s">
        <v>3164</v>
      </c>
      <c r="P20" t="s">
        <v>3165</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5000000</v>
      </c>
      <c r="V20" s="44">
        <v>5000000</v>
      </c>
    </row>
    <row r="21" spans="1:22" ht="14.45" customHeight="1" x14ac:dyDescent="0.25">
      <c r="A21" t="s">
        <v>3194</v>
      </c>
      <c r="B21" t="s">
        <v>3195</v>
      </c>
      <c r="C21" t="s">
        <v>5293</v>
      </c>
      <c r="D21" t="s">
        <v>3091</v>
      </c>
      <c r="E21" t="s">
        <v>5294</v>
      </c>
      <c r="F21" t="s">
        <v>5295</v>
      </c>
      <c r="G21" t="s">
        <v>5289</v>
      </c>
      <c r="H21" t="s">
        <v>166</v>
      </c>
      <c r="I21" t="s">
        <v>167</v>
      </c>
      <c r="J21" t="s">
        <v>200</v>
      </c>
      <c r="K21" t="s">
        <v>119</v>
      </c>
      <c r="L21" t="s">
        <v>838</v>
      </c>
      <c r="M21" t="s">
        <v>238</v>
      </c>
      <c r="N21" t="s">
        <v>5292</v>
      </c>
      <c r="O21" t="s">
        <v>3164</v>
      </c>
      <c r="P21" t="s">
        <v>3165</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108957.95</v>
      </c>
      <c r="V21" s="44">
        <v>108957.95</v>
      </c>
    </row>
    <row r="22" spans="1:22" ht="14.45" customHeight="1" x14ac:dyDescent="0.25">
      <c r="A22" t="s">
        <v>3194</v>
      </c>
      <c r="B22" t="s">
        <v>3195</v>
      </c>
      <c r="C22" t="s">
        <v>5296</v>
      </c>
      <c r="D22" t="s">
        <v>3088</v>
      </c>
      <c r="E22" t="s">
        <v>5297</v>
      </c>
      <c r="F22" t="s">
        <v>5298</v>
      </c>
      <c r="G22" t="s">
        <v>5299</v>
      </c>
      <c r="H22" t="s">
        <v>166</v>
      </c>
      <c r="I22" t="s">
        <v>167</v>
      </c>
      <c r="J22" t="s">
        <v>200</v>
      </c>
      <c r="K22" t="s">
        <v>119</v>
      </c>
      <c r="L22" t="s">
        <v>838</v>
      </c>
      <c r="M22" t="s">
        <v>238</v>
      </c>
      <c r="N22" t="s">
        <v>5292</v>
      </c>
      <c r="O22" t="s">
        <v>2948</v>
      </c>
      <c r="P22" t="s">
        <v>2949</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850767.73</v>
      </c>
      <c r="T22" s="44">
        <v>652823.55000000005</v>
      </c>
      <c r="V22" s="44">
        <v>197944.18</v>
      </c>
    </row>
    <row r="23" spans="1:22" ht="14.45" customHeight="1" x14ac:dyDescent="0.25">
      <c r="A23" t="s">
        <v>3194</v>
      </c>
      <c r="B23" t="s">
        <v>3195</v>
      </c>
      <c r="C23" t="s">
        <v>4097</v>
      </c>
      <c r="D23" t="s">
        <v>831</v>
      </c>
      <c r="E23" t="s">
        <v>5300</v>
      </c>
      <c r="F23" t="s">
        <v>5301</v>
      </c>
      <c r="G23" t="s">
        <v>5302</v>
      </c>
      <c r="H23" t="s">
        <v>166</v>
      </c>
      <c r="I23" t="s">
        <v>167</v>
      </c>
      <c r="J23" t="s">
        <v>200</v>
      </c>
      <c r="K23" t="s">
        <v>119</v>
      </c>
      <c r="L23" t="s">
        <v>838</v>
      </c>
      <c r="M23" t="s">
        <v>238</v>
      </c>
      <c r="N23" t="s">
        <v>5292</v>
      </c>
      <c r="O23" t="s">
        <v>2948</v>
      </c>
      <c r="P23" t="s">
        <v>2949</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903459.83</v>
      </c>
      <c r="T23" s="44">
        <v>116768.62</v>
      </c>
      <c r="U23" s="44">
        <v>90317.41</v>
      </c>
      <c r="V23" s="44">
        <v>696373.8</v>
      </c>
    </row>
    <row r="24" spans="1:22" ht="14.45" customHeight="1" x14ac:dyDescent="0.25">
      <c r="A24" t="s">
        <v>3194</v>
      </c>
      <c r="B24" t="s">
        <v>3195</v>
      </c>
      <c r="C24" t="s">
        <v>4415</v>
      </c>
      <c r="D24" t="s">
        <v>3079</v>
      </c>
      <c r="E24" t="s">
        <v>5303</v>
      </c>
      <c r="F24" t="s">
        <v>3081</v>
      </c>
      <c r="G24" t="s">
        <v>3160</v>
      </c>
      <c r="H24" t="s">
        <v>166</v>
      </c>
      <c r="I24" t="s">
        <v>167</v>
      </c>
      <c r="J24" t="s">
        <v>200</v>
      </c>
      <c r="K24" t="s">
        <v>119</v>
      </c>
      <c r="L24" t="s">
        <v>838</v>
      </c>
      <c r="M24" t="s">
        <v>238</v>
      </c>
      <c r="N24" t="s">
        <v>5292</v>
      </c>
      <c r="O24" t="s">
        <v>3164</v>
      </c>
      <c r="P24" t="s">
        <v>3165</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1203025.75</v>
      </c>
      <c r="V24" s="44">
        <v>1203025.75</v>
      </c>
    </row>
    <row r="25" spans="1:22" ht="14.45" customHeight="1" x14ac:dyDescent="0.25">
      <c r="A25" t="s">
        <v>3194</v>
      </c>
      <c r="B25" t="s">
        <v>3195</v>
      </c>
      <c r="C25" t="s">
        <v>4279</v>
      </c>
      <c r="D25" t="s">
        <v>3079</v>
      </c>
      <c r="E25" t="s">
        <v>5304</v>
      </c>
      <c r="F25" t="s">
        <v>5305</v>
      </c>
      <c r="G25" t="s">
        <v>3160</v>
      </c>
      <c r="H25" t="s">
        <v>166</v>
      </c>
      <c r="I25" t="s">
        <v>167</v>
      </c>
      <c r="J25" t="s">
        <v>200</v>
      </c>
      <c r="K25" t="s">
        <v>119</v>
      </c>
      <c r="L25" t="s">
        <v>838</v>
      </c>
      <c r="M25" t="s">
        <v>238</v>
      </c>
      <c r="N25" t="s">
        <v>5292</v>
      </c>
      <c r="O25" t="s">
        <v>3164</v>
      </c>
      <c r="P25" t="s">
        <v>3165</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1933788.74</v>
      </c>
      <c r="V25" s="44">
        <v>1933788.74</v>
      </c>
    </row>
    <row r="26" spans="1:22" ht="14.45" customHeight="1" x14ac:dyDescent="0.25">
      <c r="A26" t="s">
        <v>3219</v>
      </c>
      <c r="B26" t="s">
        <v>3220</v>
      </c>
      <c r="C26" t="s">
        <v>5306</v>
      </c>
      <c r="D26" t="s">
        <v>5307</v>
      </c>
      <c r="E26" t="s">
        <v>5308</v>
      </c>
      <c r="F26" t="s">
        <v>5309</v>
      </c>
      <c r="G26" t="s">
        <v>235</v>
      </c>
      <c r="H26" t="s">
        <v>3221</v>
      </c>
      <c r="I26" t="s">
        <v>1458</v>
      </c>
      <c r="J26" t="s">
        <v>3222</v>
      </c>
      <c r="K26" t="s">
        <v>3223</v>
      </c>
      <c r="L26" t="s">
        <v>3224</v>
      </c>
      <c r="M26" t="s">
        <v>164</v>
      </c>
      <c r="N26" t="s">
        <v>3225</v>
      </c>
      <c r="O26" t="s">
        <v>477</v>
      </c>
      <c r="P26" t="s">
        <v>461</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c r="T26" s="44">
        <v>30000</v>
      </c>
    </row>
    <row r="27" spans="1:22" ht="14.45" customHeight="1" x14ac:dyDescent="0.25">
      <c r="A27" t="s">
        <v>3219</v>
      </c>
      <c r="B27" t="s">
        <v>3220</v>
      </c>
      <c r="C27" t="s">
        <v>5306</v>
      </c>
      <c r="D27" t="s">
        <v>5307</v>
      </c>
      <c r="E27" t="s">
        <v>5310</v>
      </c>
      <c r="F27" t="s">
        <v>5311</v>
      </c>
      <c r="G27" t="s">
        <v>235</v>
      </c>
      <c r="H27" t="s">
        <v>3221</v>
      </c>
      <c r="I27" t="s">
        <v>1458</v>
      </c>
      <c r="J27" t="s">
        <v>3222</v>
      </c>
      <c r="K27" t="s">
        <v>3223</v>
      </c>
      <c r="L27" t="s">
        <v>3224</v>
      </c>
      <c r="M27" t="s">
        <v>164</v>
      </c>
      <c r="N27" t="s">
        <v>3225</v>
      </c>
      <c r="O27" t="s">
        <v>476</v>
      </c>
      <c r="P27" t="s">
        <v>460</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c r="T27" s="44">
        <v>40000</v>
      </c>
    </row>
    <row r="28" spans="1:22" ht="14.45" customHeight="1" x14ac:dyDescent="0.25">
      <c r="A28" t="s">
        <v>3219</v>
      </c>
      <c r="B28" t="s">
        <v>3220</v>
      </c>
      <c r="C28" t="s">
        <v>4468</v>
      </c>
      <c r="D28" t="s">
        <v>5312</v>
      </c>
      <c r="E28" t="s">
        <v>5313</v>
      </c>
      <c r="F28" t="s">
        <v>5314</v>
      </c>
      <c r="G28" t="s">
        <v>3176</v>
      </c>
      <c r="H28" t="s">
        <v>3177</v>
      </c>
      <c r="I28" t="s">
        <v>3178</v>
      </c>
      <c r="J28" t="s">
        <v>3228</v>
      </c>
      <c r="K28" t="s">
        <v>5315</v>
      </c>
      <c r="L28" t="s">
        <v>768</v>
      </c>
      <c r="M28" t="s">
        <v>237</v>
      </c>
      <c r="N28" t="s">
        <v>5316</v>
      </c>
      <c r="O28" t="s">
        <v>1631</v>
      </c>
      <c r="P28" t="s">
        <v>1632</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26380.67</v>
      </c>
      <c r="V28" s="44">
        <v>26380.67</v>
      </c>
    </row>
    <row r="29" spans="1:22" ht="14.45" customHeight="1" x14ac:dyDescent="0.25">
      <c r="A29" t="s">
        <v>3219</v>
      </c>
      <c r="B29" t="s">
        <v>3220</v>
      </c>
      <c r="C29" t="s">
        <v>5317</v>
      </c>
      <c r="D29" t="s">
        <v>4851</v>
      </c>
      <c r="E29" t="s">
        <v>5318</v>
      </c>
      <c r="F29" t="s">
        <v>4857</v>
      </c>
      <c r="G29" t="s">
        <v>4854</v>
      </c>
      <c r="H29" t="s">
        <v>3221</v>
      </c>
      <c r="I29" t="s">
        <v>1458</v>
      </c>
      <c r="J29" t="s">
        <v>3222</v>
      </c>
      <c r="K29" t="s">
        <v>3223</v>
      </c>
      <c r="L29" t="s">
        <v>3224</v>
      </c>
      <c r="M29" t="s">
        <v>164</v>
      </c>
      <c r="N29" t="s">
        <v>3225</v>
      </c>
      <c r="O29" t="s">
        <v>1674</v>
      </c>
      <c r="P29" t="s">
        <v>1675</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336</v>
      </c>
      <c r="T29" s="44">
        <v>336</v>
      </c>
    </row>
    <row r="30" spans="1:22" ht="14.45" customHeight="1" x14ac:dyDescent="0.25">
      <c r="A30" t="s">
        <v>3219</v>
      </c>
      <c r="B30" t="s">
        <v>3220</v>
      </c>
      <c r="C30" t="s">
        <v>5319</v>
      </c>
      <c r="D30" t="s">
        <v>718</v>
      </c>
      <c r="E30" t="s">
        <v>5320</v>
      </c>
      <c r="F30" t="s">
        <v>5236</v>
      </c>
      <c r="G30" t="s">
        <v>235</v>
      </c>
      <c r="H30" t="s">
        <v>3221</v>
      </c>
      <c r="I30" t="s">
        <v>1458</v>
      </c>
      <c r="J30" t="s">
        <v>3222</v>
      </c>
      <c r="K30" t="s">
        <v>3223</v>
      </c>
      <c r="L30" t="s">
        <v>3224</v>
      </c>
      <c r="M30" t="s">
        <v>164</v>
      </c>
      <c r="N30" t="s">
        <v>3225</v>
      </c>
      <c r="O30" t="s">
        <v>476</v>
      </c>
      <c r="P30" t="s">
        <v>460</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40000</v>
      </c>
      <c r="T30" s="44">
        <v>40000</v>
      </c>
    </row>
    <row r="31" spans="1:22" ht="14.45" customHeight="1" x14ac:dyDescent="0.25">
      <c r="A31" t="s">
        <v>3219</v>
      </c>
      <c r="B31" t="s">
        <v>3220</v>
      </c>
      <c r="C31" t="s">
        <v>5321</v>
      </c>
      <c r="D31" t="s">
        <v>718</v>
      </c>
      <c r="E31" t="s">
        <v>5322</v>
      </c>
      <c r="F31" t="s">
        <v>236</v>
      </c>
      <c r="G31" t="s">
        <v>235</v>
      </c>
      <c r="H31" t="s">
        <v>3221</v>
      </c>
      <c r="I31" t="s">
        <v>1458</v>
      </c>
      <c r="J31" t="s">
        <v>3222</v>
      </c>
      <c r="K31" t="s">
        <v>3223</v>
      </c>
      <c r="L31" t="s">
        <v>3224</v>
      </c>
      <c r="M31" t="s">
        <v>164</v>
      </c>
      <c r="N31" t="s">
        <v>3225</v>
      </c>
      <c r="O31" t="s">
        <v>477</v>
      </c>
      <c r="P31" t="s">
        <v>461</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30000</v>
      </c>
      <c r="T31" s="44">
        <v>30000</v>
      </c>
    </row>
    <row r="32" spans="1:22" ht="14.45" customHeight="1" x14ac:dyDescent="0.25">
      <c r="A32" t="s">
        <v>3219</v>
      </c>
      <c r="B32" t="s">
        <v>3220</v>
      </c>
      <c r="C32" t="s">
        <v>5323</v>
      </c>
      <c r="D32" t="s">
        <v>718</v>
      </c>
      <c r="E32" t="s">
        <v>5324</v>
      </c>
      <c r="F32" t="s">
        <v>5325</v>
      </c>
      <c r="G32" t="s">
        <v>235</v>
      </c>
      <c r="H32" t="s">
        <v>3221</v>
      </c>
      <c r="I32" t="s">
        <v>1458</v>
      </c>
      <c r="J32" t="s">
        <v>3222</v>
      </c>
      <c r="K32" t="s">
        <v>3223</v>
      </c>
      <c r="L32" t="s">
        <v>3224</v>
      </c>
      <c r="M32" t="s">
        <v>164</v>
      </c>
      <c r="N32" t="s">
        <v>3225</v>
      </c>
      <c r="O32" t="s">
        <v>476</v>
      </c>
      <c r="P32" t="s">
        <v>460</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85689.21</v>
      </c>
      <c r="T32" s="44">
        <v>82759.63</v>
      </c>
      <c r="V32" s="44">
        <v>2929.58</v>
      </c>
    </row>
    <row r="33" spans="1:20" ht="14.45" customHeight="1" x14ac:dyDescent="0.25">
      <c r="A33" t="s">
        <v>3219</v>
      </c>
      <c r="B33" t="s">
        <v>3220</v>
      </c>
      <c r="C33" t="s">
        <v>5323</v>
      </c>
      <c r="D33" t="s">
        <v>718</v>
      </c>
      <c r="E33" t="s">
        <v>5326</v>
      </c>
      <c r="F33" t="s">
        <v>5325</v>
      </c>
      <c r="G33" t="s">
        <v>235</v>
      </c>
      <c r="H33" t="s">
        <v>3221</v>
      </c>
      <c r="I33" t="s">
        <v>1458</v>
      </c>
      <c r="J33" t="s">
        <v>3222</v>
      </c>
      <c r="K33" t="s">
        <v>3223</v>
      </c>
      <c r="L33" t="s">
        <v>3224</v>
      </c>
      <c r="M33" t="s">
        <v>164</v>
      </c>
      <c r="N33" t="s">
        <v>3225</v>
      </c>
      <c r="O33" t="s">
        <v>477</v>
      </c>
      <c r="P33" t="s">
        <v>461</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45000</v>
      </c>
      <c r="T33" s="44">
        <v>45000</v>
      </c>
    </row>
    <row r="34" spans="1:20" x14ac:dyDescent="0.25">
      <c r="A34" t="s">
        <v>3219</v>
      </c>
      <c r="B34" t="s">
        <v>3220</v>
      </c>
      <c r="C34" t="s">
        <v>4376</v>
      </c>
      <c r="D34" t="s">
        <v>5327</v>
      </c>
      <c r="E34" t="s">
        <v>5328</v>
      </c>
      <c r="F34" t="s">
        <v>5329</v>
      </c>
      <c r="G34" t="s">
        <v>5330</v>
      </c>
      <c r="H34" t="s">
        <v>3221</v>
      </c>
      <c r="I34" t="s">
        <v>1458</v>
      </c>
      <c r="J34" t="s">
        <v>3222</v>
      </c>
      <c r="K34" t="s">
        <v>3223</v>
      </c>
      <c r="L34" t="s">
        <v>3224</v>
      </c>
      <c r="M34" t="s">
        <v>164</v>
      </c>
      <c r="N34" t="s">
        <v>3225</v>
      </c>
      <c r="O34" t="s">
        <v>985</v>
      </c>
      <c r="P34" t="s">
        <v>986</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6183</v>
      </c>
      <c r="T34" s="44">
        <v>6183</v>
      </c>
    </row>
    <row r="35" spans="1:20" x14ac:dyDescent="0.25">
      <c r="A35" t="s">
        <v>3219</v>
      </c>
      <c r="B35" t="s">
        <v>3220</v>
      </c>
      <c r="C35" t="s">
        <v>5331</v>
      </c>
      <c r="D35" t="s">
        <v>5332</v>
      </c>
      <c r="E35" t="s">
        <v>5333</v>
      </c>
      <c r="F35" t="s">
        <v>5334</v>
      </c>
      <c r="G35" t="s">
        <v>5335</v>
      </c>
      <c r="H35" t="s">
        <v>3221</v>
      </c>
      <c r="I35" t="s">
        <v>1458</v>
      </c>
      <c r="J35" t="s">
        <v>3222</v>
      </c>
      <c r="K35" t="s">
        <v>3223</v>
      </c>
      <c r="L35" t="s">
        <v>3224</v>
      </c>
      <c r="M35" t="s">
        <v>164</v>
      </c>
      <c r="N35" t="s">
        <v>3225</v>
      </c>
      <c r="O35" t="s">
        <v>985</v>
      </c>
      <c r="P35" t="s">
        <v>986</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94.64</v>
      </c>
    </row>
    <row r="36" spans="1:20" x14ac:dyDescent="0.25">
      <c r="A36" t="s">
        <v>3219</v>
      </c>
      <c r="B36" t="s">
        <v>3220</v>
      </c>
      <c r="C36" t="s">
        <v>5336</v>
      </c>
      <c r="D36" t="s">
        <v>5337</v>
      </c>
      <c r="E36" t="s">
        <v>5338</v>
      </c>
      <c r="F36" t="s">
        <v>5339</v>
      </c>
      <c r="G36" t="s">
        <v>5340</v>
      </c>
      <c r="H36" t="s">
        <v>3221</v>
      </c>
      <c r="I36" t="s">
        <v>1458</v>
      </c>
      <c r="J36" t="s">
        <v>3222</v>
      </c>
      <c r="K36" t="s">
        <v>3223</v>
      </c>
      <c r="L36" t="s">
        <v>3224</v>
      </c>
      <c r="M36" t="s">
        <v>164</v>
      </c>
      <c r="N36" t="s">
        <v>3225</v>
      </c>
      <c r="O36" t="s">
        <v>985</v>
      </c>
      <c r="P36" t="s">
        <v>986</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800</v>
      </c>
    </row>
    <row r="37" spans="1:20" x14ac:dyDescent="0.25">
      <c r="A37" t="s">
        <v>3219</v>
      </c>
      <c r="B37" t="s">
        <v>3220</v>
      </c>
      <c r="C37" t="s">
        <v>5341</v>
      </c>
      <c r="D37" t="s">
        <v>5342</v>
      </c>
      <c r="E37" t="s">
        <v>5343</v>
      </c>
      <c r="F37" t="s">
        <v>5344</v>
      </c>
      <c r="G37" t="s">
        <v>5345</v>
      </c>
      <c r="H37" t="s">
        <v>3221</v>
      </c>
      <c r="I37" t="s">
        <v>1458</v>
      </c>
      <c r="J37" t="s">
        <v>3222</v>
      </c>
      <c r="K37" t="s">
        <v>3223</v>
      </c>
      <c r="L37" t="s">
        <v>3224</v>
      </c>
      <c r="M37" t="s">
        <v>164</v>
      </c>
      <c r="N37" t="s">
        <v>3225</v>
      </c>
      <c r="O37" t="s">
        <v>985</v>
      </c>
      <c r="P37" t="s">
        <v>986</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750</v>
      </c>
    </row>
    <row r="38" spans="1:20" x14ac:dyDescent="0.25">
      <c r="A38" t="s">
        <v>3219</v>
      </c>
      <c r="B38" t="s">
        <v>3220</v>
      </c>
      <c r="C38" t="s">
        <v>5346</v>
      </c>
      <c r="D38" t="s">
        <v>5347</v>
      </c>
      <c r="E38" t="s">
        <v>5348</v>
      </c>
      <c r="F38" t="s">
        <v>5349</v>
      </c>
      <c r="G38" t="s">
        <v>5350</v>
      </c>
      <c r="H38" t="s">
        <v>3221</v>
      </c>
      <c r="I38" t="s">
        <v>1458</v>
      </c>
      <c r="J38" t="s">
        <v>3222</v>
      </c>
      <c r="K38" t="s">
        <v>3223</v>
      </c>
      <c r="L38" t="s">
        <v>3224</v>
      </c>
      <c r="M38" t="s">
        <v>164</v>
      </c>
      <c r="N38" t="s">
        <v>3225</v>
      </c>
      <c r="O38" t="s">
        <v>985</v>
      </c>
      <c r="P38" t="s">
        <v>986</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2075</v>
      </c>
    </row>
    <row r="39" spans="1:20" x14ac:dyDescent="0.25">
      <c r="A39" t="s">
        <v>3219</v>
      </c>
      <c r="B39" t="s">
        <v>3220</v>
      </c>
      <c r="C39" t="s">
        <v>4085</v>
      </c>
      <c r="D39" t="s">
        <v>5351</v>
      </c>
      <c r="E39" t="s">
        <v>5352</v>
      </c>
      <c r="F39" t="s">
        <v>5353</v>
      </c>
      <c r="G39" t="s">
        <v>165</v>
      </c>
      <c r="H39" t="s">
        <v>3221</v>
      </c>
      <c r="I39" t="s">
        <v>1458</v>
      </c>
      <c r="J39" t="s">
        <v>3222</v>
      </c>
      <c r="K39" t="s">
        <v>3223</v>
      </c>
      <c r="L39" t="s">
        <v>3224</v>
      </c>
      <c r="M39" t="s">
        <v>164</v>
      </c>
      <c r="N39" t="s">
        <v>3225</v>
      </c>
      <c r="O39" t="s">
        <v>985</v>
      </c>
      <c r="P39" t="s">
        <v>986</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393.56</v>
      </c>
    </row>
    <row r="40" spans="1:20" ht="14.45" customHeight="1" x14ac:dyDescent="0.25">
      <c r="A40" t="s">
        <v>3219</v>
      </c>
      <c r="B40" t="s">
        <v>3220</v>
      </c>
      <c r="C40" t="s">
        <v>5000</v>
      </c>
      <c r="D40" t="s">
        <v>5354</v>
      </c>
      <c r="E40" t="s">
        <v>5355</v>
      </c>
      <c r="F40" t="s">
        <v>5356</v>
      </c>
      <c r="G40" t="s">
        <v>5357</v>
      </c>
      <c r="H40" t="s">
        <v>3221</v>
      </c>
      <c r="I40" t="s">
        <v>1458</v>
      </c>
      <c r="J40" t="s">
        <v>3222</v>
      </c>
      <c r="K40" t="s">
        <v>3223</v>
      </c>
      <c r="L40" t="s">
        <v>3224</v>
      </c>
      <c r="M40" t="s">
        <v>164</v>
      </c>
      <c r="N40" t="s">
        <v>3225</v>
      </c>
      <c r="O40" t="s">
        <v>985</v>
      </c>
      <c r="P40" t="s">
        <v>986</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2000</v>
      </c>
    </row>
    <row r="41" spans="1:20" ht="14.45" customHeight="1" x14ac:dyDescent="0.25">
      <c r="A41" t="s">
        <v>3219</v>
      </c>
      <c r="B41" t="s">
        <v>3220</v>
      </c>
      <c r="C41" t="s">
        <v>4531</v>
      </c>
      <c r="D41" t="s">
        <v>5358</v>
      </c>
      <c r="E41" t="s">
        <v>5359</v>
      </c>
      <c r="F41" t="s">
        <v>5360</v>
      </c>
      <c r="G41" t="s">
        <v>5361</v>
      </c>
      <c r="H41" t="s">
        <v>3221</v>
      </c>
      <c r="I41" t="s">
        <v>1458</v>
      </c>
      <c r="J41" t="s">
        <v>3222</v>
      </c>
      <c r="K41" t="s">
        <v>3223</v>
      </c>
      <c r="L41" t="s">
        <v>3224</v>
      </c>
      <c r="M41" t="s">
        <v>164</v>
      </c>
      <c r="N41" t="s">
        <v>3225</v>
      </c>
      <c r="O41" t="s">
        <v>985</v>
      </c>
      <c r="P41" t="s">
        <v>986</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27.46</v>
      </c>
    </row>
    <row r="42" spans="1:20" x14ac:dyDescent="0.25">
      <c r="A42" t="s">
        <v>3219</v>
      </c>
      <c r="B42" t="s">
        <v>3220</v>
      </c>
      <c r="C42" t="s">
        <v>5362</v>
      </c>
      <c r="D42" t="s">
        <v>5363</v>
      </c>
      <c r="E42" t="s">
        <v>5364</v>
      </c>
      <c r="F42" t="s">
        <v>5365</v>
      </c>
      <c r="G42" t="s">
        <v>5366</v>
      </c>
      <c r="H42" t="s">
        <v>3221</v>
      </c>
      <c r="I42" t="s">
        <v>1458</v>
      </c>
      <c r="J42" t="s">
        <v>3222</v>
      </c>
      <c r="K42" t="s">
        <v>3223</v>
      </c>
      <c r="L42" t="s">
        <v>3224</v>
      </c>
      <c r="M42" t="s">
        <v>164</v>
      </c>
      <c r="N42" t="s">
        <v>3225</v>
      </c>
      <c r="O42" t="s">
        <v>985</v>
      </c>
      <c r="P42" t="s">
        <v>986</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292.44</v>
      </c>
    </row>
    <row r="43" spans="1:20" x14ac:dyDescent="0.25">
      <c r="A43" t="s">
        <v>3219</v>
      </c>
      <c r="B43" t="s">
        <v>3220</v>
      </c>
      <c r="C43" t="s">
        <v>4599</v>
      </c>
      <c r="D43" t="s">
        <v>5367</v>
      </c>
      <c r="E43" t="s">
        <v>5368</v>
      </c>
      <c r="F43" t="s">
        <v>5369</v>
      </c>
      <c r="G43" t="s">
        <v>165</v>
      </c>
      <c r="H43" t="s">
        <v>3221</v>
      </c>
      <c r="I43" t="s">
        <v>1458</v>
      </c>
      <c r="J43" t="s">
        <v>3222</v>
      </c>
      <c r="K43" t="s">
        <v>3223</v>
      </c>
      <c r="L43" t="s">
        <v>3224</v>
      </c>
      <c r="M43" t="s">
        <v>164</v>
      </c>
      <c r="N43" t="s">
        <v>3225</v>
      </c>
      <c r="O43" t="s">
        <v>985</v>
      </c>
      <c r="P43" t="s">
        <v>986</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80.64</v>
      </c>
    </row>
    <row r="44" spans="1:20" x14ac:dyDescent="0.25">
      <c r="A44" t="s">
        <v>3219</v>
      </c>
      <c r="B44" t="s">
        <v>3220</v>
      </c>
      <c r="C44" t="s">
        <v>4599</v>
      </c>
      <c r="D44" t="s">
        <v>5370</v>
      </c>
      <c r="E44" t="s">
        <v>5371</v>
      </c>
      <c r="F44" t="s">
        <v>5372</v>
      </c>
      <c r="G44" t="s">
        <v>165</v>
      </c>
      <c r="H44" t="s">
        <v>3221</v>
      </c>
      <c r="I44" t="s">
        <v>1458</v>
      </c>
      <c r="J44" t="s">
        <v>3222</v>
      </c>
      <c r="K44" t="s">
        <v>3223</v>
      </c>
      <c r="L44" t="s">
        <v>3224</v>
      </c>
      <c r="M44" t="s">
        <v>164</v>
      </c>
      <c r="N44" t="s">
        <v>3225</v>
      </c>
      <c r="O44" t="s">
        <v>985</v>
      </c>
      <c r="P44" t="s">
        <v>986</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1729.33</v>
      </c>
    </row>
    <row r="45" spans="1:20" x14ac:dyDescent="0.25">
      <c r="A45" t="s">
        <v>3219</v>
      </c>
      <c r="B45" t="s">
        <v>3220</v>
      </c>
      <c r="C45" t="s">
        <v>5373</v>
      </c>
      <c r="D45" t="s">
        <v>5374</v>
      </c>
      <c r="E45" t="s">
        <v>5375</v>
      </c>
      <c r="F45" t="s">
        <v>5376</v>
      </c>
      <c r="G45" t="s">
        <v>165</v>
      </c>
      <c r="H45" t="s">
        <v>3221</v>
      </c>
      <c r="I45" t="s">
        <v>1458</v>
      </c>
      <c r="J45" t="s">
        <v>3222</v>
      </c>
      <c r="K45" t="s">
        <v>3223</v>
      </c>
      <c r="L45" t="s">
        <v>3224</v>
      </c>
      <c r="M45" t="s">
        <v>164</v>
      </c>
      <c r="N45" t="s">
        <v>3225</v>
      </c>
      <c r="O45" t="s">
        <v>985</v>
      </c>
      <c r="P45" t="s">
        <v>986</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83.33</v>
      </c>
    </row>
    <row r="46" spans="1:20" x14ac:dyDescent="0.25">
      <c r="A46" t="s">
        <v>3219</v>
      </c>
      <c r="B46" t="s">
        <v>3220</v>
      </c>
      <c r="C46" t="s">
        <v>5373</v>
      </c>
      <c r="D46" t="s">
        <v>5377</v>
      </c>
      <c r="E46" t="s">
        <v>5378</v>
      </c>
      <c r="F46" t="s">
        <v>5379</v>
      </c>
      <c r="G46" t="s">
        <v>165</v>
      </c>
      <c r="H46" t="s">
        <v>3221</v>
      </c>
      <c r="I46" t="s">
        <v>1458</v>
      </c>
      <c r="J46" t="s">
        <v>3222</v>
      </c>
      <c r="K46" t="s">
        <v>3223</v>
      </c>
      <c r="L46" t="s">
        <v>3224</v>
      </c>
      <c r="M46" t="s">
        <v>164</v>
      </c>
      <c r="N46" t="s">
        <v>3225</v>
      </c>
      <c r="O46" t="s">
        <v>985</v>
      </c>
      <c r="P46" t="s">
        <v>986</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44">
        <v>80.63</v>
      </c>
    </row>
    <row r="47" spans="1:20" x14ac:dyDescent="0.25">
      <c r="A47" t="s">
        <v>3219</v>
      </c>
      <c r="B47" t="s">
        <v>3220</v>
      </c>
      <c r="C47" t="s">
        <v>4434</v>
      </c>
      <c r="D47" t="s">
        <v>5380</v>
      </c>
      <c r="E47" t="s">
        <v>5381</v>
      </c>
      <c r="F47" t="s">
        <v>5382</v>
      </c>
      <c r="G47" t="s">
        <v>5383</v>
      </c>
      <c r="H47" t="s">
        <v>3221</v>
      </c>
      <c r="I47" t="s">
        <v>1458</v>
      </c>
      <c r="J47" t="s">
        <v>3222</v>
      </c>
      <c r="K47" t="s">
        <v>3223</v>
      </c>
      <c r="L47" t="s">
        <v>3224</v>
      </c>
      <c r="M47" t="s">
        <v>164</v>
      </c>
      <c r="N47" t="s">
        <v>3225</v>
      </c>
      <c r="O47" t="s">
        <v>985</v>
      </c>
      <c r="P47" t="s">
        <v>986</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44">
        <v>1390</v>
      </c>
    </row>
    <row r="48" spans="1:20" x14ac:dyDescent="0.25">
      <c r="A48" t="s">
        <v>3219</v>
      </c>
      <c r="B48" t="s">
        <v>3220</v>
      </c>
      <c r="C48" t="s">
        <v>4608</v>
      </c>
      <c r="D48" t="s">
        <v>5384</v>
      </c>
      <c r="E48" t="s">
        <v>5385</v>
      </c>
      <c r="F48" t="s">
        <v>5386</v>
      </c>
      <c r="G48" t="s">
        <v>165</v>
      </c>
      <c r="H48" t="s">
        <v>3221</v>
      </c>
      <c r="I48" t="s">
        <v>1458</v>
      </c>
      <c r="J48" t="s">
        <v>3222</v>
      </c>
      <c r="K48" t="s">
        <v>3223</v>
      </c>
      <c r="L48" t="s">
        <v>3224</v>
      </c>
      <c r="M48" t="s">
        <v>164</v>
      </c>
      <c r="N48" t="s">
        <v>3225</v>
      </c>
      <c r="O48" t="s">
        <v>985</v>
      </c>
      <c r="P48" t="s">
        <v>986</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110</v>
      </c>
    </row>
    <row r="49" spans="1:21" x14ac:dyDescent="0.25">
      <c r="A49" t="s">
        <v>3219</v>
      </c>
      <c r="B49" t="s">
        <v>3220</v>
      </c>
      <c r="C49" t="s">
        <v>4089</v>
      </c>
      <c r="D49" t="s">
        <v>5387</v>
      </c>
      <c r="E49" t="s">
        <v>5388</v>
      </c>
      <c r="F49" t="s">
        <v>5389</v>
      </c>
      <c r="G49" t="s">
        <v>165</v>
      </c>
      <c r="H49" t="s">
        <v>3221</v>
      </c>
      <c r="I49" t="s">
        <v>1458</v>
      </c>
      <c r="J49" t="s">
        <v>3222</v>
      </c>
      <c r="K49" t="s">
        <v>3223</v>
      </c>
      <c r="L49" t="s">
        <v>3224</v>
      </c>
      <c r="M49" t="s">
        <v>164</v>
      </c>
      <c r="N49" t="s">
        <v>3225</v>
      </c>
      <c r="O49" t="s">
        <v>1583</v>
      </c>
      <c r="P49" t="s">
        <v>1584</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500</v>
      </c>
    </row>
    <row r="50" spans="1:21" x14ac:dyDescent="0.25">
      <c r="A50" t="s">
        <v>3219</v>
      </c>
      <c r="B50" t="s">
        <v>3220</v>
      </c>
      <c r="C50" t="s">
        <v>5390</v>
      </c>
      <c r="D50" t="s">
        <v>5391</v>
      </c>
      <c r="E50" t="s">
        <v>5392</v>
      </c>
      <c r="F50" t="s">
        <v>5393</v>
      </c>
      <c r="G50" t="s">
        <v>1013</v>
      </c>
      <c r="H50" t="s">
        <v>3221</v>
      </c>
      <c r="I50" t="s">
        <v>1458</v>
      </c>
      <c r="J50" t="s">
        <v>3222</v>
      </c>
      <c r="K50" t="s">
        <v>3223</v>
      </c>
      <c r="L50" t="s">
        <v>3224</v>
      </c>
      <c r="M50" t="s">
        <v>164</v>
      </c>
      <c r="N50" t="s">
        <v>3225</v>
      </c>
      <c r="O50" t="s">
        <v>1583</v>
      </c>
      <c r="P50" t="s">
        <v>1584</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272.58</v>
      </c>
    </row>
    <row r="51" spans="1:21" x14ac:dyDescent="0.25">
      <c r="A51" t="s">
        <v>3219</v>
      </c>
      <c r="B51" t="s">
        <v>3220</v>
      </c>
      <c r="C51" t="s">
        <v>5390</v>
      </c>
      <c r="D51" t="s">
        <v>5394</v>
      </c>
      <c r="E51" t="s">
        <v>5395</v>
      </c>
      <c r="F51" t="s">
        <v>5396</v>
      </c>
      <c r="G51" t="s">
        <v>5397</v>
      </c>
      <c r="H51" t="s">
        <v>3221</v>
      </c>
      <c r="I51" t="s">
        <v>1458</v>
      </c>
      <c r="J51" t="s">
        <v>3222</v>
      </c>
      <c r="K51" t="s">
        <v>3223</v>
      </c>
      <c r="L51" t="s">
        <v>3224</v>
      </c>
      <c r="M51" t="s">
        <v>164</v>
      </c>
      <c r="N51" t="s">
        <v>3225</v>
      </c>
      <c r="O51" t="s">
        <v>985</v>
      </c>
      <c r="P51" t="s">
        <v>986</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150</v>
      </c>
    </row>
    <row r="52" spans="1:21" x14ac:dyDescent="0.25">
      <c r="A52" t="s">
        <v>3219</v>
      </c>
      <c r="B52" t="s">
        <v>3220</v>
      </c>
      <c r="C52" t="s">
        <v>5390</v>
      </c>
      <c r="D52" t="s">
        <v>5398</v>
      </c>
      <c r="E52" t="s">
        <v>5399</v>
      </c>
      <c r="F52" t="s">
        <v>5400</v>
      </c>
      <c r="G52" t="s">
        <v>165</v>
      </c>
      <c r="H52" t="s">
        <v>3221</v>
      </c>
      <c r="I52" t="s">
        <v>1458</v>
      </c>
      <c r="J52" t="s">
        <v>3222</v>
      </c>
      <c r="K52" t="s">
        <v>3223</v>
      </c>
      <c r="L52" t="s">
        <v>3224</v>
      </c>
      <c r="M52" t="s">
        <v>164</v>
      </c>
      <c r="N52" t="s">
        <v>3225</v>
      </c>
      <c r="O52" t="s">
        <v>985</v>
      </c>
      <c r="P52" t="s">
        <v>986</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44">
        <v>100</v>
      </c>
    </row>
    <row r="53" spans="1:21" x14ac:dyDescent="0.25">
      <c r="A53" t="s">
        <v>3219</v>
      </c>
      <c r="B53" t="s">
        <v>3220</v>
      </c>
      <c r="C53" t="s">
        <v>5390</v>
      </c>
      <c r="D53" t="s">
        <v>5401</v>
      </c>
      <c r="E53" t="s">
        <v>5402</v>
      </c>
      <c r="F53" t="s">
        <v>5403</v>
      </c>
      <c r="G53" t="s">
        <v>165</v>
      </c>
      <c r="H53" t="s">
        <v>3221</v>
      </c>
      <c r="I53" t="s">
        <v>1458</v>
      </c>
      <c r="J53" t="s">
        <v>3222</v>
      </c>
      <c r="K53" t="s">
        <v>3223</v>
      </c>
      <c r="L53" t="s">
        <v>3224</v>
      </c>
      <c r="M53" t="s">
        <v>164</v>
      </c>
      <c r="N53" t="s">
        <v>3225</v>
      </c>
      <c r="O53" t="s">
        <v>985</v>
      </c>
      <c r="P53" t="s">
        <v>986</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44">
        <v>400</v>
      </c>
    </row>
    <row r="54" spans="1:21" x14ac:dyDescent="0.25">
      <c r="A54" t="s">
        <v>3219</v>
      </c>
      <c r="B54" t="s">
        <v>3220</v>
      </c>
      <c r="C54" t="s">
        <v>5116</v>
      </c>
      <c r="D54" t="s">
        <v>5404</v>
      </c>
      <c r="E54" t="s">
        <v>5405</v>
      </c>
      <c r="F54" t="s">
        <v>5406</v>
      </c>
      <c r="G54" t="s">
        <v>165</v>
      </c>
      <c r="H54" t="s">
        <v>3221</v>
      </c>
      <c r="I54" t="s">
        <v>1458</v>
      </c>
      <c r="J54" t="s">
        <v>3222</v>
      </c>
      <c r="K54" t="s">
        <v>3223</v>
      </c>
      <c r="L54" t="s">
        <v>3224</v>
      </c>
      <c r="M54" t="s">
        <v>164</v>
      </c>
      <c r="N54" t="s">
        <v>3225</v>
      </c>
      <c r="O54" t="s">
        <v>985</v>
      </c>
      <c r="P54" t="s">
        <v>986</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44">
        <v>2880</v>
      </c>
    </row>
    <row r="55" spans="1:21" x14ac:dyDescent="0.25">
      <c r="A55" t="s">
        <v>3219</v>
      </c>
      <c r="B55" t="s">
        <v>3220</v>
      </c>
      <c r="C55" t="s">
        <v>4195</v>
      </c>
      <c r="D55" t="s">
        <v>5407</v>
      </c>
      <c r="E55" t="s">
        <v>5408</v>
      </c>
      <c r="F55" t="s">
        <v>5409</v>
      </c>
      <c r="G55" t="s">
        <v>5410</v>
      </c>
      <c r="H55" t="s">
        <v>3221</v>
      </c>
      <c r="I55" t="s">
        <v>1458</v>
      </c>
      <c r="J55" t="s">
        <v>3222</v>
      </c>
      <c r="K55" t="s">
        <v>3223</v>
      </c>
      <c r="L55" t="s">
        <v>3224</v>
      </c>
      <c r="M55" t="s">
        <v>164</v>
      </c>
      <c r="N55" t="s">
        <v>3225</v>
      </c>
      <c r="O55" t="s">
        <v>985</v>
      </c>
      <c r="P55" t="s">
        <v>986</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44">
        <v>774.41</v>
      </c>
    </row>
    <row r="56" spans="1:21" x14ac:dyDescent="0.25">
      <c r="A56" t="s">
        <v>3219</v>
      </c>
      <c r="B56" t="s">
        <v>3220</v>
      </c>
      <c r="C56" t="s">
        <v>4195</v>
      </c>
      <c r="D56" t="s">
        <v>5411</v>
      </c>
      <c r="E56" t="s">
        <v>5412</v>
      </c>
      <c r="F56" t="s">
        <v>5413</v>
      </c>
      <c r="G56" t="s">
        <v>5414</v>
      </c>
      <c r="H56" t="s">
        <v>3221</v>
      </c>
      <c r="I56" t="s">
        <v>1458</v>
      </c>
      <c r="J56" t="s">
        <v>3222</v>
      </c>
      <c r="K56" t="s">
        <v>3223</v>
      </c>
      <c r="L56" t="s">
        <v>3224</v>
      </c>
      <c r="M56" t="s">
        <v>164</v>
      </c>
      <c r="N56" t="s">
        <v>3225</v>
      </c>
      <c r="O56" t="s">
        <v>985</v>
      </c>
      <c r="P56" t="s">
        <v>986</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44">
        <v>346.37</v>
      </c>
    </row>
    <row r="57" spans="1:21" x14ac:dyDescent="0.25">
      <c r="A57" t="s">
        <v>3219</v>
      </c>
      <c r="B57" t="s">
        <v>3220</v>
      </c>
      <c r="C57" t="s">
        <v>4199</v>
      </c>
      <c r="D57" t="s">
        <v>5415</v>
      </c>
      <c r="E57" t="s">
        <v>5416</v>
      </c>
      <c r="F57" t="s">
        <v>5417</v>
      </c>
      <c r="G57" t="s">
        <v>3746</v>
      </c>
      <c r="H57" t="s">
        <v>3221</v>
      </c>
      <c r="I57" t="s">
        <v>1458</v>
      </c>
      <c r="J57" t="s">
        <v>3222</v>
      </c>
      <c r="K57" t="s">
        <v>3223</v>
      </c>
      <c r="L57" t="s">
        <v>3224</v>
      </c>
      <c r="M57" t="s">
        <v>164</v>
      </c>
      <c r="N57" t="s">
        <v>3225</v>
      </c>
      <c r="O57" t="s">
        <v>985</v>
      </c>
      <c r="P57" t="s">
        <v>986</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1091.24</v>
      </c>
    </row>
    <row r="58" spans="1:21" x14ac:dyDescent="0.25">
      <c r="A58" t="s">
        <v>5418</v>
      </c>
      <c r="B58" t="s">
        <v>5419</v>
      </c>
      <c r="C58" t="s">
        <v>4122</v>
      </c>
      <c r="D58" t="s">
        <v>5420</v>
      </c>
      <c r="E58" t="s">
        <v>5421</v>
      </c>
      <c r="F58" t="s">
        <v>5422</v>
      </c>
      <c r="G58" t="s">
        <v>3176</v>
      </c>
      <c r="H58" t="s">
        <v>5423</v>
      </c>
      <c r="I58" t="s">
        <v>167</v>
      </c>
      <c r="J58" t="s">
        <v>5424</v>
      </c>
      <c r="K58" t="s">
        <v>5425</v>
      </c>
      <c r="L58" t="s">
        <v>5426</v>
      </c>
      <c r="M58" t="s">
        <v>164</v>
      </c>
      <c r="N58" t="s">
        <v>5427</v>
      </c>
      <c r="O58" t="s">
        <v>1496</v>
      </c>
      <c r="P58" t="s">
        <v>1491</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11113.5</v>
      </c>
      <c r="U58" s="44">
        <v>11113.5</v>
      </c>
    </row>
    <row r="59" spans="1:21" x14ac:dyDescent="0.25">
      <c r="A59" t="s">
        <v>5418</v>
      </c>
      <c r="B59" t="s">
        <v>5419</v>
      </c>
      <c r="C59" t="s">
        <v>4122</v>
      </c>
      <c r="D59" t="s">
        <v>5420</v>
      </c>
      <c r="E59" t="s">
        <v>5428</v>
      </c>
      <c r="F59" t="s">
        <v>5422</v>
      </c>
      <c r="G59" t="s">
        <v>3176</v>
      </c>
      <c r="H59" t="s">
        <v>5423</v>
      </c>
      <c r="I59" t="s">
        <v>167</v>
      </c>
      <c r="J59" t="s">
        <v>5424</v>
      </c>
      <c r="K59" t="s">
        <v>5425</v>
      </c>
      <c r="L59" t="s">
        <v>5426</v>
      </c>
      <c r="M59" t="s">
        <v>164</v>
      </c>
      <c r="N59" t="s">
        <v>5427</v>
      </c>
      <c r="O59" t="s">
        <v>4726</v>
      </c>
      <c r="P59" t="s">
        <v>4727</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25920</v>
      </c>
      <c r="U59" s="44">
        <v>25920</v>
      </c>
    </row>
    <row r="60" spans="1:21" x14ac:dyDescent="0.25">
      <c r="A60" t="s">
        <v>5418</v>
      </c>
      <c r="B60" t="s">
        <v>5419</v>
      </c>
      <c r="C60" t="s">
        <v>4122</v>
      </c>
      <c r="D60" t="s">
        <v>5420</v>
      </c>
      <c r="E60" t="s">
        <v>5428</v>
      </c>
      <c r="F60" t="s">
        <v>5422</v>
      </c>
      <c r="G60" t="s">
        <v>3176</v>
      </c>
      <c r="H60" t="s">
        <v>5423</v>
      </c>
      <c r="I60" t="s">
        <v>167</v>
      </c>
      <c r="J60" t="s">
        <v>5424</v>
      </c>
      <c r="K60" t="s">
        <v>5425</v>
      </c>
      <c r="L60" t="s">
        <v>5426</v>
      </c>
      <c r="M60" t="s">
        <v>164</v>
      </c>
      <c r="N60" t="s">
        <v>5427</v>
      </c>
      <c r="O60" t="s">
        <v>2635</v>
      </c>
      <c r="P60" t="s">
        <v>2636</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25122.799999999999</v>
      </c>
      <c r="U60" s="44">
        <v>25122.799999999999</v>
      </c>
    </row>
    <row r="61" spans="1:21" x14ac:dyDescent="0.25">
      <c r="A61" t="s">
        <v>5418</v>
      </c>
      <c r="B61" t="s">
        <v>5419</v>
      </c>
      <c r="C61" t="s">
        <v>4122</v>
      </c>
      <c r="D61" t="s">
        <v>5420</v>
      </c>
      <c r="E61" t="s">
        <v>5429</v>
      </c>
      <c r="F61" t="s">
        <v>5422</v>
      </c>
      <c r="G61" t="s">
        <v>3176</v>
      </c>
      <c r="H61" t="s">
        <v>5423</v>
      </c>
      <c r="I61" t="s">
        <v>167</v>
      </c>
      <c r="J61" t="s">
        <v>5424</v>
      </c>
      <c r="K61" t="s">
        <v>5425</v>
      </c>
      <c r="L61" t="s">
        <v>5426</v>
      </c>
      <c r="M61" t="s">
        <v>164</v>
      </c>
      <c r="N61" t="s">
        <v>5427</v>
      </c>
      <c r="O61" t="s">
        <v>5430</v>
      </c>
      <c r="P61" t="s">
        <v>1491</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8000</v>
      </c>
      <c r="U61" s="44">
        <v>8000</v>
      </c>
    </row>
    <row r="62" spans="1:21" x14ac:dyDescent="0.25">
      <c r="A62" t="s">
        <v>5418</v>
      </c>
      <c r="B62" t="s">
        <v>5419</v>
      </c>
      <c r="C62" t="s">
        <v>4122</v>
      </c>
      <c r="D62" t="s">
        <v>5420</v>
      </c>
      <c r="E62" t="s">
        <v>5431</v>
      </c>
      <c r="F62" t="s">
        <v>5432</v>
      </c>
      <c r="G62" t="s">
        <v>3176</v>
      </c>
      <c r="H62" t="s">
        <v>5423</v>
      </c>
      <c r="I62" t="s">
        <v>167</v>
      </c>
      <c r="J62" t="s">
        <v>5424</v>
      </c>
      <c r="K62" t="s">
        <v>5425</v>
      </c>
      <c r="L62" t="s">
        <v>5426</v>
      </c>
      <c r="M62" t="s">
        <v>164</v>
      </c>
      <c r="N62" t="s">
        <v>5427</v>
      </c>
      <c r="O62" t="s">
        <v>1496</v>
      </c>
      <c r="P62" t="s">
        <v>1491</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56486.5</v>
      </c>
      <c r="U62" s="44">
        <v>56486.5</v>
      </c>
    </row>
    <row r="63" spans="1:21" x14ac:dyDescent="0.25">
      <c r="A63" t="s">
        <v>5418</v>
      </c>
      <c r="B63" t="s">
        <v>5419</v>
      </c>
      <c r="C63" t="s">
        <v>4122</v>
      </c>
      <c r="D63" t="s">
        <v>5420</v>
      </c>
      <c r="E63" t="s">
        <v>5431</v>
      </c>
      <c r="F63" t="s">
        <v>5432</v>
      </c>
      <c r="G63" t="s">
        <v>3176</v>
      </c>
      <c r="H63" t="s">
        <v>5423</v>
      </c>
      <c r="I63" t="s">
        <v>167</v>
      </c>
      <c r="J63" t="s">
        <v>5424</v>
      </c>
      <c r="K63" t="s">
        <v>5425</v>
      </c>
      <c r="L63" t="s">
        <v>5426</v>
      </c>
      <c r="M63" t="s">
        <v>164</v>
      </c>
      <c r="N63" t="s">
        <v>5427</v>
      </c>
      <c r="O63" t="s">
        <v>470</v>
      </c>
      <c r="P63" t="s">
        <v>451</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80114.12</v>
      </c>
      <c r="U63" s="44">
        <v>80114.12</v>
      </c>
    </row>
    <row r="64" spans="1:21" x14ac:dyDescent="0.25">
      <c r="A64" t="s">
        <v>5418</v>
      </c>
      <c r="B64" t="s">
        <v>5419</v>
      </c>
      <c r="C64" t="s">
        <v>4122</v>
      </c>
      <c r="D64" t="s">
        <v>5420</v>
      </c>
      <c r="E64" t="s">
        <v>5433</v>
      </c>
      <c r="F64" t="s">
        <v>5432</v>
      </c>
      <c r="G64" t="s">
        <v>3176</v>
      </c>
      <c r="H64" t="s">
        <v>5423</v>
      </c>
      <c r="I64" t="s">
        <v>167</v>
      </c>
      <c r="J64" t="s">
        <v>5424</v>
      </c>
      <c r="K64" t="s">
        <v>5425</v>
      </c>
      <c r="L64" t="s">
        <v>5426</v>
      </c>
      <c r="M64" t="s">
        <v>164</v>
      </c>
      <c r="N64" t="s">
        <v>5427</v>
      </c>
      <c r="O64" t="s">
        <v>2635</v>
      </c>
      <c r="P64" t="s">
        <v>2636</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34087.199999999997</v>
      </c>
      <c r="U64" s="44">
        <v>34087.199999999997</v>
      </c>
    </row>
    <row r="65" spans="1:22" x14ac:dyDescent="0.25">
      <c r="A65" t="s">
        <v>5418</v>
      </c>
      <c r="B65" t="s">
        <v>5419</v>
      </c>
      <c r="C65" t="s">
        <v>4122</v>
      </c>
      <c r="D65" t="s">
        <v>5420</v>
      </c>
      <c r="E65" t="s">
        <v>5433</v>
      </c>
      <c r="F65" t="s">
        <v>5432</v>
      </c>
      <c r="G65" t="s">
        <v>3176</v>
      </c>
      <c r="H65" t="s">
        <v>5423</v>
      </c>
      <c r="I65" t="s">
        <v>167</v>
      </c>
      <c r="J65" t="s">
        <v>5424</v>
      </c>
      <c r="K65" t="s">
        <v>5425</v>
      </c>
      <c r="L65" t="s">
        <v>5426</v>
      </c>
      <c r="M65" t="s">
        <v>164</v>
      </c>
      <c r="N65" t="s">
        <v>5427</v>
      </c>
      <c r="O65" t="s">
        <v>1674</v>
      </c>
      <c r="P65" t="s">
        <v>1675</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6477</v>
      </c>
      <c r="U65" s="44">
        <v>6477</v>
      </c>
    </row>
    <row r="66" spans="1:22" x14ac:dyDescent="0.25">
      <c r="A66" t="s">
        <v>5418</v>
      </c>
      <c r="B66" t="s">
        <v>5419</v>
      </c>
      <c r="C66" t="s">
        <v>4122</v>
      </c>
      <c r="D66" t="s">
        <v>5420</v>
      </c>
      <c r="E66" t="s">
        <v>5433</v>
      </c>
      <c r="F66" t="s">
        <v>5432</v>
      </c>
      <c r="G66" t="s">
        <v>3176</v>
      </c>
      <c r="H66" t="s">
        <v>5423</v>
      </c>
      <c r="I66" t="s">
        <v>167</v>
      </c>
      <c r="J66" t="s">
        <v>5424</v>
      </c>
      <c r="K66" t="s">
        <v>5425</v>
      </c>
      <c r="L66" t="s">
        <v>5426</v>
      </c>
      <c r="M66" t="s">
        <v>164</v>
      </c>
      <c r="N66" t="s">
        <v>5427</v>
      </c>
      <c r="O66" t="s">
        <v>2613</v>
      </c>
      <c r="P66" t="s">
        <v>2614</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36000</v>
      </c>
      <c r="U66" s="44">
        <v>36000</v>
      </c>
    </row>
    <row r="67" spans="1:22" x14ac:dyDescent="0.25">
      <c r="A67" t="s">
        <v>5418</v>
      </c>
      <c r="B67" t="s">
        <v>5419</v>
      </c>
      <c r="C67" t="s">
        <v>4122</v>
      </c>
      <c r="D67" t="s">
        <v>5420</v>
      </c>
      <c r="E67" t="s">
        <v>5434</v>
      </c>
      <c r="F67" t="s">
        <v>5432</v>
      </c>
      <c r="G67" t="s">
        <v>3176</v>
      </c>
      <c r="H67" t="s">
        <v>5423</v>
      </c>
      <c r="I67" t="s">
        <v>167</v>
      </c>
      <c r="J67" t="s">
        <v>5424</v>
      </c>
      <c r="K67" t="s">
        <v>5425</v>
      </c>
      <c r="L67" t="s">
        <v>5426</v>
      </c>
      <c r="M67" t="s">
        <v>164</v>
      </c>
      <c r="N67" t="s">
        <v>5427</v>
      </c>
      <c r="O67" t="s">
        <v>5430</v>
      </c>
      <c r="P67" t="s">
        <v>1491</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12000</v>
      </c>
      <c r="U67" s="44">
        <v>12000</v>
      </c>
    </row>
    <row r="68" spans="1:22" x14ac:dyDescent="0.25">
      <c r="A68" t="s">
        <v>5418</v>
      </c>
      <c r="B68" t="s">
        <v>5419</v>
      </c>
      <c r="C68" t="s">
        <v>4122</v>
      </c>
      <c r="D68" t="s">
        <v>5420</v>
      </c>
      <c r="E68" t="s">
        <v>5435</v>
      </c>
      <c r="F68" t="s">
        <v>5422</v>
      </c>
      <c r="G68" t="s">
        <v>3176</v>
      </c>
      <c r="H68" t="s">
        <v>5423</v>
      </c>
      <c r="I68" t="s">
        <v>167</v>
      </c>
      <c r="J68" t="s">
        <v>5424</v>
      </c>
      <c r="K68" t="s">
        <v>5425</v>
      </c>
      <c r="L68" t="s">
        <v>5426</v>
      </c>
      <c r="M68" t="s">
        <v>164</v>
      </c>
      <c r="N68" t="s">
        <v>5427</v>
      </c>
      <c r="O68" t="s">
        <v>1583</v>
      </c>
      <c r="P68" t="s">
        <v>1584</v>
      </c>
      <c r="Q68" s="51" t="str">
        <f t="shared" si="0"/>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114000</v>
      </c>
      <c r="T68" s="44">
        <v>114000</v>
      </c>
    </row>
    <row r="69" spans="1:22" x14ac:dyDescent="0.25">
      <c r="A69" t="s">
        <v>5418</v>
      </c>
      <c r="B69" t="s">
        <v>5419</v>
      </c>
      <c r="C69" t="s">
        <v>4122</v>
      </c>
      <c r="D69" t="s">
        <v>5420</v>
      </c>
      <c r="E69" t="s">
        <v>5436</v>
      </c>
      <c r="F69" t="s">
        <v>5422</v>
      </c>
      <c r="G69" t="s">
        <v>3176</v>
      </c>
      <c r="H69" t="s">
        <v>5423</v>
      </c>
      <c r="I69" t="s">
        <v>167</v>
      </c>
      <c r="J69" t="s">
        <v>5424</v>
      </c>
      <c r="K69" t="s">
        <v>5425</v>
      </c>
      <c r="L69" t="s">
        <v>5426</v>
      </c>
      <c r="M69" t="s">
        <v>164</v>
      </c>
      <c r="N69" t="s">
        <v>5427</v>
      </c>
      <c r="O69" t="s">
        <v>855</v>
      </c>
      <c r="P69" t="s">
        <v>856</v>
      </c>
      <c r="Q69" s="51" t="str">
        <f t="shared" ref="Q69:Q132" si="1">LEFT(O69,1)</f>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119520</v>
      </c>
      <c r="T69" s="44">
        <v>87474.67</v>
      </c>
      <c r="U69" s="44">
        <v>32045.33</v>
      </c>
    </row>
    <row r="70" spans="1:22" x14ac:dyDescent="0.25">
      <c r="A70" t="s">
        <v>5418</v>
      </c>
      <c r="B70" t="s">
        <v>5419</v>
      </c>
      <c r="C70" t="s">
        <v>4122</v>
      </c>
      <c r="D70" t="s">
        <v>5420</v>
      </c>
      <c r="E70" t="s">
        <v>5437</v>
      </c>
      <c r="F70" t="s">
        <v>5432</v>
      </c>
      <c r="G70" t="s">
        <v>3176</v>
      </c>
      <c r="H70" t="s">
        <v>5423</v>
      </c>
      <c r="I70" t="s">
        <v>167</v>
      </c>
      <c r="J70" t="s">
        <v>5424</v>
      </c>
      <c r="K70" t="s">
        <v>5425</v>
      </c>
      <c r="L70" t="s">
        <v>5426</v>
      </c>
      <c r="M70" t="s">
        <v>164</v>
      </c>
      <c r="N70" t="s">
        <v>5427</v>
      </c>
      <c r="O70" t="s">
        <v>1583</v>
      </c>
      <c r="P70" t="s">
        <v>1584</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171000</v>
      </c>
      <c r="T70" s="44">
        <v>171000</v>
      </c>
    </row>
    <row r="71" spans="1:22" x14ac:dyDescent="0.25">
      <c r="A71" t="s">
        <v>5418</v>
      </c>
      <c r="B71" t="s">
        <v>5419</v>
      </c>
      <c r="C71" t="s">
        <v>4122</v>
      </c>
      <c r="D71" t="s">
        <v>5420</v>
      </c>
      <c r="E71" t="s">
        <v>5438</v>
      </c>
      <c r="F71" t="s">
        <v>5432</v>
      </c>
      <c r="G71" t="s">
        <v>3176</v>
      </c>
      <c r="H71" t="s">
        <v>5423</v>
      </c>
      <c r="I71" t="s">
        <v>167</v>
      </c>
      <c r="J71" t="s">
        <v>5424</v>
      </c>
      <c r="K71" t="s">
        <v>5425</v>
      </c>
      <c r="L71" t="s">
        <v>5426</v>
      </c>
      <c r="M71" t="s">
        <v>164</v>
      </c>
      <c r="N71" t="s">
        <v>5427</v>
      </c>
      <c r="O71" t="s">
        <v>855</v>
      </c>
      <c r="P71" t="s">
        <v>856</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179280</v>
      </c>
      <c r="T71" s="44">
        <v>179280</v>
      </c>
    </row>
    <row r="72" spans="1:22" x14ac:dyDescent="0.25">
      <c r="A72" t="s">
        <v>5418</v>
      </c>
      <c r="B72" t="s">
        <v>5419</v>
      </c>
      <c r="C72" t="s">
        <v>4122</v>
      </c>
      <c r="D72" t="s">
        <v>5420</v>
      </c>
      <c r="E72" t="s">
        <v>5439</v>
      </c>
      <c r="F72" t="s">
        <v>5422</v>
      </c>
      <c r="G72" t="s">
        <v>3176</v>
      </c>
      <c r="H72" t="s">
        <v>5423</v>
      </c>
      <c r="I72" t="s">
        <v>167</v>
      </c>
      <c r="J72" t="s">
        <v>5424</v>
      </c>
      <c r="K72" t="s">
        <v>5425</v>
      </c>
      <c r="L72" t="s">
        <v>5426</v>
      </c>
      <c r="M72" t="s">
        <v>164</v>
      </c>
      <c r="N72" t="s">
        <v>5427</v>
      </c>
      <c r="O72" t="s">
        <v>473</v>
      </c>
      <c r="P72" t="s">
        <v>455</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16188</v>
      </c>
      <c r="U72" s="44">
        <v>16188</v>
      </c>
    </row>
    <row r="73" spans="1:22" x14ac:dyDescent="0.25">
      <c r="A73" t="s">
        <v>5418</v>
      </c>
      <c r="B73" t="s">
        <v>5419</v>
      </c>
      <c r="C73" t="s">
        <v>4122</v>
      </c>
      <c r="D73" t="s">
        <v>5420</v>
      </c>
      <c r="E73" t="s">
        <v>5440</v>
      </c>
      <c r="F73" t="s">
        <v>5432</v>
      </c>
      <c r="G73" t="s">
        <v>3176</v>
      </c>
      <c r="H73" t="s">
        <v>5423</v>
      </c>
      <c r="I73" t="s">
        <v>167</v>
      </c>
      <c r="J73" t="s">
        <v>5424</v>
      </c>
      <c r="K73" t="s">
        <v>5425</v>
      </c>
      <c r="L73" t="s">
        <v>5426</v>
      </c>
      <c r="M73" t="s">
        <v>164</v>
      </c>
      <c r="N73" t="s">
        <v>5427</v>
      </c>
      <c r="O73" t="s">
        <v>473</v>
      </c>
      <c r="P73" t="s">
        <v>455</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24282</v>
      </c>
      <c r="U73" s="44">
        <v>24282</v>
      </c>
    </row>
    <row r="74" spans="1:22" x14ac:dyDescent="0.25">
      <c r="A74" t="s">
        <v>5418</v>
      </c>
      <c r="B74" t="s">
        <v>5419</v>
      </c>
      <c r="C74" t="s">
        <v>4122</v>
      </c>
      <c r="D74" t="s">
        <v>5441</v>
      </c>
      <c r="E74" t="s">
        <v>5442</v>
      </c>
      <c r="F74" t="s">
        <v>5443</v>
      </c>
      <c r="G74" t="s">
        <v>3176</v>
      </c>
      <c r="H74" t="s">
        <v>5423</v>
      </c>
      <c r="I74" t="s">
        <v>167</v>
      </c>
      <c r="J74" t="s">
        <v>5424</v>
      </c>
      <c r="K74" t="s">
        <v>5425</v>
      </c>
      <c r="L74" t="s">
        <v>5426</v>
      </c>
      <c r="M74" t="s">
        <v>164</v>
      </c>
      <c r="N74" t="s">
        <v>5427</v>
      </c>
      <c r="O74" t="s">
        <v>1631</v>
      </c>
      <c r="P74" t="s">
        <v>1632</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79953.58</v>
      </c>
      <c r="T74" s="44">
        <v>79953.58</v>
      </c>
    </row>
    <row r="75" spans="1:22"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c r="S75" s="44"/>
      <c r="T75" s="44"/>
    </row>
    <row r="76" spans="1:22"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44"/>
      <c r="T76" s="44"/>
      <c r="V76" s="44"/>
    </row>
    <row r="77" spans="1:22"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44"/>
      <c r="T77" s="44"/>
    </row>
    <row r="78" spans="1:22"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44"/>
      <c r="T78" s="44"/>
    </row>
    <row r="79" spans="1:22"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44"/>
      <c r="T79" s="44"/>
    </row>
    <row r="80" spans="1:22"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44"/>
      <c r="V80" s="44"/>
    </row>
    <row r="81" spans="17:22"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44"/>
      <c r="T81" s="44"/>
    </row>
    <row r="82" spans="17:22"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44"/>
    </row>
    <row r="83" spans="17:22"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44"/>
      <c r="V83" s="44"/>
    </row>
    <row r="84" spans="17:22"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44"/>
      <c r="T84" s="44"/>
    </row>
    <row r="85" spans="17:22"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44"/>
      <c r="T85" s="44"/>
    </row>
    <row r="86" spans="17:22"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44"/>
      <c r="T86" s="44"/>
    </row>
    <row r="87" spans="17:22"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44"/>
      <c r="V87" s="44"/>
    </row>
    <row r="88" spans="17:22"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44"/>
      <c r="T88" s="44"/>
    </row>
    <row r="89" spans="17:22"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44"/>
      <c r="T89" s="44"/>
    </row>
    <row r="90" spans="17:22"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44"/>
      <c r="T90" s="44"/>
    </row>
    <row r="91" spans="17:22"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44"/>
      <c r="T91" s="44"/>
    </row>
    <row r="92" spans="17:22"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44"/>
      <c r="T92" s="44"/>
    </row>
    <row r="93" spans="17:22"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44"/>
      <c r="T93" s="44"/>
    </row>
    <row r="94" spans="17:22"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44"/>
      <c r="T94" s="44"/>
    </row>
    <row r="95" spans="17:22"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44"/>
      <c r="T95" s="44"/>
    </row>
    <row r="96" spans="17:22"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44"/>
      <c r="T96" s="44"/>
    </row>
    <row r="97" spans="17:22"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44"/>
      <c r="T97" s="44"/>
    </row>
    <row r="98" spans="17:22"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44"/>
      <c r="T98" s="44"/>
    </row>
    <row r="99" spans="17:22"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44"/>
      <c r="T99" s="44"/>
    </row>
    <row r="100" spans="17:22"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44"/>
      <c r="T100" s="44"/>
    </row>
    <row r="101" spans="17:22"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44"/>
      <c r="T101" s="44"/>
    </row>
    <row r="102" spans="17:22"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44"/>
      <c r="T102" s="44"/>
    </row>
    <row r="103" spans="17:22"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44"/>
      <c r="T103" s="44"/>
    </row>
    <row r="104" spans="17:22"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44"/>
      <c r="T104" s="44"/>
    </row>
    <row r="105" spans="17:22"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44"/>
      <c r="T105" s="44"/>
    </row>
    <row r="106" spans="17:22"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44"/>
      <c r="T106" s="44"/>
    </row>
    <row r="107" spans="17:22"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44"/>
      <c r="T107" s="44"/>
    </row>
    <row r="108" spans="17:22"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44"/>
      <c r="T108" s="44"/>
    </row>
    <row r="109" spans="17:22"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44"/>
      <c r="T109" s="44"/>
    </row>
    <row r="110" spans="17:22"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44"/>
      <c r="T110" s="44"/>
    </row>
    <row r="111" spans="17:22"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44"/>
      <c r="V111" s="44"/>
    </row>
    <row r="112" spans="17:22"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44"/>
      <c r="T112" s="44"/>
      <c r="V112" s="44"/>
    </row>
    <row r="113" spans="17:22"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44"/>
      <c r="T113" s="44"/>
    </row>
    <row r="114" spans="17:22"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44"/>
      <c r="T114" s="44"/>
    </row>
    <row r="115" spans="17:22"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44"/>
      <c r="T115" s="44"/>
    </row>
    <row r="116" spans="17:22"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44"/>
      <c r="T116" s="44"/>
    </row>
    <row r="117" spans="17:22"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44"/>
      <c r="T117" s="44"/>
    </row>
    <row r="118" spans="17:22"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44"/>
      <c r="T118" s="44"/>
    </row>
    <row r="119" spans="17:22"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44"/>
      <c r="V119" s="44"/>
    </row>
    <row r="120" spans="17:22"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44"/>
      <c r="T120" s="44"/>
    </row>
    <row r="121" spans="17:22"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44"/>
      <c r="T121" s="44"/>
    </row>
    <row r="122" spans="17:22"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44"/>
      <c r="T122" s="44"/>
    </row>
    <row r="123" spans="17:22"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44"/>
      <c r="T123" s="44"/>
    </row>
    <row r="124" spans="17:22"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44"/>
      <c r="T124" s="44"/>
      <c r="V124" s="44"/>
    </row>
    <row r="125" spans="17:22"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44"/>
      <c r="T125" s="44"/>
      <c r="V125" s="44"/>
    </row>
    <row r="126" spans="17:22"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44"/>
      <c r="T126" s="44"/>
    </row>
    <row r="127" spans="17:22"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44"/>
      <c r="V127" s="44"/>
    </row>
    <row r="128" spans="17:22"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44"/>
      <c r="T128" s="44"/>
    </row>
    <row r="129" spans="17:22"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44"/>
      <c r="V129" s="44"/>
    </row>
    <row r="130" spans="17:22"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44"/>
      <c r="T130" s="44"/>
    </row>
    <row r="131" spans="17:22"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44"/>
      <c r="T131" s="44"/>
    </row>
    <row r="132" spans="17:22" x14ac:dyDescent="0.25">
      <c r="Q132" s="51" t="str">
        <f t="shared" si="1"/>
        <v/>
      </c>
      <c r="R132" s="51" t="str">
        <f>IF(M132="","",IF(AND(M132&lt;&gt;'Tabelas auxiliares'!$B$236,M132&lt;&gt;'Tabelas auxiliares'!$B$237,M132&lt;&gt;'Tabelas auxiliares'!$C$236,M132&lt;&gt;'Tabelas auxiliares'!$C$237),"FOLHA DE PESSOAL",IF(Q132='Tabelas auxiliares'!$A$237,"CUSTEIO",IF(Q132='Tabelas auxiliares'!$A$236,"INVESTIMENTO","ERRO - VERIFICAR"))))</f>
        <v/>
      </c>
      <c r="S132" s="44"/>
      <c r="V132" s="44"/>
    </row>
    <row r="133" spans="17:22" x14ac:dyDescent="0.25">
      <c r="Q133" s="51" t="str">
        <f t="shared" ref="Q133:Q196" si="2">LEFT(O133,1)</f>
        <v/>
      </c>
      <c r="R133" s="51" t="str">
        <f>IF(M133="","",IF(AND(M133&lt;&gt;'Tabelas auxiliares'!$B$236,M133&lt;&gt;'Tabelas auxiliares'!$B$237,M133&lt;&gt;'Tabelas auxiliares'!$C$236,M133&lt;&gt;'Tabelas auxiliares'!$C$237),"FOLHA DE PESSOAL",IF(Q133='Tabelas auxiliares'!$A$237,"CUSTEIO",IF(Q133='Tabelas auxiliares'!$A$236,"INVESTIMENTO","ERRO - VERIFICAR"))))</f>
        <v/>
      </c>
      <c r="S133" s="44"/>
    </row>
    <row r="134" spans="17:22"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44"/>
      <c r="T134" s="44"/>
    </row>
    <row r="135" spans="17:22"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44"/>
      <c r="T135" s="44"/>
      <c r="V135" s="44"/>
    </row>
    <row r="136" spans="17:22"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44"/>
      <c r="V136" s="44"/>
    </row>
    <row r="137" spans="17:22"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44"/>
      <c r="T137" s="44"/>
      <c r="V137" s="44"/>
    </row>
    <row r="138" spans="17:22"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44"/>
      <c r="T138" s="44"/>
      <c r="V138" s="44"/>
    </row>
    <row r="139" spans="17:22"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44"/>
      <c r="T139" s="44"/>
    </row>
    <row r="140" spans="17:22"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44"/>
      <c r="T140" s="44"/>
    </row>
    <row r="141" spans="17:22"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44"/>
      <c r="T141" s="44"/>
    </row>
    <row r="142" spans="17:22"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44"/>
      <c r="T142" s="44"/>
    </row>
    <row r="143" spans="17:22"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44"/>
      <c r="V143" s="44"/>
    </row>
    <row r="144" spans="17:22"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44"/>
      <c r="V144" s="44"/>
    </row>
    <row r="145" spans="17:22"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44"/>
      <c r="T145" s="44"/>
    </row>
    <row r="146" spans="17:22"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44"/>
      <c r="V146" s="44"/>
    </row>
    <row r="147" spans="17:22"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44"/>
      <c r="V147" s="44"/>
    </row>
    <row r="148" spans="17:22"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44"/>
      <c r="T148" s="44"/>
    </row>
    <row r="149" spans="17:22"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44"/>
      <c r="T149" s="44"/>
    </row>
    <row r="150" spans="17:22"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44"/>
      <c r="T150" s="44"/>
    </row>
    <row r="151" spans="17:22"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44"/>
      <c r="T151" s="44"/>
    </row>
    <row r="152" spans="17:22"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44"/>
      <c r="T152" s="44"/>
      <c r="V152" s="44"/>
    </row>
    <row r="153" spans="17:22"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44"/>
      <c r="T153" s="44"/>
    </row>
    <row r="154" spans="17:22"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44"/>
      <c r="V154" s="44"/>
    </row>
    <row r="155" spans="17:22"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44"/>
      <c r="T155" s="44"/>
    </row>
    <row r="156" spans="17:22"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44"/>
      <c r="T156" s="44"/>
      <c r="V156" s="44"/>
    </row>
    <row r="157" spans="17:22"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44"/>
      <c r="T157" s="44"/>
    </row>
    <row r="158" spans="17:22"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44"/>
      <c r="T158" s="44"/>
    </row>
    <row r="159" spans="17:22"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44"/>
      <c r="T159" s="44"/>
    </row>
    <row r="160" spans="17:22"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44"/>
      <c r="V160" s="44"/>
    </row>
    <row r="161" spans="17:22"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44"/>
      <c r="V161" s="44"/>
    </row>
    <row r="162" spans="17:22"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44"/>
      <c r="V162" s="44"/>
    </row>
    <row r="163" spans="17:22"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44"/>
      <c r="V163" s="44"/>
    </row>
    <row r="164" spans="17:22"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44"/>
    </row>
    <row r="165" spans="17:22"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44"/>
    </row>
    <row r="166" spans="17:22"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44"/>
      <c r="T166" s="44"/>
    </row>
    <row r="167" spans="17:22"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44"/>
      <c r="T167" s="44"/>
      <c r="V167" s="44"/>
    </row>
    <row r="168" spans="17:22"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44"/>
      <c r="V168" s="44"/>
    </row>
    <row r="169" spans="17:22"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44"/>
      <c r="V169" s="44"/>
    </row>
    <row r="170" spans="17:22"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44"/>
      <c r="T170" s="44"/>
      <c r="V170" s="44"/>
    </row>
    <row r="171" spans="17:22"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44"/>
      <c r="T171" s="44"/>
    </row>
    <row r="172" spans="17:22"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44"/>
      <c r="V172" s="44"/>
    </row>
    <row r="173" spans="17:22"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44"/>
      <c r="V173" s="44"/>
    </row>
    <row r="174" spans="17:22"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44"/>
      <c r="T174" s="44"/>
    </row>
    <row r="175" spans="17:22"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44"/>
      <c r="T175" s="44"/>
      <c r="V175" s="44"/>
    </row>
    <row r="176" spans="17:22"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44"/>
      <c r="V176" s="44"/>
    </row>
    <row r="177" spans="17:22"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44"/>
      <c r="T177" s="44"/>
      <c r="V177" s="44"/>
    </row>
    <row r="178" spans="17:22"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44"/>
      <c r="T178" s="44"/>
    </row>
    <row r="179" spans="17:22"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44"/>
      <c r="T179" s="44"/>
    </row>
    <row r="180" spans="17:22"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44"/>
      <c r="V180" s="44"/>
    </row>
    <row r="181" spans="17:22"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44"/>
      <c r="V181" s="44"/>
    </row>
    <row r="182" spans="17:22"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44"/>
      <c r="T182" s="44"/>
    </row>
    <row r="183" spans="17:22"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44"/>
    </row>
    <row r="184" spans="17:22"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44"/>
    </row>
    <row r="185" spans="17:22"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44"/>
    </row>
    <row r="186" spans="17:22"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44"/>
      <c r="T186" s="44"/>
      <c r="V186" s="44"/>
    </row>
    <row r="187" spans="17:22"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44"/>
      <c r="V187" s="44"/>
    </row>
    <row r="188" spans="17:22"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44"/>
      <c r="T188" s="44"/>
      <c r="V188" s="44"/>
    </row>
    <row r="189" spans="17:22"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44"/>
      <c r="T189" s="44"/>
    </row>
    <row r="190" spans="17:22"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44"/>
      <c r="V190" s="44"/>
    </row>
    <row r="191" spans="17:22"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44"/>
      <c r="V191" s="44"/>
    </row>
    <row r="192" spans="17:22"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44"/>
      <c r="T192" s="44"/>
      <c r="V192" s="44"/>
    </row>
    <row r="193" spans="17:22"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44"/>
      <c r="V193" s="44"/>
    </row>
    <row r="194" spans="17:22"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44"/>
      <c r="T194" s="44"/>
      <c r="V194" s="44"/>
    </row>
    <row r="195" spans="17:22"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44"/>
      <c r="T195" s="44"/>
    </row>
    <row r="196" spans="17:22" x14ac:dyDescent="0.25">
      <c r="Q196" s="51" t="str">
        <f t="shared" si="2"/>
        <v/>
      </c>
      <c r="R196" s="51" t="str">
        <f>IF(M196="","",IF(AND(M196&lt;&gt;'Tabelas auxiliares'!$B$236,M196&lt;&gt;'Tabelas auxiliares'!$B$237,M196&lt;&gt;'Tabelas auxiliares'!$C$236,M196&lt;&gt;'Tabelas auxiliares'!$C$237),"FOLHA DE PESSOAL",IF(Q196='Tabelas auxiliares'!$A$237,"CUSTEIO",IF(Q196='Tabelas auxiliares'!$A$236,"INVESTIMENTO","ERRO - VERIFICAR"))))</f>
        <v/>
      </c>
      <c r="S196" s="44"/>
      <c r="V196" s="44"/>
    </row>
    <row r="197" spans="17:22" x14ac:dyDescent="0.25">
      <c r="Q197" s="51" t="str">
        <f t="shared" ref="Q197:Q260" si="3">LEFT(O197,1)</f>
        <v/>
      </c>
      <c r="R197" s="51" t="str">
        <f>IF(M197="","",IF(AND(M197&lt;&gt;'Tabelas auxiliares'!$B$236,M197&lt;&gt;'Tabelas auxiliares'!$B$237,M197&lt;&gt;'Tabelas auxiliares'!$C$236,M197&lt;&gt;'Tabelas auxiliares'!$C$237),"FOLHA DE PESSOAL",IF(Q197='Tabelas auxiliares'!$A$237,"CUSTEIO",IF(Q197='Tabelas auxiliares'!$A$236,"INVESTIMENTO","ERRO - VERIFICAR"))))</f>
        <v/>
      </c>
      <c r="S197" s="44"/>
      <c r="V197" s="44"/>
    </row>
    <row r="198" spans="17:22"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44"/>
    </row>
    <row r="199" spans="17:22"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44"/>
      <c r="V199" s="44"/>
    </row>
    <row r="200" spans="17:22"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44"/>
      <c r="T200" s="44"/>
    </row>
    <row r="201" spans="17:22"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44"/>
      <c r="V201" s="44"/>
    </row>
    <row r="202" spans="17:22"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44"/>
      <c r="T202" s="44"/>
      <c r="V202" s="44"/>
    </row>
    <row r="203" spans="17:22"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44"/>
      <c r="T203" s="44"/>
    </row>
    <row r="204" spans="17:22"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44"/>
      <c r="T204" s="44"/>
    </row>
    <row r="205" spans="17:22"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44"/>
      <c r="V205" s="44"/>
    </row>
    <row r="206" spans="17:22"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44"/>
      <c r="T206" s="44"/>
    </row>
    <row r="207" spans="17:22"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44"/>
      <c r="T207" s="44"/>
    </row>
    <row r="208" spans="17:22"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44"/>
      <c r="T208" s="44"/>
    </row>
    <row r="209" spans="17:22"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44"/>
      <c r="T209" s="44"/>
    </row>
    <row r="210" spans="17:22"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44"/>
      <c r="T210" s="44"/>
    </row>
    <row r="211" spans="17:22"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44"/>
      <c r="V211" s="44"/>
    </row>
    <row r="212" spans="17:22"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44"/>
      <c r="T212" s="44"/>
    </row>
    <row r="213" spans="17:22"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44"/>
      <c r="V213" s="44"/>
    </row>
    <row r="214" spans="17:22"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44"/>
      <c r="T214" s="44"/>
      <c r="V214" s="44"/>
    </row>
    <row r="215" spans="17:22"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44"/>
      <c r="V215" s="44"/>
    </row>
    <row r="216" spans="17:22"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44"/>
      <c r="T216" s="44"/>
    </row>
    <row r="217" spans="17:22"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44"/>
      <c r="T217" s="44"/>
    </row>
    <row r="218" spans="17:22"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44"/>
      <c r="V218" s="44"/>
    </row>
    <row r="219" spans="17:22"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44"/>
      <c r="T219" s="44"/>
      <c r="V219" s="44"/>
    </row>
    <row r="220" spans="17:22"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44"/>
      <c r="V220" s="44"/>
    </row>
    <row r="221" spans="17:22"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44"/>
      <c r="T221" s="44"/>
    </row>
    <row r="222" spans="17:22"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44"/>
      <c r="V222" s="44"/>
    </row>
    <row r="223" spans="17:22"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44"/>
      <c r="V223" s="44"/>
    </row>
    <row r="224" spans="17:22"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44"/>
      <c r="V224" s="44"/>
    </row>
    <row r="225" spans="17:22"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44"/>
      <c r="T225" s="44"/>
      <c r="V225" s="44"/>
    </row>
    <row r="226" spans="17:22"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44"/>
      <c r="T226" s="44"/>
      <c r="V226" s="44"/>
    </row>
    <row r="227" spans="17:22"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44"/>
      <c r="T227" s="44"/>
      <c r="U227" s="44"/>
      <c r="V227" s="44"/>
    </row>
    <row r="228" spans="17:22"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44"/>
      <c r="T228" s="44"/>
    </row>
    <row r="229" spans="17:22"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44"/>
      <c r="T229" s="44"/>
      <c r="V229" s="44"/>
    </row>
    <row r="230" spans="17:22"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44"/>
      <c r="T230" s="44"/>
      <c r="V230" s="44"/>
    </row>
    <row r="231" spans="17:22"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44"/>
      <c r="T231" s="44"/>
      <c r="V231" s="44"/>
    </row>
    <row r="232" spans="17:22"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44"/>
      <c r="T232" s="44"/>
      <c r="V232" s="44"/>
    </row>
    <row r="233" spans="17:22"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44"/>
      <c r="V233" s="44"/>
    </row>
    <row r="234" spans="17:22"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44"/>
      <c r="T234" s="44"/>
      <c r="V234" s="44"/>
    </row>
    <row r="235" spans="17:22"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44"/>
      <c r="V235" s="44"/>
    </row>
    <row r="236" spans="17:22"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44"/>
      <c r="V236" s="44"/>
    </row>
    <row r="237" spans="17:22"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44"/>
      <c r="V237" s="44"/>
    </row>
    <row r="238" spans="17:22"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44"/>
      <c r="T238" s="44"/>
      <c r="V238" s="44"/>
    </row>
    <row r="239" spans="17:22"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44"/>
      <c r="T239" s="44"/>
    </row>
    <row r="240" spans="17:22"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44"/>
      <c r="T240" s="44"/>
      <c r="V240" s="44"/>
    </row>
    <row r="241" spans="17:22"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44"/>
      <c r="V241" s="44"/>
    </row>
    <row r="242" spans="17:22"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44"/>
      <c r="T242" s="44"/>
    </row>
    <row r="243" spans="17:22"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44"/>
      <c r="V243" s="44"/>
    </row>
    <row r="244" spans="17:22"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44"/>
      <c r="V244" s="44"/>
    </row>
    <row r="245" spans="17:22"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44"/>
    </row>
    <row r="246" spans="17:22"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44"/>
    </row>
    <row r="247" spans="17:22"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44"/>
      <c r="V247" s="44"/>
    </row>
    <row r="248" spans="17:22"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44"/>
    </row>
    <row r="249" spans="17:22"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44"/>
    </row>
    <row r="250" spans="17:22"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44"/>
      <c r="V250" s="44"/>
    </row>
    <row r="251" spans="17:22"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44"/>
    </row>
    <row r="252" spans="17:22"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44"/>
      <c r="T252" s="44"/>
      <c r="V252" s="44"/>
    </row>
    <row r="253" spans="17:22"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44"/>
      <c r="T253" s="44"/>
      <c r="V253" s="44"/>
    </row>
    <row r="254" spans="17:22"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44"/>
      <c r="T254" s="44"/>
    </row>
    <row r="255" spans="17:22"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44"/>
      <c r="T255" s="44"/>
      <c r="V255" s="44"/>
    </row>
    <row r="256" spans="17:22"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44"/>
      <c r="T256" s="44"/>
    </row>
    <row r="257" spans="17:22"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44"/>
      <c r="T257" s="44"/>
      <c r="V257" s="44"/>
    </row>
    <row r="258" spans="17:22"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44"/>
      <c r="V258" s="44"/>
    </row>
    <row r="259" spans="17:22"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44"/>
      <c r="V259" s="44"/>
    </row>
    <row r="260" spans="17:22" x14ac:dyDescent="0.25">
      <c r="Q260" s="51" t="str">
        <f t="shared" si="3"/>
        <v/>
      </c>
      <c r="R260" s="51" t="str">
        <f>IF(M260="","",IF(AND(M260&lt;&gt;'Tabelas auxiliares'!$B$236,M260&lt;&gt;'Tabelas auxiliares'!$B$237,M260&lt;&gt;'Tabelas auxiliares'!$C$236,M260&lt;&gt;'Tabelas auxiliares'!$C$237),"FOLHA DE PESSOAL",IF(Q260='Tabelas auxiliares'!$A$237,"CUSTEIO",IF(Q260='Tabelas auxiliares'!$A$236,"INVESTIMENTO","ERRO - VERIFICAR"))))</f>
        <v/>
      </c>
      <c r="S260" s="44"/>
      <c r="T260" s="44"/>
      <c r="V260" s="44"/>
    </row>
    <row r="261" spans="17:22" x14ac:dyDescent="0.25">
      <c r="Q261" s="51" t="str">
        <f t="shared" ref="Q261:Q324" si="4">LEFT(O261,1)</f>
        <v/>
      </c>
      <c r="R261" s="51" t="str">
        <f>IF(M261="","",IF(AND(M261&lt;&gt;'Tabelas auxiliares'!$B$236,M261&lt;&gt;'Tabelas auxiliares'!$B$237,M261&lt;&gt;'Tabelas auxiliares'!$C$236,M261&lt;&gt;'Tabelas auxiliares'!$C$237),"FOLHA DE PESSOAL",IF(Q261='Tabelas auxiliares'!$A$237,"CUSTEIO",IF(Q261='Tabelas auxiliares'!$A$236,"INVESTIMENTO","ERRO - VERIFICAR"))))</f>
        <v/>
      </c>
      <c r="S261" s="44"/>
      <c r="V261" s="44"/>
    </row>
    <row r="262" spans="17:22"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44"/>
      <c r="T262" s="44"/>
    </row>
    <row r="263" spans="17:22"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44"/>
      <c r="T263" s="44"/>
    </row>
    <row r="264" spans="17:22"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44"/>
      <c r="V264" s="44"/>
    </row>
    <row r="265" spans="17:22"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44"/>
      <c r="V265" s="44"/>
    </row>
    <row r="266" spans="17:22"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44"/>
    </row>
    <row r="267" spans="17:22"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44"/>
      <c r="V267" s="44"/>
    </row>
    <row r="268" spans="17:22"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44"/>
      <c r="V268" s="44"/>
    </row>
    <row r="269" spans="17:22"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44"/>
      <c r="T269" s="44"/>
      <c r="V269" s="44"/>
    </row>
    <row r="270" spans="17:22"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44"/>
      <c r="T270" s="44"/>
      <c r="V270" s="44"/>
    </row>
    <row r="271" spans="17:22"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44"/>
      <c r="V271" s="44"/>
    </row>
    <row r="272" spans="17:22"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44"/>
      <c r="V272" s="44"/>
    </row>
    <row r="273" spans="17:22"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44"/>
    </row>
    <row r="274" spans="17:22"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44"/>
      <c r="V274" s="44"/>
    </row>
    <row r="275" spans="17:22"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44"/>
      <c r="T275" s="44"/>
    </row>
    <row r="276" spans="17:22"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44"/>
      <c r="V276" s="44"/>
    </row>
    <row r="277" spans="17:22"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44"/>
    </row>
    <row r="278" spans="17:22"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44"/>
      <c r="V278" s="44"/>
    </row>
    <row r="279" spans="17:22"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44"/>
      <c r="V279" s="44"/>
    </row>
    <row r="280" spans="17:22"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44"/>
      <c r="T280" s="44"/>
    </row>
    <row r="281" spans="17:22"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44"/>
      <c r="T281" s="44"/>
      <c r="V281" s="44"/>
    </row>
    <row r="282" spans="17:22"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44"/>
      <c r="T282" s="44"/>
      <c r="U282" s="44"/>
      <c r="V282" s="44"/>
    </row>
    <row r="283" spans="17:22"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44"/>
      <c r="T283" s="44"/>
      <c r="V283" s="44"/>
    </row>
    <row r="284" spans="17:22"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44"/>
      <c r="T284" s="44"/>
      <c r="V284" s="44"/>
    </row>
    <row r="285" spans="17:22"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44"/>
      <c r="V285" s="44"/>
    </row>
    <row r="286" spans="17:22"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44"/>
    </row>
    <row r="287" spans="17:22"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44"/>
      <c r="V287" s="44"/>
    </row>
    <row r="288" spans="17:22"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44"/>
      <c r="V288" s="44"/>
    </row>
    <row r="289" spans="17:22"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44"/>
      <c r="V289" s="44"/>
    </row>
    <row r="290" spans="17:22"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44"/>
      <c r="T290" s="44"/>
      <c r="U290" s="44"/>
      <c r="V290" s="44"/>
    </row>
    <row r="291" spans="17:22"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44"/>
      <c r="V291" s="44"/>
    </row>
    <row r="292" spans="17:22"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44"/>
      <c r="T292" s="44"/>
    </row>
    <row r="293" spans="17:22"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44"/>
    </row>
    <row r="294" spans="17:22"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44"/>
      <c r="V294" s="44"/>
    </row>
    <row r="295" spans="17:22"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44"/>
      <c r="T295" s="44"/>
      <c r="V295" s="44"/>
    </row>
    <row r="296" spans="17:22"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44"/>
      <c r="T296" s="44"/>
    </row>
    <row r="297" spans="17:22"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44"/>
      <c r="T297" s="44"/>
    </row>
    <row r="298" spans="17:22"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44"/>
      <c r="V298" s="44"/>
    </row>
    <row r="299" spans="17:22"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44"/>
      <c r="V299" s="44"/>
    </row>
    <row r="300" spans="17:22"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44"/>
      <c r="V300" s="44"/>
    </row>
    <row r="301" spans="17:22"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44"/>
      <c r="V301" s="44"/>
    </row>
    <row r="302" spans="17:22"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44"/>
      <c r="V302" s="44"/>
    </row>
    <row r="303" spans="17:22"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44"/>
      <c r="V303" s="44"/>
    </row>
    <row r="304" spans="17:22"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44"/>
      <c r="V304" s="44"/>
    </row>
    <row r="305" spans="17:22"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44"/>
      <c r="V305" s="44"/>
    </row>
    <row r="306" spans="17:22"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44"/>
      <c r="V306" s="44"/>
    </row>
    <row r="307" spans="17:22"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44"/>
      <c r="V307" s="44"/>
    </row>
    <row r="308" spans="17:22"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44"/>
    </row>
    <row r="309" spans="17:22"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44"/>
      <c r="T309" s="44"/>
      <c r="U309" s="44"/>
      <c r="V309" s="44"/>
    </row>
    <row r="310" spans="17:22"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44"/>
      <c r="V310" s="44"/>
    </row>
    <row r="311" spans="17:22"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44"/>
      <c r="V311" s="44"/>
    </row>
    <row r="312" spans="17:22"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44"/>
      <c r="T312" s="44"/>
      <c r="V312" s="44"/>
    </row>
    <row r="313" spans="17:22"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44"/>
      <c r="V313" s="44"/>
    </row>
    <row r="314" spans="17:22"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44"/>
      <c r="V314" s="44"/>
    </row>
    <row r="315" spans="17:22"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44"/>
      <c r="T315" s="44"/>
    </row>
    <row r="316" spans="17:22"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44"/>
      <c r="T316" s="44"/>
      <c r="V316" s="44"/>
    </row>
    <row r="317" spans="17:22"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44"/>
      <c r="V317" s="44"/>
    </row>
    <row r="318" spans="17:22"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44"/>
      <c r="V318" s="44"/>
    </row>
    <row r="319" spans="17:22"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44"/>
      <c r="V319" s="44"/>
    </row>
    <row r="320" spans="17:22"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44"/>
    </row>
    <row r="321" spans="17:22"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44"/>
      <c r="V321" s="44"/>
    </row>
    <row r="322" spans="17:22"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44"/>
      <c r="V322" s="44"/>
    </row>
    <row r="323" spans="17:22"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44"/>
      <c r="V323" s="44"/>
    </row>
    <row r="324" spans="17:22" x14ac:dyDescent="0.25">
      <c r="Q324" s="51" t="str">
        <f t="shared" si="4"/>
        <v/>
      </c>
      <c r="R324" s="51" t="str">
        <f>IF(M324="","",IF(AND(M324&lt;&gt;'Tabelas auxiliares'!$B$236,M324&lt;&gt;'Tabelas auxiliares'!$B$237,M324&lt;&gt;'Tabelas auxiliares'!$C$236,M324&lt;&gt;'Tabelas auxiliares'!$C$237),"FOLHA DE PESSOAL",IF(Q324='Tabelas auxiliares'!$A$237,"CUSTEIO",IF(Q324='Tabelas auxiliares'!$A$236,"INVESTIMENTO","ERRO - VERIFICAR"))))</f>
        <v/>
      </c>
      <c r="S324" s="44"/>
    </row>
    <row r="325" spans="17:22" x14ac:dyDescent="0.25">
      <c r="Q325" s="51" t="str">
        <f t="shared" ref="Q325:Q388" si="5">LEFT(O325,1)</f>
        <v/>
      </c>
      <c r="R325" s="51" t="str">
        <f>IF(M325="","",IF(AND(M325&lt;&gt;'Tabelas auxiliares'!$B$236,M325&lt;&gt;'Tabelas auxiliares'!$B$237,M325&lt;&gt;'Tabelas auxiliares'!$C$236,M325&lt;&gt;'Tabelas auxiliares'!$C$237),"FOLHA DE PESSOAL",IF(Q325='Tabelas auxiliares'!$A$237,"CUSTEIO",IF(Q325='Tabelas auxiliares'!$A$236,"INVESTIMENTO","ERRO - VERIFICAR"))))</f>
        <v/>
      </c>
      <c r="S325" s="44"/>
      <c r="V325" s="44"/>
    </row>
    <row r="326" spans="17:22"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44"/>
      <c r="T326" s="44"/>
    </row>
    <row r="327" spans="17:22"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44"/>
      <c r="T327" s="44"/>
    </row>
    <row r="328" spans="17:22"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44"/>
      <c r="V328" s="44"/>
    </row>
    <row r="329" spans="17:22"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44"/>
      <c r="V329" s="44"/>
    </row>
    <row r="330" spans="17:22"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44"/>
      <c r="V330" s="44"/>
    </row>
    <row r="331" spans="17:22"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44"/>
      <c r="V331" s="44"/>
    </row>
    <row r="332" spans="17:22"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44"/>
    </row>
    <row r="333" spans="17:22"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44"/>
    </row>
    <row r="334" spans="17:22"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44"/>
      <c r="V334" s="44"/>
    </row>
    <row r="335" spans="17:22"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44"/>
      <c r="V335" s="44"/>
    </row>
    <row r="336" spans="17:22"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44"/>
      <c r="T336" s="44"/>
      <c r="V336" s="44"/>
    </row>
    <row r="337" spans="17:22"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44"/>
      <c r="V337" s="44"/>
    </row>
    <row r="338" spans="17:22"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44"/>
      <c r="V338" s="44"/>
    </row>
    <row r="339" spans="17:22"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44"/>
      <c r="V339" s="44"/>
    </row>
    <row r="340" spans="17:22"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44"/>
      <c r="T340" s="44"/>
      <c r="V340" s="44"/>
    </row>
    <row r="341" spans="17:22"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44"/>
      <c r="V341" s="44"/>
    </row>
    <row r="342" spans="17:22"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44"/>
      <c r="T342" s="44"/>
      <c r="V342" s="44"/>
    </row>
    <row r="343" spans="17:22"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44"/>
      <c r="T343" s="44"/>
      <c r="V343" s="44"/>
    </row>
    <row r="344" spans="17:22"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44"/>
      <c r="V344" s="44"/>
    </row>
    <row r="345" spans="17:22"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44"/>
      <c r="V345" s="44"/>
    </row>
    <row r="346" spans="17:22"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44"/>
      <c r="V346" s="44"/>
    </row>
    <row r="347" spans="17:22"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44"/>
      <c r="V347" s="44"/>
    </row>
    <row r="348" spans="17:22"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44"/>
      <c r="V348" s="44"/>
    </row>
    <row r="349" spans="17:22"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44"/>
      <c r="V349" s="44"/>
    </row>
    <row r="350" spans="17:22"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44"/>
      <c r="V350" s="44"/>
    </row>
    <row r="351" spans="17:22"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44"/>
      <c r="V351" s="44"/>
    </row>
    <row r="352" spans="17:22"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44"/>
      <c r="V352" s="44"/>
    </row>
    <row r="353" spans="17:22"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44"/>
      <c r="V353" s="44"/>
    </row>
    <row r="354" spans="17:22"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44"/>
      <c r="V354" s="44"/>
    </row>
    <row r="355" spans="17:22"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44"/>
      <c r="T355" s="44"/>
      <c r="V355" s="44"/>
    </row>
    <row r="356" spans="17:22"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44"/>
      <c r="V356" s="44"/>
    </row>
    <row r="357" spans="17:22"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44"/>
      <c r="V357" s="44"/>
    </row>
    <row r="358" spans="17:22"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44"/>
      <c r="V358" s="44"/>
    </row>
    <row r="359" spans="17:22"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44"/>
      <c r="V359" s="44"/>
    </row>
    <row r="360" spans="17:22"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44"/>
      <c r="V360" s="44"/>
    </row>
    <row r="361" spans="17:22"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44"/>
      <c r="V361" s="44"/>
    </row>
    <row r="362" spans="17:22"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44"/>
      <c r="V362" s="44"/>
    </row>
    <row r="363" spans="17:22"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44"/>
      <c r="T363" s="44"/>
      <c r="U363" s="44"/>
      <c r="V363" s="44"/>
    </row>
    <row r="364" spans="17:22"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44"/>
      <c r="T364" s="44"/>
    </row>
    <row r="365" spans="17:22"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44"/>
      <c r="V365" s="44"/>
    </row>
    <row r="366" spans="17:22"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44"/>
      <c r="V366" s="44"/>
    </row>
    <row r="367" spans="17:22"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44"/>
      <c r="V367" s="44"/>
    </row>
    <row r="368" spans="17:22"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44"/>
      <c r="V368" s="44"/>
    </row>
    <row r="369" spans="17:22"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44"/>
      <c r="V369" s="44"/>
    </row>
    <row r="370" spans="17:22"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44"/>
      <c r="V370" s="44"/>
    </row>
    <row r="371" spans="17:22"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44"/>
      <c r="V371" s="44"/>
    </row>
    <row r="372" spans="17:22"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44"/>
      <c r="V372" s="44"/>
    </row>
    <row r="373" spans="17:22"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44"/>
      <c r="V373" s="44"/>
    </row>
    <row r="374" spans="17:22"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44"/>
      <c r="V374" s="44"/>
    </row>
    <row r="375" spans="17:22"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44"/>
      <c r="V375" s="44"/>
    </row>
    <row r="376" spans="17:22"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44"/>
      <c r="V376" s="44"/>
    </row>
    <row r="377" spans="17:22"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44"/>
      <c r="V377" s="44"/>
    </row>
    <row r="378" spans="17:22"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44"/>
      <c r="V378" s="44"/>
    </row>
    <row r="379" spans="17:22"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44"/>
      <c r="V379" s="44"/>
    </row>
    <row r="380" spans="17:22"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44"/>
      <c r="V380" s="44"/>
    </row>
    <row r="381" spans="17:22"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44"/>
      <c r="V381" s="44"/>
    </row>
    <row r="382" spans="17:22"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44"/>
    </row>
    <row r="383" spans="17:22"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44"/>
      <c r="V383" s="44"/>
    </row>
    <row r="384" spans="17:22"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44"/>
      <c r="V384" s="44"/>
    </row>
    <row r="385" spans="17:22"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44"/>
      <c r="T385" s="44"/>
      <c r="V385" s="44"/>
    </row>
    <row r="386" spans="17:22"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44"/>
      <c r="V386" s="44"/>
    </row>
    <row r="387" spans="17:22"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44"/>
      <c r="V387" s="44"/>
    </row>
    <row r="388" spans="17:22" x14ac:dyDescent="0.25">
      <c r="Q388" s="51" t="str">
        <f t="shared" si="5"/>
        <v/>
      </c>
      <c r="R388" s="51" t="str">
        <f>IF(M388="","",IF(AND(M388&lt;&gt;'Tabelas auxiliares'!$B$236,M388&lt;&gt;'Tabelas auxiliares'!$B$237,M388&lt;&gt;'Tabelas auxiliares'!$C$236,M388&lt;&gt;'Tabelas auxiliares'!$C$237),"FOLHA DE PESSOAL",IF(Q388='Tabelas auxiliares'!$A$237,"CUSTEIO",IF(Q388='Tabelas auxiliares'!$A$236,"INVESTIMENTO","ERRO - VERIFICAR"))))</f>
        <v/>
      </c>
      <c r="S388" s="44"/>
      <c r="V388" s="44"/>
    </row>
    <row r="389" spans="17:22" x14ac:dyDescent="0.25">
      <c r="Q389" s="51" t="str">
        <f t="shared" ref="Q389:Q452" si="6">LEFT(O389,1)</f>
        <v/>
      </c>
      <c r="R389" s="51" t="str">
        <f>IF(M389="","",IF(AND(M389&lt;&gt;'Tabelas auxiliares'!$B$236,M389&lt;&gt;'Tabelas auxiliares'!$B$237,M389&lt;&gt;'Tabelas auxiliares'!$C$236,M389&lt;&gt;'Tabelas auxiliares'!$C$237),"FOLHA DE PESSOAL",IF(Q389='Tabelas auxiliares'!$A$237,"CUSTEIO",IF(Q389='Tabelas auxiliares'!$A$236,"INVESTIMENTO","ERRO - VERIFICAR"))))</f>
        <v/>
      </c>
      <c r="S389" s="44"/>
      <c r="V389" s="44"/>
    </row>
    <row r="390" spans="17:22"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44"/>
      <c r="V390" s="44"/>
    </row>
    <row r="391" spans="17:22"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44"/>
      <c r="V391" s="44"/>
    </row>
    <row r="392" spans="17:22"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44"/>
      <c r="V392" s="44"/>
    </row>
    <row r="393" spans="17:22"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44"/>
      <c r="V393" s="44"/>
    </row>
    <row r="394" spans="17:22"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44"/>
      <c r="V394" s="44"/>
    </row>
    <row r="395" spans="17:22"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44"/>
      <c r="T395" s="44"/>
    </row>
    <row r="396" spans="17:22"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44"/>
      <c r="V396" s="44"/>
    </row>
    <row r="397" spans="17:22"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44"/>
      <c r="V397" s="44"/>
    </row>
    <row r="398" spans="17:22"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44"/>
      <c r="V398" s="44"/>
    </row>
    <row r="399" spans="17:22"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44"/>
      <c r="V399" s="44"/>
    </row>
    <row r="400" spans="17:22"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44"/>
      <c r="V400" s="44"/>
    </row>
    <row r="401" spans="17:22"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44"/>
      <c r="V401" s="44"/>
    </row>
    <row r="402" spans="17:22"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44"/>
      <c r="V402" s="44"/>
    </row>
    <row r="403" spans="17:22"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44"/>
      <c r="T403" s="44"/>
      <c r="V403" s="44"/>
    </row>
    <row r="404" spans="17:22"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44"/>
      <c r="V404" s="44"/>
    </row>
    <row r="405" spans="17:22"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44"/>
      <c r="V405" s="44"/>
    </row>
    <row r="406" spans="17:22"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44"/>
      <c r="V406" s="44"/>
    </row>
    <row r="407" spans="17:22"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44"/>
      <c r="V407" s="44"/>
    </row>
    <row r="408" spans="17:22"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44"/>
      <c r="T408" s="44"/>
      <c r="V408" s="44"/>
    </row>
    <row r="409" spans="17:22"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44"/>
      <c r="T409" s="44"/>
      <c r="V409" s="44"/>
    </row>
    <row r="410" spans="17:22"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44"/>
      <c r="T410" s="44"/>
      <c r="V410" s="44"/>
    </row>
    <row r="411" spans="17:22"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44"/>
      <c r="V411" s="44"/>
    </row>
    <row r="412" spans="17:22"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44"/>
      <c r="T412" s="44"/>
      <c r="U412" s="44"/>
      <c r="V412" s="44"/>
    </row>
    <row r="413" spans="17:22"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44"/>
      <c r="T413" s="44"/>
    </row>
    <row r="414" spans="17:22"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44"/>
      <c r="T414" s="44"/>
    </row>
    <row r="415" spans="17:22"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44"/>
      <c r="T415" s="44"/>
    </row>
    <row r="416" spans="17:22"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44"/>
      <c r="T416" s="44"/>
    </row>
    <row r="417" spans="17:20"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44"/>
      <c r="T417" s="44"/>
    </row>
    <row r="418" spans="17:20"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44"/>
      <c r="T418" s="44"/>
    </row>
    <row r="419" spans="17:20"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44"/>
      <c r="T419" s="44"/>
    </row>
    <row r="420" spans="17:20"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44"/>
      <c r="T420" s="44"/>
    </row>
    <row r="421" spans="17:20"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44"/>
      <c r="T421" s="44"/>
    </row>
    <row r="422" spans="17:20"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44"/>
      <c r="T422" s="44"/>
    </row>
    <row r="423" spans="17:20"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44"/>
      <c r="T423" s="44"/>
    </row>
    <row r="424" spans="17:20"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44"/>
      <c r="T424" s="44"/>
    </row>
    <row r="425" spans="17:20"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44"/>
      <c r="T425" s="44"/>
    </row>
    <row r="426" spans="17:20"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44"/>
      <c r="T426" s="44"/>
    </row>
    <row r="427" spans="17:20"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44"/>
      <c r="T427" s="44"/>
    </row>
    <row r="428" spans="17:20"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44"/>
      <c r="T428" s="44"/>
    </row>
    <row r="429" spans="17:20"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44"/>
      <c r="T429" s="44"/>
    </row>
    <row r="430" spans="17:20"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44"/>
      <c r="T430" s="44"/>
    </row>
    <row r="431" spans="17:20"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44"/>
      <c r="T431" s="44"/>
    </row>
    <row r="432" spans="17:20"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44"/>
      <c r="T432" s="44"/>
    </row>
    <row r="433" spans="17:22"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44"/>
      <c r="T433" s="44"/>
    </row>
    <row r="434" spans="17:22"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44"/>
      <c r="T434" s="44"/>
    </row>
    <row r="435" spans="17:22"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44"/>
      <c r="T435" s="44"/>
    </row>
    <row r="436" spans="17:22"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44"/>
      <c r="V436" s="44"/>
    </row>
    <row r="437" spans="17:22"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44"/>
      <c r="V437" s="44"/>
    </row>
    <row r="438" spans="17:22"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44"/>
      <c r="V438" s="44"/>
    </row>
    <row r="439" spans="17:22"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44"/>
      <c r="V439" s="44"/>
    </row>
    <row r="440" spans="17:22"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44"/>
      <c r="V440" s="44"/>
    </row>
    <row r="441" spans="17:22"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44"/>
      <c r="V441" s="44"/>
    </row>
    <row r="442" spans="17:22"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44"/>
      <c r="T442" s="44"/>
      <c r="V442" s="44"/>
    </row>
    <row r="443" spans="17:22"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44"/>
      <c r="V443" s="44"/>
    </row>
    <row r="444" spans="17:22"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44"/>
      <c r="V444" s="44"/>
    </row>
    <row r="445" spans="17:22"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44"/>
      <c r="V445" s="44"/>
    </row>
    <row r="446" spans="17:22"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44"/>
      <c r="V446" s="44"/>
    </row>
    <row r="447" spans="17:22"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44"/>
      <c r="V447" s="44"/>
    </row>
    <row r="448" spans="17:22"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44"/>
      <c r="V448" s="44"/>
    </row>
    <row r="449" spans="17:22"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44"/>
      <c r="V449" s="44"/>
    </row>
    <row r="450" spans="17:22"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44"/>
      <c r="V450" s="44"/>
    </row>
    <row r="451" spans="17:22"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44"/>
      <c r="V451" s="44"/>
    </row>
    <row r="452" spans="17:22" x14ac:dyDescent="0.25">
      <c r="Q452" s="51" t="str">
        <f t="shared" si="6"/>
        <v/>
      </c>
      <c r="R452" s="51" t="str">
        <f>IF(M452="","",IF(AND(M452&lt;&gt;'Tabelas auxiliares'!$B$236,M452&lt;&gt;'Tabelas auxiliares'!$B$237,M452&lt;&gt;'Tabelas auxiliares'!$C$236,M452&lt;&gt;'Tabelas auxiliares'!$C$237),"FOLHA DE PESSOAL",IF(Q452='Tabelas auxiliares'!$A$237,"CUSTEIO",IF(Q452='Tabelas auxiliares'!$A$236,"INVESTIMENTO","ERRO - VERIFICAR"))))</f>
        <v/>
      </c>
      <c r="S452" s="44"/>
      <c r="V452" s="44"/>
    </row>
    <row r="453" spans="17:22" x14ac:dyDescent="0.25">
      <c r="Q453" s="51" t="str">
        <f t="shared" ref="Q453:Q516" si="7">LEFT(O453,1)</f>
        <v/>
      </c>
      <c r="R453" s="51" t="str">
        <f>IF(M453="","",IF(AND(M453&lt;&gt;'Tabelas auxiliares'!$B$236,M453&lt;&gt;'Tabelas auxiliares'!$B$237,M453&lt;&gt;'Tabelas auxiliares'!$C$236,M453&lt;&gt;'Tabelas auxiliares'!$C$237),"FOLHA DE PESSOAL",IF(Q453='Tabelas auxiliares'!$A$237,"CUSTEIO",IF(Q453='Tabelas auxiliares'!$A$236,"INVESTIMENTO","ERRO - VERIFICAR"))))</f>
        <v/>
      </c>
      <c r="S453" s="44"/>
      <c r="V453" s="44"/>
    </row>
    <row r="454" spans="17:22"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44"/>
      <c r="V454" s="44"/>
    </row>
    <row r="455" spans="17:22"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44"/>
      <c r="V455" s="44"/>
    </row>
    <row r="456" spans="17:22"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44"/>
      <c r="V456" s="44"/>
    </row>
    <row r="457" spans="17:22"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44"/>
      <c r="V457" s="44"/>
    </row>
    <row r="458" spans="17:22"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44"/>
      <c r="V458" s="44"/>
    </row>
    <row r="459" spans="17:22"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44"/>
      <c r="V459" s="44"/>
    </row>
    <row r="460" spans="17:22"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44"/>
      <c r="V460" s="44"/>
    </row>
    <row r="461" spans="17:22"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44"/>
      <c r="V461" s="44"/>
    </row>
    <row r="462" spans="17:22"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44"/>
      <c r="V462" s="44"/>
    </row>
    <row r="463" spans="17:22"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44"/>
      <c r="V463" s="44"/>
    </row>
    <row r="464" spans="17:22"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44"/>
      <c r="V464" s="44"/>
    </row>
    <row r="465" spans="17:22"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44"/>
      <c r="V465" s="44"/>
    </row>
    <row r="466" spans="17:22"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44"/>
      <c r="V466" s="44"/>
    </row>
    <row r="467" spans="17:22"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44"/>
      <c r="V467" s="44"/>
    </row>
    <row r="468" spans="17:22"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44"/>
      <c r="V468" s="44"/>
    </row>
    <row r="469" spans="17:22"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44"/>
      <c r="V469" s="44"/>
    </row>
    <row r="470" spans="17:22"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44"/>
      <c r="V470" s="44"/>
    </row>
    <row r="471" spans="17:22"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44"/>
      <c r="V471" s="44"/>
    </row>
    <row r="472" spans="17:22"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44"/>
      <c r="V472" s="44"/>
    </row>
    <row r="473" spans="17:22"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44"/>
      <c r="V473" s="44"/>
    </row>
    <row r="474" spans="17:22"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44"/>
      <c r="V474" s="44"/>
    </row>
    <row r="475" spans="17:22"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44"/>
      <c r="V475" s="44"/>
    </row>
    <row r="476" spans="17:22"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44"/>
      <c r="U476" s="44"/>
    </row>
    <row r="477" spans="17:22"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44"/>
      <c r="U477" s="44"/>
    </row>
    <row r="478" spans="17:22"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44"/>
      <c r="U478" s="44"/>
    </row>
    <row r="479" spans="17:22"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44"/>
      <c r="U479" s="44"/>
    </row>
    <row r="480" spans="17:22"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44"/>
      <c r="U480" s="44"/>
    </row>
    <row r="481" spans="17:21"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44"/>
      <c r="U481" s="44"/>
    </row>
    <row r="482" spans="17:21"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44"/>
      <c r="U482" s="44"/>
    </row>
    <row r="483" spans="17:21"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44"/>
      <c r="U483" s="44"/>
    </row>
    <row r="484" spans="17:21"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44"/>
      <c r="U484" s="44"/>
    </row>
    <row r="485" spans="17:21"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44"/>
      <c r="U485" s="44"/>
    </row>
    <row r="486" spans="17:21"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44"/>
      <c r="T486" s="44"/>
    </row>
    <row r="487" spans="17:21"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44"/>
      <c r="T487" s="44"/>
      <c r="U487" s="44"/>
    </row>
    <row r="488" spans="17:21"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44"/>
      <c r="T488" s="44"/>
    </row>
    <row r="489" spans="17:21"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44"/>
      <c r="T489" s="44"/>
    </row>
    <row r="490" spans="17:21"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44"/>
      <c r="U490" s="44"/>
    </row>
    <row r="491" spans="17:21"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44"/>
      <c r="U491" s="44"/>
    </row>
    <row r="492" spans="17:21"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44"/>
      <c r="T492" s="44"/>
    </row>
    <row r="493" spans="17:21"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5"/>
    </row>
    <row r="494" spans="17:21"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5"/>
    </row>
    <row r="495" spans="17:21"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5"/>
    </row>
    <row r="496" spans="17:21"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5"/>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5"/>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5"/>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5"/>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5"/>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5"/>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5"/>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5"/>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5"/>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5"/>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5"/>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5"/>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5"/>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5"/>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5"/>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5"/>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5"/>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5"/>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5"/>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5"/>
    </row>
    <row r="516" spans="17:19" x14ac:dyDescent="0.25">
      <c r="Q516" s="51" t="str">
        <f t="shared" si="7"/>
        <v/>
      </c>
      <c r="R516" s="51" t="str">
        <f>IF(M516="","",IF(AND(M516&lt;&gt;'Tabelas auxiliares'!$B$236,M516&lt;&gt;'Tabelas auxiliares'!$B$237,M516&lt;&gt;'Tabelas auxiliares'!$C$236,M516&lt;&gt;'Tabelas auxiliares'!$C$237),"FOLHA DE PESSOAL",IF(Q516='Tabelas auxiliares'!$A$237,"CUSTEIO",IF(Q516='Tabelas auxiliares'!$A$236,"INVESTIMENTO","ERRO - VERIFICAR"))))</f>
        <v/>
      </c>
      <c r="S516" s="65"/>
    </row>
    <row r="517" spans="17:19" x14ac:dyDescent="0.25">
      <c r="Q517" s="51" t="str">
        <f t="shared" ref="Q517:Q580" si="8">LEFT(O517,1)</f>
        <v/>
      </c>
      <c r="R517" s="51" t="str">
        <f>IF(M517="","",IF(AND(M517&lt;&gt;'Tabelas auxiliares'!$B$236,M517&lt;&gt;'Tabelas auxiliares'!$B$237,M517&lt;&gt;'Tabelas auxiliares'!$C$236,M517&lt;&gt;'Tabelas auxiliares'!$C$237),"FOLHA DE PESSOAL",IF(Q517='Tabelas auxiliares'!$A$237,"CUSTEIO",IF(Q517='Tabelas auxiliares'!$A$236,"INVESTIMENTO","ERRO - VERIFICAR"))))</f>
        <v/>
      </c>
      <c r="S517" s="65"/>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5"/>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5"/>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5"/>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5"/>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5"/>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5"/>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5"/>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5"/>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5"/>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5"/>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5"/>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5"/>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5"/>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5"/>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5"/>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5"/>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5"/>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5"/>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5"/>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5"/>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5"/>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5"/>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5"/>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5"/>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5"/>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5"/>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5"/>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5"/>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5"/>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5"/>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5"/>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5"/>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5"/>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5"/>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5"/>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5"/>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5"/>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5"/>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5"/>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5"/>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5"/>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5"/>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5"/>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5"/>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5"/>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5"/>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5"/>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5"/>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5"/>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5"/>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5"/>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5"/>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5"/>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5"/>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5"/>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5"/>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5"/>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5"/>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5"/>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5"/>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5"/>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5"/>
    </row>
    <row r="580" spans="17:19" x14ac:dyDescent="0.25">
      <c r="Q580" s="51" t="str">
        <f t="shared" si="8"/>
        <v/>
      </c>
      <c r="R580" s="51" t="str">
        <f>IF(M580="","",IF(AND(M580&lt;&gt;'Tabelas auxiliares'!$B$236,M580&lt;&gt;'Tabelas auxiliares'!$B$237,M580&lt;&gt;'Tabelas auxiliares'!$C$236,M580&lt;&gt;'Tabelas auxiliares'!$C$237),"FOLHA DE PESSOAL",IF(Q580='Tabelas auxiliares'!$A$237,"CUSTEIO",IF(Q580='Tabelas auxiliares'!$A$236,"INVESTIMENTO","ERRO - VERIFICAR"))))</f>
        <v/>
      </c>
      <c r="S580" s="65"/>
    </row>
    <row r="581" spans="17:19" x14ac:dyDescent="0.25">
      <c r="Q581" s="51" t="str">
        <f t="shared" ref="Q581:Q644" si="9">LEFT(O581,1)</f>
        <v/>
      </c>
      <c r="R581" s="51" t="str">
        <f>IF(M581="","",IF(AND(M581&lt;&gt;'Tabelas auxiliares'!$B$236,M581&lt;&gt;'Tabelas auxiliares'!$B$237,M581&lt;&gt;'Tabelas auxiliares'!$C$236,M581&lt;&gt;'Tabelas auxiliares'!$C$237),"FOLHA DE PESSOAL",IF(Q581='Tabelas auxiliares'!$A$237,"CUSTEIO",IF(Q581='Tabelas auxiliares'!$A$236,"INVESTIMENTO","ERRO - VERIFICAR"))))</f>
        <v/>
      </c>
      <c r="S581" s="65"/>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5"/>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5"/>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5"/>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5"/>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5"/>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5"/>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5"/>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5"/>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5"/>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5"/>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5"/>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5"/>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5"/>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5"/>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5"/>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5"/>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5"/>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5"/>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5"/>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5"/>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5"/>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5"/>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5"/>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5"/>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5"/>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5"/>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5"/>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5"/>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5"/>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5"/>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5"/>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5"/>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5"/>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5"/>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5"/>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5"/>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5"/>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5"/>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5"/>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5"/>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5"/>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5"/>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5"/>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5"/>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5"/>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5"/>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5"/>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5"/>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5"/>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5"/>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5"/>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5"/>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5"/>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5"/>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5"/>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5"/>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5"/>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5"/>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5"/>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5"/>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5"/>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5"/>
    </row>
    <row r="644" spans="17:19" x14ac:dyDescent="0.25">
      <c r="Q644" s="51" t="str">
        <f t="shared" si="9"/>
        <v/>
      </c>
      <c r="R644" s="51" t="str">
        <f>IF(M644="","",IF(AND(M644&lt;&gt;'Tabelas auxiliares'!$B$236,M644&lt;&gt;'Tabelas auxiliares'!$B$237,M644&lt;&gt;'Tabelas auxiliares'!$C$236,M644&lt;&gt;'Tabelas auxiliares'!$C$237),"FOLHA DE PESSOAL",IF(Q644='Tabelas auxiliares'!$A$237,"CUSTEIO",IF(Q644='Tabelas auxiliares'!$A$236,"INVESTIMENTO","ERRO - VERIFICAR"))))</f>
        <v/>
      </c>
      <c r="S644" s="65"/>
    </row>
    <row r="645" spans="17:19" x14ac:dyDescent="0.25">
      <c r="Q645" s="51" t="str">
        <f t="shared" ref="Q645:Q708" si="10">LEFT(O645,1)</f>
        <v/>
      </c>
      <c r="R645" s="51" t="str">
        <f>IF(M645="","",IF(AND(M645&lt;&gt;'Tabelas auxiliares'!$B$236,M645&lt;&gt;'Tabelas auxiliares'!$B$237,M645&lt;&gt;'Tabelas auxiliares'!$C$236,M645&lt;&gt;'Tabelas auxiliares'!$C$237),"FOLHA DE PESSOAL",IF(Q645='Tabelas auxiliares'!$A$237,"CUSTEIO",IF(Q645='Tabelas auxiliares'!$A$236,"INVESTIMENTO","ERRO - VERIFICAR"))))</f>
        <v/>
      </c>
      <c r="S645" s="65"/>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5"/>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5"/>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5"/>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5"/>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5"/>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5"/>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5"/>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5"/>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5"/>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5"/>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5"/>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5"/>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5"/>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5"/>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5"/>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5"/>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5"/>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5"/>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5"/>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5"/>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5"/>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5"/>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5"/>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5"/>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5"/>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5"/>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5"/>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5"/>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5"/>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5"/>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5"/>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5"/>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5"/>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5"/>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5"/>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5"/>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5"/>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5"/>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5"/>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5"/>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5"/>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5"/>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5"/>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5"/>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5"/>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5"/>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5"/>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5"/>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5"/>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5"/>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5"/>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5"/>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5"/>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5"/>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5"/>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5"/>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5"/>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5"/>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5"/>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5"/>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5"/>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5"/>
    </row>
    <row r="708" spans="17:19" x14ac:dyDescent="0.25">
      <c r="Q708" s="51" t="str">
        <f t="shared" si="10"/>
        <v/>
      </c>
      <c r="R708" s="51" t="str">
        <f>IF(M708="","",IF(AND(M708&lt;&gt;'Tabelas auxiliares'!$B$236,M708&lt;&gt;'Tabelas auxiliares'!$B$237,M708&lt;&gt;'Tabelas auxiliares'!$C$236,M708&lt;&gt;'Tabelas auxiliares'!$C$237),"FOLHA DE PESSOAL",IF(Q708='Tabelas auxiliares'!$A$237,"CUSTEIO",IF(Q708='Tabelas auxiliares'!$A$236,"INVESTIMENTO","ERRO - VERIFICAR"))))</f>
        <v/>
      </c>
      <c r="S708" s="65"/>
    </row>
    <row r="709" spans="17:19" x14ac:dyDescent="0.25">
      <c r="Q709" s="51" t="str">
        <f t="shared" ref="Q709:Q772" si="11">LEFT(O709,1)</f>
        <v/>
      </c>
      <c r="R709" s="51" t="str">
        <f>IF(M709="","",IF(AND(M709&lt;&gt;'Tabelas auxiliares'!$B$236,M709&lt;&gt;'Tabelas auxiliares'!$B$237,M709&lt;&gt;'Tabelas auxiliares'!$C$236,M709&lt;&gt;'Tabelas auxiliares'!$C$237),"FOLHA DE PESSOAL",IF(Q709='Tabelas auxiliares'!$A$237,"CUSTEIO",IF(Q709='Tabelas auxiliares'!$A$236,"INVESTIMENTO","ERRO - VERIFICAR"))))</f>
        <v/>
      </c>
      <c r="S709" s="65"/>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5"/>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5"/>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5"/>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5"/>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5"/>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5"/>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5"/>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5"/>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5"/>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5"/>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5"/>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5"/>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5"/>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5"/>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5"/>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5"/>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5"/>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5"/>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5"/>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5"/>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5"/>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5"/>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5"/>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5"/>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5"/>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5"/>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5"/>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5"/>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5"/>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5"/>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5"/>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5"/>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5"/>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5"/>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5"/>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5"/>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5"/>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5"/>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5"/>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5"/>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5"/>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5"/>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5"/>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5"/>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5"/>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5"/>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5"/>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5"/>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5"/>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5"/>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5"/>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5"/>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5"/>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5"/>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5"/>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5"/>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5"/>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5"/>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5"/>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5"/>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5"/>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5"/>
    </row>
    <row r="772" spans="17:19" x14ac:dyDescent="0.25">
      <c r="Q772" s="51" t="str">
        <f t="shared" si="11"/>
        <v/>
      </c>
      <c r="R772" s="51" t="str">
        <f>IF(M772="","",IF(AND(M772&lt;&gt;'Tabelas auxiliares'!$B$236,M772&lt;&gt;'Tabelas auxiliares'!$B$237,M772&lt;&gt;'Tabelas auxiliares'!$C$236,M772&lt;&gt;'Tabelas auxiliares'!$C$237),"FOLHA DE PESSOAL",IF(Q772='Tabelas auxiliares'!$A$237,"CUSTEIO",IF(Q772='Tabelas auxiliares'!$A$236,"INVESTIMENTO","ERRO - VERIFICAR"))))</f>
        <v/>
      </c>
      <c r="S772" s="65"/>
    </row>
    <row r="773" spans="17:19" x14ac:dyDescent="0.25">
      <c r="Q773" s="51" t="str">
        <f t="shared" ref="Q773:Q836" si="12">LEFT(O773,1)</f>
        <v/>
      </c>
      <c r="R773" s="51" t="str">
        <f>IF(M773="","",IF(AND(M773&lt;&gt;'Tabelas auxiliares'!$B$236,M773&lt;&gt;'Tabelas auxiliares'!$B$237,M773&lt;&gt;'Tabelas auxiliares'!$C$236,M773&lt;&gt;'Tabelas auxiliares'!$C$237),"FOLHA DE PESSOAL",IF(Q773='Tabelas auxiliares'!$A$237,"CUSTEIO",IF(Q773='Tabelas auxiliares'!$A$236,"INVESTIMENTO","ERRO - VERIFICAR"))))</f>
        <v/>
      </c>
      <c r="S773" s="65"/>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5"/>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5"/>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5"/>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5"/>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5"/>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5"/>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5"/>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5"/>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5"/>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5"/>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5"/>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5"/>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5"/>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5"/>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5"/>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5"/>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5"/>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5"/>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5"/>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5"/>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5"/>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5"/>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5"/>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5"/>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5"/>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5"/>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5"/>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5"/>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5"/>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5"/>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5"/>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5"/>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5"/>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5"/>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5"/>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5"/>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5"/>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5"/>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5"/>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5"/>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5"/>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5"/>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5"/>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5"/>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5"/>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5"/>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5"/>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5"/>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5"/>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5"/>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5"/>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5"/>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5"/>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5"/>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5"/>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5"/>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5"/>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5"/>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5"/>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5"/>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5"/>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5"/>
    </row>
    <row r="836" spans="17:19" x14ac:dyDescent="0.25">
      <c r="Q836" s="51" t="str">
        <f t="shared" si="12"/>
        <v/>
      </c>
      <c r="R836" s="51" t="str">
        <f>IF(M836="","",IF(AND(M836&lt;&gt;'Tabelas auxiliares'!$B$236,M836&lt;&gt;'Tabelas auxiliares'!$B$237,M836&lt;&gt;'Tabelas auxiliares'!$C$236,M836&lt;&gt;'Tabelas auxiliares'!$C$237),"FOLHA DE PESSOAL",IF(Q836='Tabelas auxiliares'!$A$237,"CUSTEIO",IF(Q836='Tabelas auxiliares'!$A$236,"INVESTIMENTO","ERRO - VERIFICAR"))))</f>
        <v/>
      </c>
      <c r="S836" s="65"/>
    </row>
    <row r="837" spans="17:19" x14ac:dyDescent="0.25">
      <c r="Q837" s="51" t="str">
        <f t="shared" ref="Q837:Q900" si="13">LEFT(O837,1)</f>
        <v/>
      </c>
      <c r="R837" s="51" t="str">
        <f>IF(M837="","",IF(AND(M837&lt;&gt;'Tabelas auxiliares'!$B$236,M837&lt;&gt;'Tabelas auxiliares'!$B$237,M837&lt;&gt;'Tabelas auxiliares'!$C$236,M837&lt;&gt;'Tabelas auxiliares'!$C$237),"FOLHA DE PESSOAL",IF(Q837='Tabelas auxiliares'!$A$237,"CUSTEIO",IF(Q837='Tabelas auxiliares'!$A$236,"INVESTIMENTO","ERRO - VERIFICAR"))))</f>
        <v/>
      </c>
      <c r="S837" s="65"/>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5"/>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5"/>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5"/>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5"/>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5"/>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5"/>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5"/>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5"/>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5"/>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5"/>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5"/>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5"/>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5"/>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5"/>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5"/>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5"/>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5"/>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5"/>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5"/>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5"/>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5"/>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5"/>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5"/>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5"/>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5"/>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5"/>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5"/>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5"/>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5"/>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5"/>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5"/>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5"/>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5"/>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5"/>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5"/>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5"/>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5"/>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5"/>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5"/>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5"/>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5"/>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5"/>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5"/>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5"/>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5"/>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5"/>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5"/>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5"/>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5"/>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5"/>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5"/>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5"/>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5"/>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5"/>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5"/>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5"/>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5"/>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5"/>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5"/>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5"/>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5"/>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5"/>
    </row>
    <row r="900" spans="17:19" x14ac:dyDescent="0.25">
      <c r="Q900" s="51" t="str">
        <f t="shared" si="13"/>
        <v/>
      </c>
      <c r="R900" s="51" t="str">
        <f>IF(M900="","",IF(AND(M900&lt;&gt;'Tabelas auxiliares'!$B$236,M900&lt;&gt;'Tabelas auxiliares'!$B$237,M900&lt;&gt;'Tabelas auxiliares'!$C$236,M900&lt;&gt;'Tabelas auxiliares'!$C$237),"FOLHA DE PESSOAL",IF(Q900='Tabelas auxiliares'!$A$237,"CUSTEIO",IF(Q900='Tabelas auxiliares'!$A$236,"INVESTIMENTO","ERRO - VERIFICAR"))))</f>
        <v/>
      </c>
      <c r="S900" s="65"/>
    </row>
    <row r="901" spans="17:19" x14ac:dyDescent="0.25">
      <c r="Q901" s="51" t="str">
        <f t="shared" ref="Q901:Q964" si="14">LEFT(O901,1)</f>
        <v/>
      </c>
      <c r="R901" s="51" t="str">
        <f>IF(M901="","",IF(AND(M901&lt;&gt;'Tabelas auxiliares'!$B$236,M901&lt;&gt;'Tabelas auxiliares'!$B$237,M901&lt;&gt;'Tabelas auxiliares'!$C$236,M901&lt;&gt;'Tabelas auxiliares'!$C$237),"FOLHA DE PESSOAL",IF(Q901='Tabelas auxiliares'!$A$237,"CUSTEIO",IF(Q901='Tabelas auxiliares'!$A$236,"INVESTIMENTO","ERRO - VERIFICAR"))))</f>
        <v/>
      </c>
      <c r="S901" s="65"/>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5"/>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5"/>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5"/>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5"/>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5"/>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5"/>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5"/>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5"/>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5"/>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5"/>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5"/>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5"/>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5"/>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5"/>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5"/>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5"/>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5"/>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5"/>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5"/>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5"/>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5"/>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5"/>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5"/>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5"/>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5"/>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5"/>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5"/>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5"/>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5"/>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5"/>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5"/>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5"/>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5"/>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5"/>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5"/>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5"/>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5"/>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5"/>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5"/>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5"/>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5"/>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5"/>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5"/>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5"/>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5"/>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5"/>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5"/>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5"/>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5"/>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5"/>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5"/>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5"/>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5"/>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5"/>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5"/>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5"/>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5"/>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5"/>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5"/>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5"/>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5"/>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5"/>
    </row>
    <row r="964" spans="17:19" x14ac:dyDescent="0.25">
      <c r="Q964" s="51" t="str">
        <f t="shared" si="14"/>
        <v/>
      </c>
      <c r="R964" s="51" t="str">
        <f>IF(M964="","",IF(AND(M964&lt;&gt;'Tabelas auxiliares'!$B$236,M964&lt;&gt;'Tabelas auxiliares'!$B$237,M964&lt;&gt;'Tabelas auxiliares'!$C$236,M964&lt;&gt;'Tabelas auxiliares'!$C$237),"FOLHA DE PESSOAL",IF(Q964='Tabelas auxiliares'!$A$237,"CUSTEIO",IF(Q964='Tabelas auxiliares'!$A$236,"INVESTIMENTO","ERRO - VERIFICAR"))))</f>
        <v/>
      </c>
      <c r="S964" s="65"/>
    </row>
    <row r="965" spans="17:19" x14ac:dyDescent="0.25">
      <c r="Q965" s="51" t="str">
        <f t="shared" ref="Q965:Q1000" si="15">LEFT(O965,1)</f>
        <v/>
      </c>
      <c r="R965" s="51" t="str">
        <f>IF(M965="","",IF(AND(M965&lt;&gt;'Tabelas auxiliares'!$B$236,M965&lt;&gt;'Tabelas auxiliares'!$B$237,M965&lt;&gt;'Tabelas auxiliares'!$C$236,M965&lt;&gt;'Tabelas auxiliares'!$C$237),"FOLHA DE PESSOAL",IF(Q965='Tabelas auxiliares'!$A$237,"CUSTEIO",IF(Q965='Tabelas auxiliares'!$A$236,"INVESTIMENTO","ERRO - VERIFICAR"))))</f>
        <v/>
      </c>
      <c r="S965" s="65"/>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5"/>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5"/>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5"/>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5"/>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5"/>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5"/>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5"/>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5"/>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5"/>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5"/>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5"/>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5"/>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5"/>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5"/>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5"/>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5"/>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5"/>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5"/>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5"/>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5"/>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5"/>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5"/>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5"/>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5"/>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5"/>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5"/>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5"/>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5"/>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5"/>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5"/>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5"/>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5"/>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5"/>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5"/>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5"/>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V1001" si="16">SUBTOTAL(9,T4:T1000)</f>
        <v>1712579.05</v>
      </c>
      <c r="U1001" s="56">
        <f t="shared" si="16"/>
        <v>458153.86</v>
      </c>
      <c r="V1001" s="56">
        <f t="shared" si="16"/>
        <v>35388079.899999999</v>
      </c>
    </row>
  </sheetData>
  <sheetProtection algorithmName="SHA-512" hashValue="RnemgY75t8EzCW0ExrdlRrZhwanHoUdyII6PjCe6AV1GMKcQPFEgav+AF8VrUxbzEiAfllbp31AfNA0uzq+lvg==" saltValue="YHJe2kg7UjvKa/kCPjwT5w==" spinCount="100000" sheet="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4FE11-1325-4D56-9380-5DFFD36E8088}">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topLeftCell="A221" workbookViewId="0">
      <selection activeCell="C237" sqref="C237"/>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207</v>
      </c>
      <c r="B5" s="12" t="s">
        <v>223</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485</v>
      </c>
      <c r="B10" s="12" t="s">
        <v>500</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150</v>
      </c>
      <c r="B17" s="12" t="s">
        <v>154</v>
      </c>
      <c r="C17" t="str">
        <f t="shared" si="0"/>
        <v>E2 -&gt; PU - MOBILIÁRIOS * D.U.C</v>
      </c>
    </row>
    <row r="18" spans="1:3" x14ac:dyDescent="0.25">
      <c r="A18" s="12" t="s">
        <v>153</v>
      </c>
      <c r="B18" s="12" t="s">
        <v>155</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213</v>
      </c>
      <c r="B23" s="12" t="s">
        <v>210</v>
      </c>
      <c r="C23" t="str">
        <f t="shared" si="0"/>
        <v>F8 -&gt; CECS - TRI</v>
      </c>
    </row>
    <row r="24" spans="1:3" x14ac:dyDescent="0.25">
      <c r="A24" s="12" t="s">
        <v>206</v>
      </c>
      <c r="B24" s="12" t="s">
        <v>224</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214</v>
      </c>
      <c r="B27" s="12" t="s">
        <v>211</v>
      </c>
      <c r="C27" t="str">
        <f t="shared" si="0"/>
        <v>G8 -&gt; CMCC - TRI</v>
      </c>
    </row>
    <row r="28" spans="1:3" x14ac:dyDescent="0.25">
      <c r="A28" s="12" t="s">
        <v>383</v>
      </c>
      <c r="B28" s="12" t="s">
        <v>384</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215</v>
      </c>
      <c r="B31" s="12" t="s">
        <v>212</v>
      </c>
      <c r="C31" t="str">
        <f t="shared" si="0"/>
        <v>H8 -&gt; CCNH - TRI</v>
      </c>
    </row>
    <row r="32" spans="1:3" x14ac:dyDescent="0.25">
      <c r="A32" s="12" t="s">
        <v>385</v>
      </c>
      <c r="B32" s="12" t="s">
        <v>386</v>
      </c>
      <c r="C32" t="str">
        <f t="shared" si="0"/>
        <v>H9 -&gt; CCNH - CONVÊNIOS/PARCERIAS</v>
      </c>
    </row>
    <row r="33" spans="1:3" x14ac:dyDescent="0.25">
      <c r="A33" s="12" t="s">
        <v>53</v>
      </c>
      <c r="B33" s="12" t="s">
        <v>54</v>
      </c>
      <c r="C33" t="str">
        <f t="shared" si="0"/>
        <v>I0 -&gt; PROGRAD - PRÓ-REITORIA DE GRADUAÇÃO</v>
      </c>
    </row>
    <row r="34" spans="1:3" x14ac:dyDescent="0.25">
      <c r="A34" s="12" t="s">
        <v>216</v>
      </c>
      <c r="B34" s="12" t="s">
        <v>217</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209</v>
      </c>
      <c r="B38" s="12" t="s">
        <v>218</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219</v>
      </c>
      <c r="B44" s="12" t="s">
        <v>220</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221</v>
      </c>
      <c r="B47" s="12" t="s">
        <v>222</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151</v>
      </c>
      <c r="B50" s="12" t="s">
        <v>152</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249</v>
      </c>
      <c r="C52" t="str">
        <f t="shared" si="0"/>
        <v>S0 -&gt; SPO - SUPERINTENDÊNCIA DE OBRAS</v>
      </c>
    </row>
    <row r="53" spans="1:3" x14ac:dyDescent="0.25">
      <c r="A53" s="12" t="s">
        <v>208</v>
      </c>
      <c r="B53" s="12" t="s">
        <v>226</v>
      </c>
      <c r="C53" t="str">
        <f t="shared" si="0"/>
        <v>S1 -&gt; SPO - OBRAS SANTO ANDRÉ</v>
      </c>
    </row>
    <row r="54" spans="1:3" x14ac:dyDescent="0.25">
      <c r="A54" s="12" t="s">
        <v>225</v>
      </c>
      <c r="B54" s="12" t="s">
        <v>227</v>
      </c>
      <c r="C54" t="str">
        <f t="shared" si="0"/>
        <v>S2 -&gt; SPO - OBRAS SÃO BERNARDO DO CAMPO</v>
      </c>
    </row>
    <row r="55" spans="1:3" x14ac:dyDescent="0.25">
      <c r="A55" s="12" t="s">
        <v>83</v>
      </c>
      <c r="B55" s="12" t="s">
        <v>248</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7" t="s">
        <v>376</v>
      </c>
      <c r="B64" s="147"/>
      <c r="C64" s="147"/>
    </row>
    <row r="65" spans="1:3" ht="75" x14ac:dyDescent="0.25">
      <c r="A65" s="82" t="s">
        <v>262</v>
      </c>
      <c r="B65" s="83" t="s">
        <v>263</v>
      </c>
      <c r="C65" s="84" t="s">
        <v>355</v>
      </c>
    </row>
    <row r="66" spans="1:3" x14ac:dyDescent="0.25">
      <c r="A66" s="73" t="s">
        <v>264</v>
      </c>
      <c r="B66" s="74" t="s">
        <v>364</v>
      </c>
      <c r="C66" s="75" t="s">
        <v>265</v>
      </c>
    </row>
    <row r="67" spans="1:3" ht="45" x14ac:dyDescent="0.25">
      <c r="A67" s="73" t="s">
        <v>266</v>
      </c>
      <c r="B67" s="74" t="s">
        <v>267</v>
      </c>
      <c r="C67" s="75" t="s">
        <v>268</v>
      </c>
    </row>
    <row r="68" spans="1:3" ht="30" x14ac:dyDescent="0.25">
      <c r="A68" s="73" t="s">
        <v>269</v>
      </c>
      <c r="B68" s="74" t="s">
        <v>270</v>
      </c>
      <c r="C68" s="75" t="s">
        <v>365</v>
      </c>
    </row>
    <row r="69" spans="1:3" x14ac:dyDescent="0.25">
      <c r="A69" s="73" t="s">
        <v>271</v>
      </c>
      <c r="B69" s="74" t="s">
        <v>272</v>
      </c>
      <c r="C69" s="75" t="s">
        <v>273</v>
      </c>
    </row>
    <row r="70" spans="1:3" ht="30" x14ac:dyDescent="0.25">
      <c r="A70" s="73" t="s">
        <v>274</v>
      </c>
      <c r="B70" s="74" t="s">
        <v>275</v>
      </c>
      <c r="C70" s="75" t="s">
        <v>368</v>
      </c>
    </row>
    <row r="71" spans="1:3" x14ac:dyDescent="0.25">
      <c r="A71" s="73" t="s">
        <v>276</v>
      </c>
      <c r="B71" s="74" t="s">
        <v>277</v>
      </c>
      <c r="C71" s="75" t="s">
        <v>369</v>
      </c>
    </row>
    <row r="72" spans="1:3" ht="45" x14ac:dyDescent="0.25">
      <c r="A72" s="73" t="s">
        <v>278</v>
      </c>
      <c r="B72" s="74" t="s">
        <v>279</v>
      </c>
      <c r="C72" s="75" t="s">
        <v>280</v>
      </c>
    </row>
    <row r="73" spans="1:3" s="50" customFormat="1" ht="45" x14ac:dyDescent="0.25">
      <c r="A73" s="76" t="s">
        <v>281</v>
      </c>
      <c r="B73" s="77" t="s">
        <v>282</v>
      </c>
      <c r="C73" s="78" t="s">
        <v>363</v>
      </c>
    </row>
    <row r="74" spans="1:3" s="50" customFormat="1" ht="30" x14ac:dyDescent="0.25">
      <c r="A74" s="76" t="s">
        <v>283</v>
      </c>
      <c r="B74" s="77" t="s">
        <v>367</v>
      </c>
      <c r="C74" s="78" t="s">
        <v>366</v>
      </c>
    </row>
    <row r="75" spans="1:3" ht="30" x14ac:dyDescent="0.25">
      <c r="A75" s="73" t="s">
        <v>284</v>
      </c>
      <c r="B75" s="74" t="s">
        <v>285</v>
      </c>
      <c r="C75" s="75" t="s">
        <v>286</v>
      </c>
    </row>
    <row r="76" spans="1:3" x14ac:dyDescent="0.25">
      <c r="A76" s="73" t="s">
        <v>287</v>
      </c>
      <c r="B76" s="74" t="s">
        <v>288</v>
      </c>
      <c r="C76" s="75" t="s">
        <v>289</v>
      </c>
    </row>
    <row r="77" spans="1:3" x14ac:dyDescent="0.25">
      <c r="A77" s="73" t="s">
        <v>290</v>
      </c>
      <c r="B77" s="74" t="s">
        <v>291</v>
      </c>
      <c r="C77" s="75" t="s">
        <v>292</v>
      </c>
    </row>
    <row r="78" spans="1:3" x14ac:dyDescent="0.25">
      <c r="A78" s="73" t="s">
        <v>356</v>
      </c>
      <c r="B78" s="74" t="s">
        <v>360</v>
      </c>
      <c r="C78" s="75" t="s">
        <v>357</v>
      </c>
    </row>
    <row r="79" spans="1:3" ht="45" x14ac:dyDescent="0.25">
      <c r="A79" s="73" t="s">
        <v>293</v>
      </c>
      <c r="B79" s="74" t="s">
        <v>294</v>
      </c>
      <c r="C79" s="75" t="s">
        <v>295</v>
      </c>
    </row>
    <row r="80" spans="1:3" ht="30" x14ac:dyDescent="0.25">
      <c r="A80" s="73" t="s">
        <v>296</v>
      </c>
      <c r="B80" s="74" t="s">
        <v>297</v>
      </c>
      <c r="C80" s="75" t="s">
        <v>298</v>
      </c>
    </row>
    <row r="81" spans="1:3" ht="45" x14ac:dyDescent="0.25">
      <c r="A81" s="73" t="s">
        <v>299</v>
      </c>
      <c r="B81" s="74" t="s">
        <v>300</v>
      </c>
      <c r="C81" s="75" t="s">
        <v>301</v>
      </c>
    </row>
    <row r="82" spans="1:3" ht="30" x14ac:dyDescent="0.25">
      <c r="A82" s="73" t="s">
        <v>302</v>
      </c>
      <c r="B82" s="74" t="s">
        <v>362</v>
      </c>
      <c r="C82" s="75" t="s">
        <v>303</v>
      </c>
    </row>
    <row r="83" spans="1:3" x14ac:dyDescent="0.25">
      <c r="A83" s="73" t="s">
        <v>304</v>
      </c>
      <c r="B83" s="74" t="s">
        <v>305</v>
      </c>
      <c r="C83" s="75" t="s">
        <v>306</v>
      </c>
    </row>
    <row r="84" spans="1:3" ht="45" x14ac:dyDescent="0.25">
      <c r="A84" s="73" t="s">
        <v>358</v>
      </c>
      <c r="B84" s="74" t="s">
        <v>361</v>
      </c>
      <c r="C84" s="75" t="s">
        <v>359</v>
      </c>
    </row>
    <row r="85" spans="1:3" ht="45" x14ac:dyDescent="0.25">
      <c r="A85" s="73" t="s">
        <v>307</v>
      </c>
      <c r="B85" s="74" t="s">
        <v>308</v>
      </c>
      <c r="C85" s="75" t="s">
        <v>373</v>
      </c>
    </row>
    <row r="86" spans="1:3" ht="27.75" customHeight="1" x14ac:dyDescent="0.25">
      <c r="A86" s="73" t="s">
        <v>370</v>
      </c>
      <c r="B86" s="74" t="s">
        <v>371</v>
      </c>
      <c r="C86" s="75" t="s">
        <v>372</v>
      </c>
    </row>
    <row r="87" spans="1:3" ht="30" x14ac:dyDescent="0.25">
      <c r="A87" s="73" t="s">
        <v>309</v>
      </c>
      <c r="B87" s="74" t="s">
        <v>310</v>
      </c>
      <c r="C87" s="75" t="s">
        <v>311</v>
      </c>
    </row>
    <row r="88" spans="1:3" ht="45" x14ac:dyDescent="0.25">
      <c r="A88" s="73" t="s">
        <v>312</v>
      </c>
      <c r="B88" s="74" t="s">
        <v>313</v>
      </c>
      <c r="C88" s="75" t="s">
        <v>314</v>
      </c>
    </row>
    <row r="89" spans="1:3" ht="60" x14ac:dyDescent="0.25">
      <c r="A89" s="73" t="s">
        <v>315</v>
      </c>
      <c r="B89" s="74" t="s">
        <v>316</v>
      </c>
      <c r="C89" s="75" t="s">
        <v>317</v>
      </c>
    </row>
    <row r="90" spans="1:3" ht="60" x14ac:dyDescent="0.25">
      <c r="A90" s="73" t="s">
        <v>318</v>
      </c>
      <c r="B90" s="74" t="s">
        <v>319</v>
      </c>
      <c r="C90" s="75" t="s">
        <v>320</v>
      </c>
    </row>
    <row r="91" spans="1:3" ht="30" x14ac:dyDescent="0.25">
      <c r="A91" s="73" t="s">
        <v>321</v>
      </c>
      <c r="B91" s="74" t="s">
        <v>322</v>
      </c>
      <c r="C91" s="75" t="s">
        <v>323</v>
      </c>
    </row>
    <row r="92" spans="1:3" ht="30" x14ac:dyDescent="0.25">
      <c r="A92" s="73" t="s">
        <v>324</v>
      </c>
      <c r="B92" s="74" t="s">
        <v>325</v>
      </c>
      <c r="C92" s="75" t="s">
        <v>326</v>
      </c>
    </row>
    <row r="93" spans="1:3" ht="60" x14ac:dyDescent="0.25">
      <c r="A93" s="73" t="s">
        <v>327</v>
      </c>
      <c r="B93" s="74" t="s">
        <v>328</v>
      </c>
      <c r="C93" s="75" t="s">
        <v>329</v>
      </c>
    </row>
    <row r="94" spans="1:3" ht="60" x14ac:dyDescent="0.25">
      <c r="A94" s="73" t="s">
        <v>330</v>
      </c>
      <c r="B94" s="74" t="s">
        <v>331</v>
      </c>
      <c r="C94" s="75" t="s">
        <v>332</v>
      </c>
    </row>
    <row r="95" spans="1:3" ht="45" x14ac:dyDescent="0.25">
      <c r="A95" s="73" t="s">
        <v>333</v>
      </c>
      <c r="B95" s="74" t="s">
        <v>334</v>
      </c>
      <c r="C95" s="75" t="s">
        <v>374</v>
      </c>
    </row>
    <row r="96" spans="1:3" x14ac:dyDescent="0.25">
      <c r="A96" s="73" t="s">
        <v>335</v>
      </c>
      <c r="B96" s="74" t="s">
        <v>336</v>
      </c>
      <c r="C96" s="75" t="s">
        <v>375</v>
      </c>
    </row>
    <row r="97" spans="1:5" x14ac:dyDescent="0.25">
      <c r="A97" s="73" t="s">
        <v>337</v>
      </c>
      <c r="B97" s="74" t="s">
        <v>338</v>
      </c>
      <c r="C97" s="75" t="s">
        <v>339</v>
      </c>
    </row>
    <row r="98" spans="1:5" x14ac:dyDescent="0.25">
      <c r="A98" s="73" t="s">
        <v>340</v>
      </c>
      <c r="B98" s="74" t="s">
        <v>341</v>
      </c>
      <c r="C98" s="75" t="s">
        <v>342</v>
      </c>
    </row>
    <row r="99" spans="1:5" x14ac:dyDescent="0.25">
      <c r="A99" s="73" t="s">
        <v>343</v>
      </c>
      <c r="B99" s="74" t="s">
        <v>344</v>
      </c>
      <c r="C99" s="75" t="s">
        <v>345</v>
      </c>
    </row>
    <row r="100" spans="1:5" ht="45" x14ac:dyDescent="0.25">
      <c r="A100" s="73" t="s">
        <v>346</v>
      </c>
      <c r="B100" s="74" t="s">
        <v>347</v>
      </c>
      <c r="C100" s="75" t="s">
        <v>348</v>
      </c>
    </row>
    <row r="101" spans="1:5" ht="45" x14ac:dyDescent="0.25">
      <c r="A101" s="73" t="s">
        <v>349</v>
      </c>
      <c r="B101" s="74" t="s">
        <v>350</v>
      </c>
      <c r="C101" s="75" t="s">
        <v>351</v>
      </c>
    </row>
    <row r="102" spans="1:5" ht="30" x14ac:dyDescent="0.25">
      <c r="A102" s="79" t="s">
        <v>352</v>
      </c>
      <c r="B102" s="80" t="s">
        <v>353</v>
      </c>
      <c r="C102" s="81" t="s">
        <v>354</v>
      </c>
    </row>
    <row r="110" spans="1:5" ht="75" x14ac:dyDescent="0.25">
      <c r="C110" s="2" t="s">
        <v>523</v>
      </c>
      <c r="D110" s="1" t="s">
        <v>109</v>
      </c>
      <c r="E110" s="1" t="s">
        <v>110</v>
      </c>
    </row>
    <row r="111" spans="1:5" x14ac:dyDescent="0.25">
      <c r="A111" s="39" t="s">
        <v>15</v>
      </c>
      <c r="B111" s="39" t="s">
        <v>16</v>
      </c>
      <c r="C111" s="67">
        <v>1400000</v>
      </c>
      <c r="D111" s="41">
        <v>1062496.576698334</v>
      </c>
      <c r="E111" s="42">
        <v>337503.42330166599</v>
      </c>
    </row>
    <row r="112" spans="1:5" x14ac:dyDescent="0.25">
      <c r="A112" s="39" t="s">
        <v>17</v>
      </c>
      <c r="B112" s="39" t="s">
        <v>18</v>
      </c>
      <c r="C112" s="67">
        <v>100000</v>
      </c>
      <c r="D112" s="10">
        <v>75892.61262130957</v>
      </c>
      <c r="E112" s="11">
        <v>24107.387378690426</v>
      </c>
    </row>
    <row r="113" spans="1:5" x14ac:dyDescent="0.25">
      <c r="A113" s="39" t="s">
        <v>19</v>
      </c>
      <c r="B113" s="39" t="s">
        <v>20</v>
      </c>
      <c r="C113" s="67">
        <v>3500</v>
      </c>
      <c r="D113" s="10">
        <v>2656.2414417458349</v>
      </c>
      <c r="E113" s="11">
        <v>843.75855825416488</v>
      </c>
    </row>
    <row r="114" spans="1:5" x14ac:dyDescent="0.25">
      <c r="A114" s="39" t="s">
        <v>21</v>
      </c>
      <c r="B114" s="39" t="s">
        <v>22</v>
      </c>
      <c r="C114" s="67">
        <v>110000</v>
      </c>
      <c r="D114" s="10">
        <v>83481.873883440538</v>
      </c>
      <c r="E114" s="11">
        <v>26518.12611655947</v>
      </c>
    </row>
    <row r="115" spans="1:5" x14ac:dyDescent="0.25">
      <c r="A115" s="39" t="s">
        <v>23</v>
      </c>
      <c r="B115" s="39" t="s">
        <v>24</v>
      </c>
      <c r="C115" s="67">
        <v>2340</v>
      </c>
      <c r="D115" s="10">
        <v>1775.8871353386439</v>
      </c>
      <c r="E115" s="11">
        <v>564.11286466135596</v>
      </c>
    </row>
    <row r="116" spans="1:5" x14ac:dyDescent="0.25">
      <c r="A116" s="39" t="s">
        <v>25</v>
      </c>
      <c r="B116" s="39" t="s">
        <v>26</v>
      </c>
      <c r="C116" s="67">
        <v>8000</v>
      </c>
      <c r="D116" s="10">
        <v>6071.4090097047656</v>
      </c>
      <c r="E116" s="11">
        <v>1928.590990295234</v>
      </c>
    </row>
    <row r="117" spans="1:5" x14ac:dyDescent="0.25">
      <c r="A117" s="39" t="s">
        <v>27</v>
      </c>
      <c r="B117" s="39" t="s">
        <v>28</v>
      </c>
      <c r="C117" s="67">
        <v>55000</v>
      </c>
      <c r="D117" s="10">
        <v>41740.936941720269</v>
      </c>
      <c r="E117" s="11">
        <v>13259.063058279735</v>
      </c>
    </row>
    <row r="118" spans="1:5" x14ac:dyDescent="0.25">
      <c r="A118" s="39" t="s">
        <v>29</v>
      </c>
      <c r="B118" s="39" t="s">
        <v>30</v>
      </c>
      <c r="C118" s="67">
        <v>50000</v>
      </c>
      <c r="D118" s="10">
        <v>37946.306310654785</v>
      </c>
      <c r="E118" s="11">
        <v>12053.693689345213</v>
      </c>
    </row>
    <row r="119" spans="1:5" x14ac:dyDescent="0.25">
      <c r="A119" s="39" t="s">
        <v>31</v>
      </c>
      <c r="B119" s="39" t="s">
        <v>32</v>
      </c>
      <c r="C119" s="67">
        <v>40000</v>
      </c>
      <c r="D119" s="10">
        <v>30357.045048523829</v>
      </c>
      <c r="E119" s="11">
        <v>9642.9549514761711</v>
      </c>
    </row>
    <row r="120" spans="1:5" x14ac:dyDescent="0.25">
      <c r="A120" s="39" t="s">
        <v>33</v>
      </c>
      <c r="B120" s="39" t="s">
        <v>34</v>
      </c>
      <c r="C120" s="67">
        <v>100000</v>
      </c>
      <c r="D120" s="10">
        <v>75892.61262130957</v>
      </c>
      <c r="E120" s="11">
        <v>24107.387378690426</v>
      </c>
    </row>
    <row r="121" spans="1:5" x14ac:dyDescent="0.25">
      <c r="A121" s="39" t="s">
        <v>35</v>
      </c>
      <c r="B121" s="39" t="s">
        <v>36</v>
      </c>
      <c r="C121" s="67">
        <v>22000000</v>
      </c>
      <c r="D121" s="10">
        <v>16696374.776688106</v>
      </c>
      <c r="E121" s="11">
        <v>5303625.2233118936</v>
      </c>
    </row>
    <row r="122" spans="1:5" x14ac:dyDescent="0.25">
      <c r="A122" s="39" t="s">
        <v>37</v>
      </c>
      <c r="B122" s="39" t="s">
        <v>38</v>
      </c>
      <c r="C122" s="67">
        <v>250000</v>
      </c>
      <c r="D122" s="10">
        <v>189731.53155327393</v>
      </c>
      <c r="E122" s="11">
        <v>60268.468446726067</v>
      </c>
    </row>
    <row r="123" spans="1:5" x14ac:dyDescent="0.25">
      <c r="A123" s="39" t="s">
        <v>39</v>
      </c>
      <c r="B123" s="39" t="s">
        <v>40</v>
      </c>
      <c r="C123" s="67">
        <v>300000</v>
      </c>
      <c r="D123" s="10">
        <v>227677.83786392873</v>
      </c>
      <c r="E123" s="11">
        <v>72322.162136071274</v>
      </c>
    </row>
    <row r="124" spans="1:5" ht="30" x14ac:dyDescent="0.25">
      <c r="A124" s="39" t="s">
        <v>41</v>
      </c>
      <c r="B124" s="39" t="s">
        <v>42</v>
      </c>
      <c r="C124" s="67">
        <v>150000</v>
      </c>
      <c r="D124" s="10">
        <v>113838.91893196436</v>
      </c>
      <c r="E124" s="11">
        <v>36161.081068035637</v>
      </c>
    </row>
    <row r="125" spans="1:5" x14ac:dyDescent="0.25">
      <c r="A125" s="39" t="s">
        <v>43</v>
      </c>
      <c r="B125" s="39" t="s">
        <v>44</v>
      </c>
      <c r="C125" s="67">
        <v>84500</v>
      </c>
      <c r="D125" s="10">
        <v>64129.257665006589</v>
      </c>
      <c r="E125" s="11">
        <v>20370.742334993411</v>
      </c>
    </row>
    <row r="126" spans="1:5" ht="30" x14ac:dyDescent="0.25">
      <c r="A126" s="39" t="s">
        <v>45</v>
      </c>
      <c r="B126" s="39" t="s">
        <v>46</v>
      </c>
      <c r="C126" s="67">
        <v>150000</v>
      </c>
      <c r="D126" s="10">
        <v>113838.91893196436</v>
      </c>
      <c r="E126" s="11">
        <v>36161.081068035637</v>
      </c>
    </row>
    <row r="127" spans="1:5" x14ac:dyDescent="0.25">
      <c r="A127" s="39" t="s">
        <v>47</v>
      </c>
      <c r="B127" s="39" t="s">
        <v>48</v>
      </c>
      <c r="C127" s="67">
        <v>100000</v>
      </c>
      <c r="D127" s="10">
        <v>75892.61262130957</v>
      </c>
      <c r="E127" s="11">
        <v>24107.387378690426</v>
      </c>
    </row>
    <row r="128" spans="1:5" x14ac:dyDescent="0.25">
      <c r="A128" s="39" t="s">
        <v>49</v>
      </c>
      <c r="B128" s="39" t="s">
        <v>50</v>
      </c>
      <c r="C128" s="67">
        <v>150000</v>
      </c>
      <c r="D128" s="10">
        <v>113838.91893196436</v>
      </c>
      <c r="E128" s="11">
        <v>36161.081068035637</v>
      </c>
    </row>
    <row r="129" spans="1:5" x14ac:dyDescent="0.25">
      <c r="A129" s="39" t="s">
        <v>51</v>
      </c>
      <c r="B129" s="39" t="s">
        <v>52</v>
      </c>
      <c r="C129" s="67">
        <v>350000</v>
      </c>
      <c r="D129" s="10">
        <v>265624.14417458349</v>
      </c>
      <c r="E129" s="11">
        <v>84375.855825416496</v>
      </c>
    </row>
    <row r="130" spans="1:5" x14ac:dyDescent="0.25">
      <c r="A130" s="39" t="s">
        <v>53</v>
      </c>
      <c r="B130" s="39" t="s">
        <v>54</v>
      </c>
      <c r="C130" s="67">
        <v>1150000</v>
      </c>
      <c r="D130" s="10">
        <v>872765.04514506005</v>
      </c>
      <c r="E130" s="11">
        <v>277234.95485493989</v>
      </c>
    </row>
    <row r="131" spans="1:5" x14ac:dyDescent="0.25">
      <c r="A131" s="39" t="s">
        <v>55</v>
      </c>
      <c r="B131" s="39" t="s">
        <v>56</v>
      </c>
      <c r="C131" s="67">
        <v>1350000</v>
      </c>
      <c r="D131" s="10">
        <v>1024550.2703876792</v>
      </c>
      <c r="E131" s="11">
        <v>325449.72961232072</v>
      </c>
    </row>
    <row r="132" spans="1:5" x14ac:dyDescent="0.25">
      <c r="A132" s="39" t="s">
        <v>57</v>
      </c>
      <c r="B132" s="39" t="s">
        <v>58</v>
      </c>
      <c r="C132" s="67">
        <v>140000</v>
      </c>
      <c r="D132" s="10">
        <v>106249.65766983341</v>
      </c>
      <c r="E132" s="11">
        <v>33750.342330166597</v>
      </c>
    </row>
    <row r="133" spans="1:5" x14ac:dyDescent="0.25">
      <c r="A133" s="39" t="s">
        <v>59</v>
      </c>
      <c r="B133" s="39" t="s">
        <v>60</v>
      </c>
      <c r="C133" s="67">
        <v>400000</v>
      </c>
      <c r="D133" s="10">
        <v>303570.45048523828</v>
      </c>
      <c r="E133" s="11">
        <v>96429.549514761704</v>
      </c>
    </row>
    <row r="134" spans="1:5" x14ac:dyDescent="0.25">
      <c r="A134" s="39" t="s">
        <v>61</v>
      </c>
      <c r="B134" s="39" t="s">
        <v>62</v>
      </c>
      <c r="C134" s="67">
        <v>250000</v>
      </c>
      <c r="D134" s="10">
        <v>189731.53155327393</v>
      </c>
      <c r="E134" s="11">
        <v>60268.468446726067</v>
      </c>
    </row>
    <row r="135" spans="1:5" x14ac:dyDescent="0.25">
      <c r="A135" s="39" t="s">
        <v>63</v>
      </c>
      <c r="B135" s="39" t="s">
        <v>64</v>
      </c>
      <c r="C135" s="67">
        <v>450000</v>
      </c>
      <c r="D135" s="10">
        <v>341516.75679589307</v>
      </c>
      <c r="E135" s="11">
        <v>108483.24320410691</v>
      </c>
    </row>
    <row r="136" spans="1:5" ht="30" x14ac:dyDescent="0.25">
      <c r="A136" s="39" t="s">
        <v>65</v>
      </c>
      <c r="B136" s="39" t="s">
        <v>66</v>
      </c>
      <c r="C136" s="67">
        <v>10000</v>
      </c>
      <c r="D136" s="10">
        <v>7589.2612621309572</v>
      </c>
      <c r="E136" s="11">
        <v>2410.7387378690428</v>
      </c>
    </row>
    <row r="137" spans="1:5" x14ac:dyDescent="0.25">
      <c r="A137" s="40" t="s">
        <v>67</v>
      </c>
      <c r="B137" s="39" t="s">
        <v>68</v>
      </c>
      <c r="C137" s="67">
        <v>5800000</v>
      </c>
      <c r="D137" s="10">
        <v>4401771.5320359552</v>
      </c>
      <c r="E137" s="11">
        <v>1398228.4679640448</v>
      </c>
    </row>
    <row r="138" spans="1:5" x14ac:dyDescent="0.25">
      <c r="A138" s="40" t="s">
        <v>69</v>
      </c>
      <c r="B138" s="39" t="s">
        <v>70</v>
      </c>
      <c r="C138" s="67">
        <v>10000000</v>
      </c>
      <c r="D138" s="10">
        <v>7589261.2621309571</v>
      </c>
      <c r="E138" s="11">
        <v>2410738.7378690424</v>
      </c>
    </row>
    <row r="139" spans="1:5" x14ac:dyDescent="0.25">
      <c r="A139" s="39" t="s">
        <v>71</v>
      </c>
      <c r="B139" s="39" t="s">
        <v>72</v>
      </c>
      <c r="C139" s="67">
        <v>500000</v>
      </c>
      <c r="D139" s="10">
        <v>379463.06310654787</v>
      </c>
      <c r="E139" s="11">
        <v>120536.93689345213</v>
      </c>
    </row>
    <row r="140" spans="1:5" x14ac:dyDescent="0.25">
      <c r="A140" s="39" t="s">
        <v>73</v>
      </c>
      <c r="B140" s="39" t="s">
        <v>74</v>
      </c>
      <c r="C140" s="67">
        <v>3800000</v>
      </c>
      <c r="D140" s="10">
        <v>2883919.279609764</v>
      </c>
      <c r="E140" s="11">
        <v>916080.72039023624</v>
      </c>
    </row>
    <row r="141" spans="1:5" x14ac:dyDescent="0.25">
      <c r="A141" s="39" t="s">
        <v>75</v>
      </c>
      <c r="B141" s="39" t="s">
        <v>76</v>
      </c>
      <c r="C141" s="67">
        <v>1195000</v>
      </c>
      <c r="D141" s="10">
        <v>906916.72082464944</v>
      </c>
      <c r="E141" s="11">
        <v>288083.27917535062</v>
      </c>
    </row>
    <row r="142" spans="1:5" x14ac:dyDescent="0.25">
      <c r="A142" s="39" t="s">
        <v>77</v>
      </c>
      <c r="B142" s="39" t="s">
        <v>78</v>
      </c>
      <c r="C142" s="67">
        <v>1200000</v>
      </c>
      <c r="D142" s="10">
        <v>910711.3514557149</v>
      </c>
      <c r="E142" s="11">
        <v>289288.6485442851</v>
      </c>
    </row>
    <row r="143" spans="1:5" x14ac:dyDescent="0.25">
      <c r="A143" s="39" t="s">
        <v>79</v>
      </c>
      <c r="B143" s="39" t="s">
        <v>80</v>
      </c>
      <c r="C143" s="67">
        <v>105000</v>
      </c>
      <c r="D143" s="10">
        <v>79687.243252375047</v>
      </c>
      <c r="E143" s="11">
        <v>25312.756747624946</v>
      </c>
    </row>
    <row r="144" spans="1:5" x14ac:dyDescent="0.25">
      <c r="A144" s="39" t="s">
        <v>81</v>
      </c>
      <c r="B144" s="39" t="s">
        <v>82</v>
      </c>
      <c r="C144" s="67">
        <v>1200000</v>
      </c>
      <c r="D144" s="10">
        <v>910711.3514557149</v>
      </c>
      <c r="E144" s="11">
        <v>289288.6485442851</v>
      </c>
    </row>
    <row r="145" spans="1:5" x14ac:dyDescent="0.25">
      <c r="A145" s="39" t="s">
        <v>83</v>
      </c>
      <c r="B145" s="39" t="s">
        <v>248</v>
      </c>
      <c r="C145" s="67">
        <v>125000</v>
      </c>
      <c r="D145" s="10">
        <v>94865.765776636967</v>
      </c>
      <c r="E145" s="11">
        <v>30134.234223363033</v>
      </c>
    </row>
    <row r="146" spans="1:5" x14ac:dyDescent="0.25">
      <c r="A146" s="39" t="s">
        <v>84</v>
      </c>
      <c r="B146" s="39" t="s">
        <v>85</v>
      </c>
      <c r="C146" s="67">
        <v>125000</v>
      </c>
      <c r="D146" s="10">
        <v>94865.765776636967</v>
      </c>
      <c r="E146" s="11">
        <v>30134.234223363033</v>
      </c>
    </row>
    <row r="147" spans="1:5" x14ac:dyDescent="0.25">
      <c r="A147" s="39" t="s">
        <v>86</v>
      </c>
      <c r="B147" s="39" t="s">
        <v>87</v>
      </c>
      <c r="C147" s="67">
        <v>300000</v>
      </c>
      <c r="D147" s="10">
        <v>227677.83786392873</v>
      </c>
      <c r="E147" s="11">
        <v>72322.162136071274</v>
      </c>
    </row>
    <row r="148" spans="1:5" x14ac:dyDescent="0.25">
      <c r="A148" s="39" t="s">
        <v>88</v>
      </c>
      <c r="B148" s="39" t="s">
        <v>89</v>
      </c>
      <c r="C148" s="67">
        <v>450000</v>
      </c>
      <c r="D148" s="10">
        <v>341516.75679589307</v>
      </c>
      <c r="E148" s="11">
        <v>108483.24320410691</v>
      </c>
    </row>
    <row r="149" spans="1:5" x14ac:dyDescent="0.25">
      <c r="A149" s="39" t="s">
        <v>90</v>
      </c>
      <c r="B149" s="39" t="s">
        <v>91</v>
      </c>
      <c r="C149" s="67">
        <v>2208348</v>
      </c>
      <c r="D149" s="10">
        <v>1675972.9929704375</v>
      </c>
      <c r="E149" s="11">
        <v>532375.00702956249</v>
      </c>
    </row>
    <row r="150" spans="1:5" x14ac:dyDescent="0.25">
      <c r="A150" s="39" t="s">
        <v>92</v>
      </c>
      <c r="B150" s="39" t="s">
        <v>93</v>
      </c>
      <c r="C150" s="67">
        <v>600000</v>
      </c>
      <c r="D150" s="10">
        <v>455355.67572785745</v>
      </c>
      <c r="E150" s="11">
        <v>144644.32427214255</v>
      </c>
    </row>
    <row r="151" spans="1:5" x14ac:dyDescent="0.25">
      <c r="A151" s="39" t="s">
        <v>94</v>
      </c>
      <c r="B151" s="39" t="s">
        <v>95</v>
      </c>
      <c r="C151" s="67">
        <v>340000</v>
      </c>
      <c r="D151" s="10">
        <v>258034.88291245257</v>
      </c>
      <c r="E151" s="11">
        <v>81965.117087547449</v>
      </c>
    </row>
    <row r="152" spans="1:5" x14ac:dyDescent="0.25">
      <c r="A152" s="39" t="s">
        <v>96</v>
      </c>
      <c r="B152" s="39" t="s">
        <v>97</v>
      </c>
      <c r="C152" s="67">
        <v>3808077.0000000298</v>
      </c>
      <c r="D152" s="10">
        <v>2890049.1259312094</v>
      </c>
      <c r="E152" s="11">
        <v>918027.87406882015</v>
      </c>
    </row>
    <row r="159" spans="1:5" x14ac:dyDescent="0.25">
      <c r="A159" s="127" t="s">
        <v>7</v>
      </c>
      <c r="B159" s="127"/>
    </row>
    <row r="160" spans="1:5" x14ac:dyDescent="0.25">
      <c r="A160" s="39" t="s">
        <v>15</v>
      </c>
      <c r="B160" s="39" t="s">
        <v>16</v>
      </c>
      <c r="C160" s="67">
        <v>560000</v>
      </c>
    </row>
    <row r="161" spans="1:3" x14ac:dyDescent="0.25">
      <c r="A161" s="39" t="s">
        <v>21</v>
      </c>
      <c r="B161" s="39" t="s">
        <v>22</v>
      </c>
      <c r="C161" s="67"/>
    </row>
    <row r="162" spans="1:3" x14ac:dyDescent="0.25">
      <c r="A162" s="39" t="s">
        <v>207</v>
      </c>
      <c r="B162" s="39" t="s">
        <v>223</v>
      </c>
      <c r="C162" s="67"/>
    </row>
    <row r="163" spans="1:3" x14ac:dyDescent="0.25">
      <c r="A163" s="39" t="s">
        <v>17</v>
      </c>
      <c r="B163" s="39" t="s">
        <v>18</v>
      </c>
      <c r="C163" s="67"/>
    </row>
    <row r="164" spans="1:3" x14ac:dyDescent="0.25">
      <c r="A164" s="39" t="s">
        <v>19</v>
      </c>
      <c r="B164" s="39" t="s">
        <v>20</v>
      </c>
      <c r="C164" s="67"/>
    </row>
    <row r="165" spans="1:3" x14ac:dyDescent="0.25">
      <c r="A165" s="39" t="s">
        <v>23</v>
      </c>
      <c r="B165" s="39" t="s">
        <v>24</v>
      </c>
      <c r="C165" s="67"/>
    </row>
    <row r="166" spans="1:3" x14ac:dyDescent="0.25">
      <c r="A166" s="39" t="s">
        <v>94</v>
      </c>
      <c r="B166" s="39" t="s">
        <v>95</v>
      </c>
      <c r="C166" s="67"/>
    </row>
    <row r="167" spans="1:3" x14ac:dyDescent="0.25">
      <c r="A167" s="39" t="s">
        <v>25</v>
      </c>
      <c r="B167" s="39" t="s">
        <v>26</v>
      </c>
      <c r="C167" s="67"/>
    </row>
    <row r="168" spans="1:3" x14ac:dyDescent="0.25">
      <c r="A168" s="39" t="s">
        <v>27</v>
      </c>
      <c r="B168" s="39" t="s">
        <v>28</v>
      </c>
      <c r="C168" s="67">
        <v>100000</v>
      </c>
    </row>
    <row r="169" spans="1:3" x14ac:dyDescent="0.25">
      <c r="A169" s="39" t="s">
        <v>31</v>
      </c>
      <c r="B169" s="39" t="s">
        <v>32</v>
      </c>
      <c r="C169" s="67"/>
    </row>
    <row r="170" spans="1:3" x14ac:dyDescent="0.25">
      <c r="A170" s="39" t="s">
        <v>33</v>
      </c>
      <c r="B170" s="39" t="s">
        <v>34</v>
      </c>
      <c r="C170" s="67"/>
    </row>
    <row r="171" spans="1:3" x14ac:dyDescent="0.25">
      <c r="A171" s="39" t="s">
        <v>35</v>
      </c>
      <c r="B171" s="39" t="s">
        <v>36</v>
      </c>
      <c r="C171" s="67">
        <v>400000</v>
      </c>
    </row>
    <row r="172" spans="1:3" x14ac:dyDescent="0.25">
      <c r="A172" s="39" t="s">
        <v>37</v>
      </c>
      <c r="B172" s="39" t="s">
        <v>38</v>
      </c>
      <c r="C172" s="67"/>
    </row>
    <row r="173" spans="1:3" x14ac:dyDescent="0.25">
      <c r="A173" s="39" t="s">
        <v>150</v>
      </c>
      <c r="B173" s="39" t="s">
        <v>154</v>
      </c>
      <c r="C173" s="67">
        <v>800000</v>
      </c>
    </row>
    <row r="174" spans="1:3" x14ac:dyDescent="0.25">
      <c r="A174" s="39" t="s">
        <v>153</v>
      </c>
      <c r="B174" s="39" t="s">
        <v>155</v>
      </c>
      <c r="C174" s="67">
        <v>800000</v>
      </c>
    </row>
    <row r="175" spans="1:3" x14ac:dyDescent="0.25">
      <c r="A175" s="39" t="s">
        <v>39</v>
      </c>
      <c r="B175" s="39" t="s">
        <v>40</v>
      </c>
      <c r="C175" s="67"/>
    </row>
    <row r="176" spans="1:3" x14ac:dyDescent="0.25">
      <c r="A176" s="39" t="s">
        <v>29</v>
      </c>
      <c r="B176" s="39" t="s">
        <v>30</v>
      </c>
      <c r="C176" s="67"/>
    </row>
    <row r="177" spans="1:3" ht="30" x14ac:dyDescent="0.25">
      <c r="A177" s="39" t="s">
        <v>41</v>
      </c>
      <c r="B177" s="39" t="s">
        <v>42</v>
      </c>
      <c r="C177" s="67">
        <v>270000</v>
      </c>
    </row>
    <row r="178" spans="1:3" x14ac:dyDescent="0.25">
      <c r="A178" s="39" t="s">
        <v>43</v>
      </c>
      <c r="B178" s="39" t="s">
        <v>44</v>
      </c>
      <c r="C178" s="67"/>
    </row>
    <row r="179" spans="1:3" x14ac:dyDescent="0.25">
      <c r="A179" s="39" t="s">
        <v>213</v>
      </c>
      <c r="B179" s="39" t="s">
        <v>210</v>
      </c>
      <c r="C179" s="67"/>
    </row>
    <row r="180" spans="1:3" x14ac:dyDescent="0.25">
      <c r="A180" s="39" t="s">
        <v>206</v>
      </c>
      <c r="B180" s="39" t="s">
        <v>224</v>
      </c>
      <c r="C180" s="67"/>
    </row>
    <row r="181" spans="1:3" ht="30" x14ac:dyDescent="0.25">
      <c r="A181" s="39" t="s">
        <v>45</v>
      </c>
      <c r="B181" s="39" t="s">
        <v>46</v>
      </c>
      <c r="C181" s="67">
        <v>270000</v>
      </c>
    </row>
    <row r="182" spans="1:3" x14ac:dyDescent="0.25">
      <c r="A182" s="39" t="s">
        <v>47</v>
      </c>
      <c r="B182" s="39" t="s">
        <v>48</v>
      </c>
      <c r="C182" s="67"/>
    </row>
    <row r="183" spans="1:3" x14ac:dyDescent="0.25">
      <c r="A183" s="39" t="s">
        <v>214</v>
      </c>
      <c r="B183" s="39" t="s">
        <v>211</v>
      </c>
      <c r="C183" s="67"/>
    </row>
    <row r="184" spans="1:3" x14ac:dyDescent="0.25">
      <c r="A184" s="39" t="s">
        <v>49</v>
      </c>
      <c r="B184" s="39" t="s">
        <v>50</v>
      </c>
      <c r="C184" s="67">
        <v>161165.96</v>
      </c>
    </row>
    <row r="185" spans="1:3" x14ac:dyDescent="0.25">
      <c r="A185" s="39" t="s">
        <v>51</v>
      </c>
      <c r="B185" s="39" t="s">
        <v>52</v>
      </c>
      <c r="C185" s="67"/>
    </row>
    <row r="186" spans="1:3" x14ac:dyDescent="0.25">
      <c r="A186" s="39" t="s">
        <v>215</v>
      </c>
      <c r="B186" s="39" t="s">
        <v>212</v>
      </c>
      <c r="C186" s="67"/>
    </row>
    <row r="187" spans="1:3" x14ac:dyDescent="0.25">
      <c r="A187" s="39" t="s">
        <v>53</v>
      </c>
      <c r="B187" s="39" t="s">
        <v>54</v>
      </c>
      <c r="C187" s="67">
        <v>1000000</v>
      </c>
    </row>
    <row r="188" spans="1:3" x14ac:dyDescent="0.25">
      <c r="A188" s="39" t="s">
        <v>216</v>
      </c>
      <c r="B188" s="39" t="s">
        <v>217</v>
      </c>
      <c r="C188" s="67"/>
    </row>
    <row r="189" spans="1:3" x14ac:dyDescent="0.25">
      <c r="A189" s="39" t="s">
        <v>55</v>
      </c>
      <c r="B189" s="39" t="s">
        <v>56</v>
      </c>
      <c r="C189" s="67">
        <v>65938.28</v>
      </c>
    </row>
    <row r="190" spans="1:3" x14ac:dyDescent="0.25">
      <c r="A190" s="39" t="s">
        <v>57</v>
      </c>
      <c r="B190" s="39" t="s">
        <v>58</v>
      </c>
      <c r="C190" s="67"/>
    </row>
    <row r="191" spans="1:3" x14ac:dyDescent="0.25">
      <c r="A191" s="39" t="s">
        <v>59</v>
      </c>
      <c r="B191" s="39" t="s">
        <v>60</v>
      </c>
      <c r="C191" s="67"/>
    </row>
    <row r="192" spans="1:3" x14ac:dyDescent="0.25">
      <c r="A192" s="39" t="s">
        <v>209</v>
      </c>
      <c r="B192" s="39" t="s">
        <v>218</v>
      </c>
      <c r="C192" s="67"/>
    </row>
    <row r="193" spans="1:3" x14ac:dyDescent="0.25">
      <c r="A193" s="39" t="s">
        <v>61</v>
      </c>
      <c r="B193" s="39" t="s">
        <v>62</v>
      </c>
      <c r="C193" s="67"/>
    </row>
    <row r="194" spans="1:3" x14ac:dyDescent="0.25">
      <c r="A194" s="39" t="s">
        <v>63</v>
      </c>
      <c r="B194" s="39" t="s">
        <v>64</v>
      </c>
      <c r="C194" s="67"/>
    </row>
    <row r="195" spans="1:3" ht="30" x14ac:dyDescent="0.25">
      <c r="A195" s="39" t="s">
        <v>65</v>
      </c>
      <c r="B195" s="39" t="s">
        <v>66</v>
      </c>
      <c r="C195" s="67"/>
    </row>
    <row r="196" spans="1:3" x14ac:dyDescent="0.25">
      <c r="A196" s="39" t="s">
        <v>69</v>
      </c>
      <c r="B196" s="39" t="s">
        <v>70</v>
      </c>
      <c r="C196" s="67"/>
    </row>
    <row r="197" spans="1:3" x14ac:dyDescent="0.25">
      <c r="A197" s="39" t="s">
        <v>67</v>
      </c>
      <c r="B197" s="39" t="s">
        <v>68</v>
      </c>
      <c r="C197" s="67"/>
    </row>
    <row r="198" spans="1:3" x14ac:dyDescent="0.25">
      <c r="A198" s="39" t="s">
        <v>219</v>
      </c>
      <c r="B198" s="39" t="s">
        <v>220</v>
      </c>
      <c r="C198" s="67"/>
    </row>
    <row r="199" spans="1:3" x14ac:dyDescent="0.25">
      <c r="A199" s="39" t="s">
        <v>71</v>
      </c>
      <c r="B199" s="39" t="s">
        <v>72</v>
      </c>
      <c r="C199" s="67"/>
    </row>
    <row r="200" spans="1:3" x14ac:dyDescent="0.25">
      <c r="A200" s="39" t="s">
        <v>73</v>
      </c>
      <c r="B200" s="39" t="s">
        <v>74</v>
      </c>
      <c r="C200" s="67"/>
    </row>
    <row r="201" spans="1:3" x14ac:dyDescent="0.25">
      <c r="A201" s="39" t="s">
        <v>221</v>
      </c>
      <c r="B201" s="39" t="s">
        <v>222</v>
      </c>
      <c r="C201" s="67"/>
    </row>
    <row r="202" spans="1:3" x14ac:dyDescent="0.25">
      <c r="A202" s="39" t="s">
        <v>75</v>
      </c>
      <c r="B202" s="39" t="s">
        <v>76</v>
      </c>
      <c r="C202" s="67"/>
    </row>
    <row r="203" spans="1:3" x14ac:dyDescent="0.25">
      <c r="A203" s="39" t="s">
        <v>77</v>
      </c>
      <c r="B203" s="39" t="s">
        <v>78</v>
      </c>
      <c r="C203" s="67">
        <v>750000</v>
      </c>
    </row>
    <row r="204" spans="1:3" x14ac:dyDescent="0.25">
      <c r="A204" s="39" t="s">
        <v>151</v>
      </c>
      <c r="B204" s="39" t="s">
        <v>152</v>
      </c>
      <c r="C204" s="67">
        <v>2250000</v>
      </c>
    </row>
    <row r="205" spans="1:3" x14ac:dyDescent="0.25">
      <c r="A205" s="39" t="s">
        <v>79</v>
      </c>
      <c r="B205" s="39" t="s">
        <v>80</v>
      </c>
      <c r="C205" s="67"/>
    </row>
    <row r="206" spans="1:3" x14ac:dyDescent="0.25">
      <c r="A206" s="39" t="s">
        <v>81</v>
      </c>
      <c r="B206" s="39" t="s">
        <v>249</v>
      </c>
      <c r="C206" s="67"/>
    </row>
    <row r="207" spans="1:3" x14ac:dyDescent="0.25">
      <c r="A207" s="39" t="s">
        <v>208</v>
      </c>
      <c r="B207" s="39" t="s">
        <v>226</v>
      </c>
      <c r="C207" s="67">
        <v>4200000</v>
      </c>
    </row>
    <row r="208" spans="1:3" x14ac:dyDescent="0.25">
      <c r="A208" s="39" t="s">
        <v>225</v>
      </c>
      <c r="B208" s="39" t="s">
        <v>227</v>
      </c>
      <c r="C208" s="67">
        <v>3200000</v>
      </c>
    </row>
    <row r="209" spans="1:5" x14ac:dyDescent="0.25">
      <c r="A209" s="39" t="s">
        <v>83</v>
      </c>
      <c r="B209" s="39" t="s">
        <v>248</v>
      </c>
      <c r="C209" s="67">
        <v>75000</v>
      </c>
    </row>
    <row r="210" spans="1:5" x14ac:dyDescent="0.25">
      <c r="A210" s="39" t="s">
        <v>84</v>
      </c>
      <c r="B210" s="39" t="s">
        <v>85</v>
      </c>
      <c r="C210" s="67"/>
    </row>
    <row r="211" spans="1:5" x14ac:dyDescent="0.25">
      <c r="A211" s="39" t="s">
        <v>88</v>
      </c>
      <c r="B211" s="39" t="s">
        <v>89</v>
      </c>
      <c r="C211" s="67"/>
    </row>
    <row r="212" spans="1:5" x14ac:dyDescent="0.25">
      <c r="A212" s="39" t="s">
        <v>90</v>
      </c>
      <c r="B212" s="39" t="s">
        <v>91</v>
      </c>
      <c r="C212" s="67"/>
    </row>
    <row r="213" spans="1:5" x14ac:dyDescent="0.25">
      <c r="A213" s="39" t="s">
        <v>92</v>
      </c>
      <c r="B213" s="39" t="s">
        <v>93</v>
      </c>
      <c r="C213" s="67"/>
    </row>
    <row r="214" spans="1:5" x14ac:dyDescent="0.25">
      <c r="A214" s="39" t="s">
        <v>86</v>
      </c>
      <c r="B214" s="39" t="s">
        <v>87</v>
      </c>
      <c r="C214" s="67"/>
    </row>
    <row r="215" spans="1:5" x14ac:dyDescent="0.25">
      <c r="A215" s="39" t="s">
        <v>96</v>
      </c>
      <c r="B215" s="39" t="s">
        <v>97</v>
      </c>
      <c r="C215" s="67">
        <f>C216-SUM(C160:C214)</f>
        <v>498594.75999999978</v>
      </c>
    </row>
    <row r="216" spans="1:5" x14ac:dyDescent="0.25">
      <c r="B216" s="39" t="s">
        <v>98</v>
      </c>
      <c r="C216" s="67">
        <v>15400699</v>
      </c>
    </row>
    <row r="221" spans="1:5" x14ac:dyDescent="0.25">
      <c r="A221">
        <v>3</v>
      </c>
      <c r="B221" t="s">
        <v>131</v>
      </c>
    </row>
    <row r="222" spans="1:5" x14ac:dyDescent="0.25">
      <c r="A222">
        <v>4</v>
      </c>
      <c r="B222" t="s">
        <v>132</v>
      </c>
    </row>
    <row r="223" spans="1:5" x14ac:dyDescent="0.25">
      <c r="A223" s="50" t="s">
        <v>134</v>
      </c>
      <c r="B223" s="50"/>
      <c r="C223" s="50"/>
      <c r="D223" s="50"/>
      <c r="E223" s="50"/>
    </row>
    <row r="224" spans="1:5" x14ac:dyDescent="0.25">
      <c r="A224" s="52" t="s">
        <v>135</v>
      </c>
      <c r="B224" s="45" t="s">
        <v>123</v>
      </c>
      <c r="C224" s="46">
        <v>3190</v>
      </c>
      <c r="D224" s="47" t="s">
        <v>125</v>
      </c>
      <c r="E224" t="s">
        <v>133</v>
      </c>
    </row>
    <row r="225" spans="1:5" x14ac:dyDescent="0.25">
      <c r="A225" s="52" t="s">
        <v>120</v>
      </c>
      <c r="B225" s="45" t="s">
        <v>124</v>
      </c>
      <c r="C225" s="46">
        <v>3191</v>
      </c>
      <c r="D225" s="47" t="s">
        <v>126</v>
      </c>
      <c r="E225" t="s">
        <v>133</v>
      </c>
    </row>
    <row r="226" spans="1:5" x14ac:dyDescent="0.25">
      <c r="A226" s="52" t="s">
        <v>136</v>
      </c>
      <c r="B226" s="45" t="s">
        <v>124</v>
      </c>
      <c r="C226" s="46">
        <v>3190</v>
      </c>
      <c r="D226" s="47" t="s">
        <v>127</v>
      </c>
      <c r="E226" t="s">
        <v>133</v>
      </c>
    </row>
    <row r="227" spans="1:5" x14ac:dyDescent="0.25">
      <c r="A227" s="52" t="s">
        <v>137</v>
      </c>
      <c r="B227" s="45" t="s">
        <v>124</v>
      </c>
      <c r="C227" s="46">
        <v>3390</v>
      </c>
      <c r="D227" s="47" t="s">
        <v>128</v>
      </c>
      <c r="E227" t="s">
        <v>133</v>
      </c>
    </row>
    <row r="228" spans="1:5" x14ac:dyDescent="0.25">
      <c r="A228" s="52" t="s">
        <v>138</v>
      </c>
      <c r="B228" s="45" t="s">
        <v>124</v>
      </c>
      <c r="C228" s="46">
        <v>3390</v>
      </c>
      <c r="D228" s="47" t="s">
        <v>128</v>
      </c>
      <c r="E228" t="s">
        <v>133</v>
      </c>
    </row>
    <row r="229" spans="1:5" x14ac:dyDescent="0.25">
      <c r="A229" s="53" t="s">
        <v>139</v>
      </c>
      <c r="B229" s="48" t="s">
        <v>124</v>
      </c>
      <c r="C229" s="49">
        <v>3190</v>
      </c>
      <c r="D229" s="47" t="s">
        <v>129</v>
      </c>
      <c r="E229" t="s">
        <v>133</v>
      </c>
    </row>
    <row r="230" spans="1:5" x14ac:dyDescent="0.25">
      <c r="A230" s="53" t="s">
        <v>140</v>
      </c>
      <c r="B230" s="48" t="s">
        <v>124</v>
      </c>
      <c r="C230" s="49">
        <v>3390</v>
      </c>
      <c r="D230" s="47" t="s">
        <v>128</v>
      </c>
      <c r="E230" t="s">
        <v>133</v>
      </c>
    </row>
    <row r="231" spans="1:5" x14ac:dyDescent="0.25">
      <c r="A231" s="53" t="s">
        <v>141</v>
      </c>
      <c r="B231" s="48" t="s">
        <v>124</v>
      </c>
      <c r="C231" s="49">
        <v>3390</v>
      </c>
      <c r="D231" s="47" t="s">
        <v>130</v>
      </c>
      <c r="E231" t="s">
        <v>133</v>
      </c>
    </row>
    <row r="232" spans="1:5" x14ac:dyDescent="0.25">
      <c r="A232" s="53" t="s">
        <v>142</v>
      </c>
      <c r="B232" s="48" t="s">
        <v>124</v>
      </c>
      <c r="C232" s="49">
        <v>3390</v>
      </c>
      <c r="D232" s="47" t="s">
        <v>128</v>
      </c>
      <c r="E232" t="s">
        <v>133</v>
      </c>
    </row>
    <row r="233" spans="1:5" x14ac:dyDescent="0.25">
      <c r="A233" s="53" t="s">
        <v>136</v>
      </c>
      <c r="B233" s="48" t="s">
        <v>124</v>
      </c>
      <c r="C233" s="49">
        <v>3191</v>
      </c>
      <c r="D233" s="47" t="s">
        <v>127</v>
      </c>
      <c r="E233" t="s">
        <v>133</v>
      </c>
    </row>
    <row r="236" spans="1:5" x14ac:dyDescent="0.25">
      <c r="A236" s="54" t="s">
        <v>147</v>
      </c>
      <c r="B236" s="54" t="s">
        <v>164</v>
      </c>
      <c r="C236" s="54" t="s">
        <v>238</v>
      </c>
      <c r="D236" s="54" t="s">
        <v>582</v>
      </c>
    </row>
    <row r="237" spans="1:5" x14ac:dyDescent="0.25">
      <c r="A237" s="54" t="s">
        <v>146</v>
      </c>
      <c r="B237" s="54" t="s">
        <v>228</v>
      </c>
      <c r="C237" s="54" t="s">
        <v>237</v>
      </c>
    </row>
  </sheetData>
  <sheetProtection algorithmName="SHA-512" hashValue="cFkRysFYrXutdUMS0xhuDMmUBGFFqLDtgoB/T+m7zdpefKxnSJMLJdxl1fPQ0jIwZmc/lClY/Gy3JzmHBIXdjA==" saltValue="qU1m3mnal2wb3xM0MiCGyw==" spinCount="100000" sheet="1" objects="1" scenarios="1"/>
  <sortState xmlns:xlrd2="http://schemas.microsoft.com/office/spreadsheetml/2017/richdata2" ref="A2:B59">
    <sortCondition ref="A2:A58"/>
  </sortState>
  <mergeCells count="2">
    <mergeCell ref="A64:C64"/>
    <mergeCell ref="A159:B159"/>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A44" sqref="A44:B44"/>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7" t="s">
        <v>7</v>
      </c>
      <c r="B1" s="127"/>
      <c r="C1" s="1" t="s">
        <v>8</v>
      </c>
      <c r="D1" s="1" t="s">
        <v>9</v>
      </c>
      <c r="E1" s="1" t="s">
        <v>10</v>
      </c>
      <c r="F1" s="2" t="s">
        <v>522</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x14ac:dyDescent="0.25">
      <c r="A3" s="12" t="s">
        <v>17</v>
      </c>
      <c r="B3" s="12" t="s">
        <v>18</v>
      </c>
      <c r="C3" s="13">
        <v>60000</v>
      </c>
      <c r="D3" s="14">
        <v>60416.780000000028</v>
      </c>
      <c r="E3" s="15">
        <v>108920</v>
      </c>
      <c r="F3" s="16">
        <v>100000</v>
      </c>
      <c r="G3" s="17"/>
      <c r="H3" s="9">
        <v>100000</v>
      </c>
      <c r="J3" s="10">
        <v>75892.61262130957</v>
      </c>
      <c r="K3" s="11">
        <v>24107.387378690426</v>
      </c>
    </row>
    <row r="4" spans="1:11" x14ac:dyDescent="0.25">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x14ac:dyDescent="0.25">
      <c r="A6" s="12" t="s">
        <v>23</v>
      </c>
      <c r="B6" s="12" t="s">
        <v>24</v>
      </c>
      <c r="C6" s="13">
        <v>2340</v>
      </c>
      <c r="D6" s="14">
        <v>0</v>
      </c>
      <c r="E6" s="15">
        <v>2340</v>
      </c>
      <c r="F6" s="16">
        <v>2340</v>
      </c>
      <c r="G6" s="17"/>
      <c r="H6" s="9">
        <v>2340</v>
      </c>
      <c r="J6" s="10">
        <v>1775.8871353386439</v>
      </c>
      <c r="K6" s="11">
        <v>564.11286466135596</v>
      </c>
    </row>
    <row r="7" spans="1:11" x14ac:dyDescent="0.25">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x14ac:dyDescent="0.25">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x14ac:dyDescent="0.25">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x14ac:dyDescent="0.25">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x14ac:dyDescent="0.25">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x14ac:dyDescent="0.25">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248</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8" t="s">
        <v>98</v>
      </c>
      <c r="B44" s="128"/>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lgorithmName="SHA-512" hashValue="SyrMCgP+u/2ilqbDN7a4w/gXiHfY9iaI9HcXB8tWIUZI8BjB9DxyXCxMOZUQLbGSumzzGn85BmaGcK2NZMopxw==" saltValue="43tG/JlJiFo1n4b27UxEhQ==" spinCount="100000" sheet="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E13" sqref="E13"/>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241</v>
      </c>
      <c r="B1" s="61" t="s">
        <v>242</v>
      </c>
      <c r="C1" s="62" t="s">
        <v>243</v>
      </c>
      <c r="D1" s="61" t="s">
        <v>244</v>
      </c>
      <c r="E1" s="63" t="s">
        <v>379</v>
      </c>
      <c r="F1" s="63" t="s">
        <v>245</v>
      </c>
      <c r="G1" s="61" t="s">
        <v>246</v>
      </c>
    </row>
    <row r="2" spans="1:7" x14ac:dyDescent="0.25">
      <c r="C2" s="70"/>
      <c r="D2" s="70"/>
      <c r="E2" s="70"/>
      <c r="G2" s="71"/>
    </row>
    <row r="3" spans="1:7" x14ac:dyDescent="0.25">
      <c r="C3" s="70"/>
      <c r="D3" s="70"/>
      <c r="E3" s="70"/>
      <c r="G3" s="71"/>
    </row>
    <row r="4" spans="1:7" x14ac:dyDescent="0.25">
      <c r="B4" s="69">
        <v>44967</v>
      </c>
      <c r="C4" s="70" t="s">
        <v>419</v>
      </c>
      <c r="D4" s="70" t="s">
        <v>387</v>
      </c>
      <c r="E4" s="70" t="s">
        <v>131</v>
      </c>
      <c r="G4" s="71">
        <v>2000</v>
      </c>
    </row>
    <row r="5" spans="1:7" x14ac:dyDescent="0.25">
      <c r="B5" s="69">
        <v>45121</v>
      </c>
      <c r="C5" s="70" t="s">
        <v>409</v>
      </c>
      <c r="D5" s="70" t="s">
        <v>432</v>
      </c>
      <c r="E5" s="70" t="s">
        <v>132</v>
      </c>
      <c r="G5" s="71">
        <v>30000</v>
      </c>
    </row>
    <row r="6" spans="1:7" x14ac:dyDescent="0.25">
      <c r="B6" s="69">
        <v>45134</v>
      </c>
      <c r="C6" s="70" t="s">
        <v>409</v>
      </c>
      <c r="D6" s="70" t="s">
        <v>432</v>
      </c>
      <c r="E6" s="70" t="s">
        <v>132</v>
      </c>
      <c r="G6" s="71">
        <v>1811.5</v>
      </c>
    </row>
    <row r="7" spans="1:7" x14ac:dyDescent="0.25">
      <c r="B7" s="69">
        <v>45145</v>
      </c>
      <c r="C7" s="70" t="s">
        <v>409</v>
      </c>
      <c r="D7" s="70" t="s">
        <v>433</v>
      </c>
      <c r="E7" s="70" t="s">
        <v>132</v>
      </c>
      <c r="G7" s="71">
        <v>120000</v>
      </c>
    </row>
    <row r="8" spans="1:7" x14ac:dyDescent="0.25">
      <c r="B8" s="69">
        <v>45146</v>
      </c>
      <c r="C8" s="70" t="s">
        <v>397</v>
      </c>
      <c r="D8" s="70" t="s">
        <v>433</v>
      </c>
      <c r="E8" s="70" t="s">
        <v>132</v>
      </c>
      <c r="G8" s="71">
        <v>103800</v>
      </c>
    </row>
    <row r="9" spans="1:7" x14ac:dyDescent="0.25">
      <c r="B9" s="69">
        <v>45146</v>
      </c>
      <c r="C9" s="70" t="s">
        <v>439</v>
      </c>
      <c r="D9" s="70" t="s">
        <v>433</v>
      </c>
      <c r="E9" s="70" t="s">
        <v>132</v>
      </c>
      <c r="G9" s="71">
        <v>83500</v>
      </c>
    </row>
    <row r="10" spans="1:7" x14ac:dyDescent="0.25">
      <c r="B10" s="69">
        <v>45161</v>
      </c>
      <c r="C10" s="70" t="s">
        <v>389</v>
      </c>
      <c r="D10" s="70" t="s">
        <v>433</v>
      </c>
      <c r="E10" s="70" t="s">
        <v>132</v>
      </c>
      <c r="G10" s="71">
        <v>21342</v>
      </c>
    </row>
    <row r="11" spans="1:7" x14ac:dyDescent="0.25">
      <c r="B11" s="69">
        <v>45161</v>
      </c>
      <c r="C11" s="70" t="s">
        <v>409</v>
      </c>
      <c r="D11" s="70" t="s">
        <v>433</v>
      </c>
      <c r="E11" s="70" t="s">
        <v>132</v>
      </c>
      <c r="G11" s="71">
        <v>36294.14</v>
      </c>
    </row>
    <row r="12" spans="1:7" x14ac:dyDescent="0.25">
      <c r="B12" s="69">
        <v>45162</v>
      </c>
      <c r="C12" s="70" t="s">
        <v>405</v>
      </c>
      <c r="D12" s="70" t="s">
        <v>388</v>
      </c>
      <c r="E12" s="70" t="s">
        <v>132</v>
      </c>
      <c r="G12" s="71">
        <v>121885</v>
      </c>
    </row>
    <row r="13" spans="1:7" x14ac:dyDescent="0.25">
      <c r="B13" s="69">
        <v>45167</v>
      </c>
      <c r="C13" s="70" t="s">
        <v>413</v>
      </c>
      <c r="D13" s="70" t="s">
        <v>388</v>
      </c>
      <c r="E13" s="70" t="s">
        <v>132</v>
      </c>
      <c r="G13" s="71">
        <v>69912.2</v>
      </c>
    </row>
    <row r="14" spans="1:7" x14ac:dyDescent="0.25">
      <c r="B14" s="69">
        <v>45167</v>
      </c>
      <c r="C14" s="70" t="s">
        <v>388</v>
      </c>
      <c r="D14" s="70" t="s">
        <v>413</v>
      </c>
      <c r="E14" s="70" t="s">
        <v>131</v>
      </c>
      <c r="G14" s="71">
        <v>69912.2</v>
      </c>
    </row>
    <row r="15" spans="1:7" x14ac:dyDescent="0.25">
      <c r="C15" s="70"/>
      <c r="D15" s="70"/>
      <c r="E15" s="70"/>
      <c r="G15" s="71"/>
    </row>
    <row r="16" spans="1:7" x14ac:dyDescent="0.25">
      <c r="C16" s="70"/>
      <c r="D16" s="70"/>
      <c r="E16" s="70"/>
      <c r="G16" s="71"/>
    </row>
    <row r="17" spans="3:7" x14ac:dyDescent="0.25">
      <c r="C17" s="70"/>
      <c r="D17" s="70"/>
      <c r="E17" s="70"/>
      <c r="G17" s="71"/>
    </row>
    <row r="18" spans="3:7" x14ac:dyDescent="0.25">
      <c r="C18" s="70"/>
      <c r="D18" s="70"/>
      <c r="E18" s="70"/>
      <c r="G18" s="71"/>
    </row>
    <row r="19" spans="3:7" x14ac:dyDescent="0.25">
      <c r="C19" s="70"/>
      <c r="D19" s="70"/>
      <c r="E19" s="70"/>
      <c r="G19" s="71"/>
    </row>
    <row r="20" spans="3:7" x14ac:dyDescent="0.25">
      <c r="C20" s="70"/>
      <c r="D20" s="70"/>
      <c r="E20" s="70"/>
      <c r="G20" s="71"/>
    </row>
    <row r="21" spans="3:7" x14ac:dyDescent="0.25">
      <c r="C21" s="70"/>
      <c r="D21" s="70"/>
      <c r="E21" s="70"/>
      <c r="G21" s="71"/>
    </row>
    <row r="22" spans="3:7" x14ac:dyDescent="0.25">
      <c r="C22" s="70"/>
      <c r="D22" s="70"/>
      <c r="E22" s="70"/>
      <c r="G22" s="71"/>
    </row>
    <row r="23" spans="3:7" x14ac:dyDescent="0.25">
      <c r="C23" s="70"/>
      <c r="D23" s="70"/>
      <c r="E23" s="70"/>
      <c r="G23" s="71"/>
    </row>
    <row r="24" spans="3:7" x14ac:dyDescent="0.25">
      <c r="C24" s="70"/>
      <c r="D24" s="70"/>
      <c r="E24" s="70"/>
      <c r="G24" s="71"/>
    </row>
    <row r="25" spans="3:7" x14ac:dyDescent="0.25">
      <c r="C25" s="70"/>
      <c r="D25" s="70"/>
      <c r="E25" s="70"/>
      <c r="G25" s="71"/>
    </row>
    <row r="26" spans="3:7" x14ac:dyDescent="0.25">
      <c r="C26" s="70"/>
      <c r="D26" s="70"/>
      <c r="E26" s="70"/>
      <c r="G26" s="71"/>
    </row>
    <row r="27" spans="3:7" x14ac:dyDescent="0.25">
      <c r="C27" s="70"/>
      <c r="D27" s="70"/>
      <c r="E27" s="70"/>
      <c r="G27" s="71"/>
    </row>
    <row r="28" spans="3:7" x14ac:dyDescent="0.25">
      <c r="C28" s="70"/>
      <c r="D28" s="70"/>
      <c r="E28" s="70"/>
      <c r="G28" s="71"/>
    </row>
    <row r="29" spans="3:7" x14ac:dyDescent="0.25">
      <c r="C29" s="70"/>
      <c r="D29" s="70"/>
      <c r="E29" s="70"/>
      <c r="G29" s="71"/>
    </row>
    <row r="30" spans="3:7" x14ac:dyDescent="0.25">
      <c r="C30" s="70"/>
      <c r="D30" s="70"/>
      <c r="E30" s="70"/>
      <c r="G30" s="71"/>
    </row>
    <row r="31" spans="3:7" x14ac:dyDescent="0.25">
      <c r="C31" s="70"/>
      <c r="D31" s="70"/>
      <c r="E31" s="70"/>
      <c r="G31" s="71"/>
    </row>
    <row r="32" spans="3:7" x14ac:dyDescent="0.25">
      <c r="C32" s="70"/>
      <c r="D32" s="70"/>
      <c r="E32" s="70"/>
      <c r="G32" s="71"/>
    </row>
    <row r="33" spans="3:7" x14ac:dyDescent="0.25">
      <c r="C33" s="70"/>
      <c r="D33" s="70"/>
      <c r="E33" s="70"/>
      <c r="G33" s="71"/>
    </row>
    <row r="34" spans="3:7" x14ac:dyDescent="0.25">
      <c r="C34" s="70"/>
      <c r="D34" s="70"/>
      <c r="E34" s="70"/>
      <c r="G34" s="71"/>
    </row>
    <row r="35" spans="3:7" x14ac:dyDescent="0.25">
      <c r="C35" s="70"/>
      <c r="D35" s="70"/>
      <c r="E35" s="70"/>
      <c r="G35" s="71"/>
    </row>
    <row r="36" spans="3:7" x14ac:dyDescent="0.25">
      <c r="C36" s="70"/>
      <c r="D36" s="70"/>
      <c r="E36" s="70"/>
      <c r="G36" s="71"/>
    </row>
    <row r="37" spans="3:7" x14ac:dyDescent="0.25">
      <c r="C37" s="70"/>
      <c r="D37" s="70"/>
      <c r="E37" s="70"/>
      <c r="G37" s="71"/>
    </row>
    <row r="38" spans="3:7" x14ac:dyDescent="0.25">
      <c r="C38" s="70"/>
      <c r="D38" s="70"/>
      <c r="E38" s="70"/>
      <c r="G38" s="71"/>
    </row>
    <row r="39" spans="3:7" x14ac:dyDescent="0.25">
      <c r="C39" s="70"/>
      <c r="D39" s="70"/>
      <c r="E39" s="70"/>
      <c r="G39" s="71"/>
    </row>
    <row r="40" spans="3:7" x14ac:dyDescent="0.25">
      <c r="C40" s="70"/>
      <c r="D40" s="70"/>
      <c r="E40" s="70"/>
      <c r="G40" s="71"/>
    </row>
    <row r="41" spans="3:7" x14ac:dyDescent="0.25">
      <c r="C41" s="70"/>
      <c r="D41" s="70"/>
      <c r="E41" s="70"/>
      <c r="G41" s="71"/>
    </row>
    <row r="42" spans="3:7" x14ac:dyDescent="0.25">
      <c r="C42" s="70"/>
      <c r="D42" s="70"/>
      <c r="E42" s="70"/>
      <c r="G42" s="71"/>
    </row>
    <row r="43" spans="3:7" x14ac:dyDescent="0.25">
      <c r="C43" s="70"/>
      <c r="D43" s="70"/>
      <c r="E43" s="70"/>
      <c r="G43" s="71"/>
    </row>
    <row r="44" spans="3:7" x14ac:dyDescent="0.25">
      <c r="C44" s="70"/>
      <c r="D44" s="70"/>
      <c r="E44" s="70"/>
      <c r="G44" s="71"/>
    </row>
    <row r="45" spans="3:7" x14ac:dyDescent="0.25">
      <c r="C45" s="70"/>
      <c r="D45" s="70"/>
      <c r="E45" s="70"/>
      <c r="G45" s="71"/>
    </row>
    <row r="46" spans="3:7" x14ac:dyDescent="0.25">
      <c r="C46" s="70"/>
      <c r="D46" s="70"/>
      <c r="E46" s="70"/>
      <c r="G46" s="71"/>
    </row>
    <row r="47" spans="3:7" x14ac:dyDescent="0.25">
      <c r="C47" s="70"/>
      <c r="D47" s="70"/>
      <c r="E47" s="70"/>
      <c r="G47" s="71"/>
    </row>
    <row r="48" spans="3:7" x14ac:dyDescent="0.25">
      <c r="C48" s="70"/>
      <c r="D48" s="70"/>
      <c r="E48" s="70"/>
      <c r="G48" s="71"/>
    </row>
    <row r="49" spans="3:7" x14ac:dyDescent="0.25">
      <c r="C49" s="70"/>
      <c r="D49" s="70"/>
      <c r="E49" s="70"/>
      <c r="G49" s="71"/>
    </row>
    <row r="50" spans="3:7" x14ac:dyDescent="0.25">
      <c r="C50" s="70"/>
      <c r="D50" s="70"/>
      <c r="E50" s="70"/>
      <c r="G50" s="71"/>
    </row>
    <row r="51" spans="3:7" x14ac:dyDescent="0.25">
      <c r="C51" s="70"/>
      <c r="D51" s="70"/>
      <c r="E51" s="70"/>
      <c r="G51" s="71"/>
    </row>
    <row r="52" spans="3:7" x14ac:dyDescent="0.25">
      <c r="C52" s="70"/>
      <c r="D52" s="70"/>
      <c r="E52" s="70"/>
      <c r="G52" s="71"/>
    </row>
    <row r="53" spans="3:7" x14ac:dyDescent="0.25">
      <c r="C53" s="70"/>
      <c r="D53" s="70"/>
      <c r="E53" s="70"/>
      <c r="G53" s="71"/>
    </row>
    <row r="54" spans="3:7" x14ac:dyDescent="0.25">
      <c r="C54" s="70"/>
      <c r="D54" s="70"/>
      <c r="E54" s="70"/>
      <c r="G54" s="71"/>
    </row>
    <row r="55" spans="3:7" x14ac:dyDescent="0.25">
      <c r="C55" s="70"/>
      <c r="D55" s="70"/>
      <c r="E55" s="70"/>
      <c r="G55" s="71"/>
    </row>
    <row r="56" spans="3:7" x14ac:dyDescent="0.25">
      <c r="C56" s="70"/>
      <c r="D56" s="70"/>
      <c r="E56" s="70"/>
      <c r="G56" s="71"/>
    </row>
    <row r="57" spans="3:7" x14ac:dyDescent="0.25">
      <c r="C57" s="70"/>
      <c r="D57" s="70"/>
      <c r="E57" s="70"/>
      <c r="G57" s="71"/>
    </row>
    <row r="58" spans="3:7" x14ac:dyDescent="0.25">
      <c r="C58" s="70"/>
      <c r="D58" s="70"/>
      <c r="E58" s="70"/>
      <c r="G58" s="71"/>
    </row>
    <row r="59" spans="3:7" x14ac:dyDescent="0.25">
      <c r="C59" s="70"/>
      <c r="D59" s="70"/>
      <c r="E59" s="70"/>
      <c r="G59" s="71"/>
    </row>
    <row r="60" spans="3:7" x14ac:dyDescent="0.25">
      <c r="C60" s="70"/>
      <c r="D60" s="70"/>
      <c r="E60" s="70"/>
      <c r="G60" s="71"/>
    </row>
    <row r="61" spans="3:7" x14ac:dyDescent="0.25">
      <c r="C61" s="70"/>
      <c r="D61" s="70"/>
      <c r="E61" s="70"/>
      <c r="G61" s="71"/>
    </row>
    <row r="62" spans="3:7" x14ac:dyDescent="0.25">
      <c r="C62" s="70"/>
      <c r="D62" s="70"/>
      <c r="E62" s="70"/>
      <c r="G62" s="71"/>
    </row>
    <row r="63" spans="3:7" x14ac:dyDescent="0.25">
      <c r="C63" s="70"/>
      <c r="D63" s="70"/>
      <c r="E63" s="70"/>
      <c r="G63" s="71"/>
    </row>
    <row r="64" spans="3:7" x14ac:dyDescent="0.25">
      <c r="C64" s="70"/>
      <c r="D64" s="70"/>
      <c r="E64" s="70"/>
      <c r="G64" s="71"/>
    </row>
    <row r="65" spans="3:7" x14ac:dyDescent="0.25">
      <c r="C65" s="70"/>
      <c r="D65" s="70"/>
      <c r="E65" s="70"/>
      <c r="G65" s="71"/>
    </row>
    <row r="66" spans="3:7" x14ac:dyDescent="0.25">
      <c r="C66" s="70"/>
      <c r="D66" s="70"/>
      <c r="E66" s="70"/>
      <c r="G66" s="71"/>
    </row>
    <row r="67" spans="3:7" x14ac:dyDescent="0.25">
      <c r="C67" s="70"/>
      <c r="D67" s="70"/>
      <c r="E67" s="70"/>
      <c r="G67" s="71"/>
    </row>
    <row r="68" spans="3:7" x14ac:dyDescent="0.25">
      <c r="C68" s="70"/>
      <c r="D68" s="70"/>
      <c r="E68" s="70"/>
      <c r="G68" s="71"/>
    </row>
    <row r="69" spans="3:7" x14ac:dyDescent="0.25">
      <c r="C69" s="70"/>
      <c r="D69" s="70"/>
      <c r="E69" s="70"/>
      <c r="G69" s="71"/>
    </row>
    <row r="70" spans="3:7" x14ac:dyDescent="0.25">
      <c r="C70" s="70"/>
      <c r="D70" s="70"/>
      <c r="E70" s="70"/>
      <c r="G70" s="71"/>
    </row>
    <row r="71" spans="3:7" x14ac:dyDescent="0.25">
      <c r="C71" s="70"/>
      <c r="D71" s="70"/>
      <c r="E71" s="70"/>
      <c r="G71" s="71"/>
    </row>
    <row r="72" spans="3:7" x14ac:dyDescent="0.25">
      <c r="C72" s="70"/>
      <c r="D72" s="70"/>
      <c r="E72" s="70"/>
      <c r="G72" s="71"/>
    </row>
    <row r="73" spans="3:7" x14ac:dyDescent="0.25">
      <c r="C73" s="70"/>
      <c r="D73" s="70"/>
      <c r="E73" s="70"/>
      <c r="G73" s="71"/>
    </row>
    <row r="74" spans="3:7" x14ac:dyDescent="0.25">
      <c r="C74" s="70"/>
      <c r="D74" s="70"/>
      <c r="E74" s="70"/>
      <c r="G74" s="71"/>
    </row>
    <row r="75" spans="3:7" x14ac:dyDescent="0.25">
      <c r="C75" s="70"/>
      <c r="D75" s="70"/>
      <c r="E75" s="70"/>
      <c r="G75" s="71"/>
    </row>
    <row r="76" spans="3:7" x14ac:dyDescent="0.25">
      <c r="C76" s="70"/>
      <c r="D76" s="70"/>
      <c r="E76" s="70"/>
      <c r="G76" s="71"/>
    </row>
    <row r="77" spans="3:7" x14ac:dyDescent="0.25">
      <c r="C77" s="70"/>
      <c r="D77" s="70"/>
      <c r="E77" s="70"/>
      <c r="G77" s="71"/>
    </row>
    <row r="78" spans="3:7" x14ac:dyDescent="0.25">
      <c r="C78" s="70"/>
      <c r="D78" s="70"/>
      <c r="E78" s="70"/>
      <c r="G78" s="71"/>
    </row>
    <row r="79" spans="3:7" x14ac:dyDescent="0.25">
      <c r="C79" s="70"/>
      <c r="D79" s="70"/>
      <c r="E79" s="70"/>
      <c r="G79" s="71"/>
    </row>
    <row r="80" spans="3:7" x14ac:dyDescent="0.25">
      <c r="C80" s="70"/>
      <c r="D80" s="70"/>
      <c r="E80" s="70"/>
      <c r="G80" s="71"/>
    </row>
    <row r="81" spans="3:7" x14ac:dyDescent="0.25">
      <c r="C81" s="70"/>
      <c r="D81" s="70"/>
      <c r="E81" s="70"/>
      <c r="G81" s="71"/>
    </row>
    <row r="82" spans="3:7" x14ac:dyDescent="0.25">
      <c r="C82" s="70"/>
      <c r="D82" s="70"/>
      <c r="E82" s="70"/>
      <c r="G82" s="71"/>
    </row>
    <row r="83" spans="3:7" x14ac:dyDescent="0.25">
      <c r="C83" s="70"/>
      <c r="D83" s="70"/>
      <c r="E83" s="70"/>
      <c r="G83" s="71"/>
    </row>
    <row r="84" spans="3:7" x14ac:dyDescent="0.25">
      <c r="C84" s="70"/>
      <c r="D84" s="70"/>
      <c r="E84" s="70"/>
      <c r="G84" s="71"/>
    </row>
    <row r="85" spans="3:7" x14ac:dyDescent="0.25">
      <c r="C85" s="70"/>
      <c r="D85" s="70"/>
      <c r="E85" s="70"/>
      <c r="G85" s="71"/>
    </row>
    <row r="86" spans="3:7" x14ac:dyDescent="0.25">
      <c r="C86" s="70"/>
      <c r="D86" s="70"/>
      <c r="E86" s="70"/>
      <c r="G86" s="71"/>
    </row>
    <row r="87" spans="3:7" x14ac:dyDescent="0.25">
      <c r="C87" s="70"/>
      <c r="D87" s="70"/>
      <c r="E87" s="70"/>
      <c r="G87" s="71"/>
    </row>
    <row r="88" spans="3:7" x14ac:dyDescent="0.25">
      <c r="C88" s="70"/>
      <c r="D88" s="70"/>
      <c r="E88" s="70"/>
      <c r="G88" s="71"/>
    </row>
    <row r="89" spans="3:7" x14ac:dyDescent="0.25">
      <c r="C89" s="70"/>
      <c r="D89" s="70"/>
      <c r="E89" s="70"/>
      <c r="G89" s="71"/>
    </row>
    <row r="90" spans="3:7" x14ac:dyDescent="0.25">
      <c r="C90" s="70"/>
      <c r="D90" s="70"/>
      <c r="E90" s="70"/>
      <c r="G90" s="71"/>
    </row>
    <row r="91" spans="3:7" x14ac:dyDescent="0.25">
      <c r="C91" s="70"/>
      <c r="D91" s="70"/>
      <c r="E91" s="70"/>
      <c r="G91" s="71"/>
    </row>
    <row r="92" spans="3:7" x14ac:dyDescent="0.25">
      <c r="C92" s="70"/>
      <c r="D92" s="70"/>
      <c r="E92" s="70"/>
      <c r="G92" s="71"/>
    </row>
    <row r="93" spans="3:7" x14ac:dyDescent="0.25">
      <c r="C93" s="70"/>
      <c r="D93" s="70"/>
      <c r="E93" s="70"/>
      <c r="G93" s="71"/>
    </row>
    <row r="94" spans="3:7" x14ac:dyDescent="0.25">
      <c r="C94" s="70"/>
      <c r="D94" s="70"/>
      <c r="E94" s="70"/>
      <c r="G94" s="71"/>
    </row>
    <row r="95" spans="3:7" x14ac:dyDescent="0.25">
      <c r="C95" s="70"/>
      <c r="D95" s="70"/>
      <c r="E95" s="70"/>
      <c r="G95" s="71"/>
    </row>
    <row r="96" spans="3:7" x14ac:dyDescent="0.25">
      <c r="C96" s="70"/>
      <c r="D96" s="70"/>
      <c r="E96" s="70"/>
      <c r="G96" s="71"/>
    </row>
    <row r="97" spans="3:7" x14ac:dyDescent="0.25">
      <c r="C97" s="70"/>
      <c r="D97" s="70"/>
      <c r="E97" s="70"/>
      <c r="G97" s="71"/>
    </row>
    <row r="98" spans="3:7" x14ac:dyDescent="0.25">
      <c r="C98" s="70"/>
      <c r="D98" s="70"/>
      <c r="E98" s="70"/>
      <c r="G98" s="71"/>
    </row>
    <row r="99" spans="3:7" x14ac:dyDescent="0.25">
      <c r="C99" s="70"/>
      <c r="D99" s="70"/>
      <c r="E99" s="70"/>
      <c r="G99" s="71"/>
    </row>
    <row r="100" spans="3:7" x14ac:dyDescent="0.25">
      <c r="C100" s="70"/>
      <c r="D100" s="70"/>
      <c r="E100" s="70"/>
      <c r="G100" s="71"/>
    </row>
    <row r="101" spans="3:7" x14ac:dyDescent="0.25">
      <c r="C101" s="70"/>
      <c r="D101" s="70"/>
      <c r="E101" s="70"/>
      <c r="G101" s="71"/>
    </row>
    <row r="102" spans="3:7" x14ac:dyDescent="0.25">
      <c r="C102" s="70"/>
      <c r="D102" s="70"/>
      <c r="E102" s="70"/>
      <c r="G102" s="71"/>
    </row>
    <row r="103" spans="3:7" x14ac:dyDescent="0.25">
      <c r="C103" s="70"/>
      <c r="D103" s="70"/>
      <c r="E103" s="70"/>
      <c r="G103" s="71"/>
    </row>
    <row r="104" spans="3:7" x14ac:dyDescent="0.25">
      <c r="C104" s="70"/>
      <c r="D104" s="70"/>
      <c r="E104" s="70"/>
      <c r="G104" s="71"/>
    </row>
    <row r="105" spans="3:7" x14ac:dyDescent="0.25">
      <c r="C105" s="70"/>
      <c r="D105" s="70"/>
      <c r="E105" s="70"/>
      <c r="G105" s="71"/>
    </row>
    <row r="106" spans="3:7" x14ac:dyDescent="0.25">
      <c r="C106" s="70"/>
      <c r="D106" s="70"/>
      <c r="E106" s="70"/>
      <c r="G106" s="71"/>
    </row>
    <row r="107" spans="3:7" x14ac:dyDescent="0.25">
      <c r="C107" s="70"/>
      <c r="D107" s="70"/>
      <c r="E107" s="70"/>
      <c r="G107" s="71"/>
    </row>
    <row r="108" spans="3:7" x14ac:dyDescent="0.25">
      <c r="C108" s="70"/>
      <c r="D108" s="70"/>
      <c r="E108" s="70"/>
      <c r="G108" s="71"/>
    </row>
    <row r="109" spans="3:7" x14ac:dyDescent="0.25">
      <c r="C109" s="70"/>
      <c r="D109" s="70"/>
      <c r="E109" s="70"/>
      <c r="G109" s="71"/>
    </row>
    <row r="110" spans="3:7" x14ac:dyDescent="0.25">
      <c r="C110" s="70"/>
      <c r="D110" s="70"/>
      <c r="E110" s="70"/>
      <c r="G110" s="71"/>
    </row>
    <row r="111" spans="3:7" x14ac:dyDescent="0.25">
      <c r="C111" s="70"/>
      <c r="D111" s="70"/>
      <c r="E111" s="70"/>
      <c r="G111" s="71"/>
    </row>
    <row r="112" spans="3:7" x14ac:dyDescent="0.25">
      <c r="C112" s="70"/>
      <c r="D112" s="70"/>
      <c r="E112" s="70"/>
      <c r="G112" s="71"/>
    </row>
    <row r="113" spans="3:7" x14ac:dyDescent="0.25">
      <c r="C113" s="70"/>
      <c r="D113" s="70"/>
      <c r="E113" s="70"/>
      <c r="G113" s="71"/>
    </row>
    <row r="114" spans="3:7" x14ac:dyDescent="0.25">
      <c r="C114" s="70"/>
      <c r="D114" s="70"/>
      <c r="E114" s="70"/>
      <c r="G114" s="71"/>
    </row>
    <row r="115" spans="3:7" x14ac:dyDescent="0.25">
      <c r="C115" s="70"/>
      <c r="D115" s="70"/>
      <c r="E115" s="70"/>
      <c r="G115" s="71"/>
    </row>
    <row r="116" spans="3:7" x14ac:dyDescent="0.25">
      <c r="C116" s="70"/>
      <c r="D116" s="70"/>
      <c r="E116" s="70"/>
      <c r="G116" s="71"/>
    </row>
    <row r="117" spans="3:7" x14ac:dyDescent="0.25">
      <c r="C117" s="70"/>
      <c r="D117" s="70"/>
      <c r="E117" s="70"/>
      <c r="G117" s="71"/>
    </row>
    <row r="118" spans="3:7" x14ac:dyDescent="0.25">
      <c r="C118" s="70"/>
      <c r="D118" s="70"/>
      <c r="E118" s="70"/>
      <c r="G118" s="71"/>
    </row>
    <row r="119" spans="3:7" x14ac:dyDescent="0.25">
      <c r="C119" s="70"/>
      <c r="D119" s="70"/>
      <c r="E119" s="70"/>
      <c r="G119" s="71"/>
    </row>
    <row r="120" spans="3:7" x14ac:dyDescent="0.25">
      <c r="C120" s="70"/>
      <c r="D120" s="70"/>
      <c r="E120" s="70"/>
      <c r="G120" s="71"/>
    </row>
    <row r="121" spans="3:7" x14ac:dyDescent="0.25">
      <c r="C121" s="70"/>
      <c r="D121" s="70"/>
      <c r="E121" s="70"/>
      <c r="G121" s="71"/>
    </row>
    <row r="122" spans="3:7" x14ac:dyDescent="0.25">
      <c r="C122" s="70"/>
      <c r="D122" s="70"/>
      <c r="E122" s="70"/>
      <c r="G122" s="71"/>
    </row>
    <row r="123" spans="3:7" x14ac:dyDescent="0.25">
      <c r="C123" s="70"/>
      <c r="D123" s="70"/>
      <c r="E123" s="70"/>
      <c r="G123" s="71"/>
    </row>
    <row r="124" spans="3:7" x14ac:dyDescent="0.25">
      <c r="C124" s="70"/>
      <c r="D124" s="70"/>
      <c r="E124" s="70"/>
      <c r="G124" s="71"/>
    </row>
    <row r="125" spans="3:7" x14ac:dyDescent="0.25">
      <c r="C125" s="70"/>
      <c r="D125" s="70"/>
      <c r="E125" s="70"/>
      <c r="G125" s="71"/>
    </row>
    <row r="126" spans="3:7" x14ac:dyDescent="0.25">
      <c r="C126" s="70"/>
      <c r="D126" s="70"/>
      <c r="E126" s="70"/>
      <c r="G126" s="71"/>
    </row>
    <row r="127" spans="3:7" x14ac:dyDescent="0.25">
      <c r="C127" s="70"/>
      <c r="D127" s="70"/>
      <c r="E127" s="70"/>
      <c r="G127" s="71"/>
    </row>
    <row r="128" spans="3:7" x14ac:dyDescent="0.25">
      <c r="C128" s="70"/>
      <c r="D128" s="70"/>
      <c r="E128" s="70"/>
      <c r="G128" s="71"/>
    </row>
    <row r="129" spans="3:7" x14ac:dyDescent="0.25">
      <c r="C129" s="70"/>
      <c r="D129" s="70"/>
      <c r="E129" s="70"/>
      <c r="G129" s="71"/>
    </row>
    <row r="130" spans="3:7" x14ac:dyDescent="0.25">
      <c r="C130" s="70"/>
      <c r="D130" s="70"/>
      <c r="E130" s="70"/>
      <c r="G130" s="71"/>
    </row>
    <row r="131" spans="3:7" x14ac:dyDescent="0.25">
      <c r="C131" s="70"/>
      <c r="D131" s="70"/>
      <c r="E131" s="70"/>
      <c r="G131" s="71"/>
    </row>
    <row r="132" spans="3:7" x14ac:dyDescent="0.25">
      <c r="C132" s="70"/>
      <c r="D132" s="70"/>
      <c r="E132" s="70"/>
      <c r="G132" s="71"/>
    </row>
    <row r="133" spans="3:7" x14ac:dyDescent="0.25">
      <c r="C133" s="70"/>
      <c r="D133" s="70"/>
      <c r="E133" s="70"/>
      <c r="G133" s="71"/>
    </row>
    <row r="134" spans="3:7" x14ac:dyDescent="0.25">
      <c r="C134" s="70"/>
      <c r="D134" s="70"/>
      <c r="E134" s="70"/>
      <c r="G134" s="71"/>
    </row>
    <row r="135" spans="3:7" x14ac:dyDescent="0.25">
      <c r="C135" s="70"/>
      <c r="D135" s="70"/>
      <c r="E135" s="70"/>
      <c r="G135" s="71"/>
    </row>
    <row r="136" spans="3:7" x14ac:dyDescent="0.25">
      <c r="C136" s="70"/>
      <c r="D136" s="70"/>
      <c r="E136" s="70"/>
      <c r="G136" s="71"/>
    </row>
    <row r="137" spans="3:7" x14ac:dyDescent="0.25">
      <c r="C137" s="70"/>
      <c r="D137" s="70"/>
      <c r="E137" s="70"/>
      <c r="G137" s="71"/>
    </row>
    <row r="138" spans="3:7" x14ac:dyDescent="0.25">
      <c r="C138" s="70"/>
      <c r="D138" s="70"/>
      <c r="E138" s="70"/>
      <c r="G138" s="71"/>
    </row>
    <row r="139" spans="3:7" x14ac:dyDescent="0.25">
      <c r="C139" s="70"/>
      <c r="D139" s="70"/>
      <c r="E139" s="70"/>
      <c r="G139" s="71"/>
    </row>
    <row r="140" spans="3:7" x14ac:dyDescent="0.25">
      <c r="C140" s="70"/>
      <c r="D140" s="70"/>
      <c r="E140" s="70"/>
      <c r="G140" s="71"/>
    </row>
    <row r="141" spans="3:7" x14ac:dyDescent="0.25">
      <c r="C141" s="70"/>
      <c r="D141" s="70"/>
      <c r="E141" s="70"/>
      <c r="G141" s="71"/>
    </row>
    <row r="142" spans="3:7" x14ac:dyDescent="0.25">
      <c r="C142" s="70"/>
      <c r="D142" s="70"/>
      <c r="E142" s="70"/>
      <c r="G142" s="71"/>
    </row>
    <row r="143" spans="3:7" x14ac:dyDescent="0.25">
      <c r="C143" s="70"/>
      <c r="D143" s="70"/>
      <c r="E143" s="70"/>
      <c r="G143" s="71"/>
    </row>
    <row r="144" spans="3:7" x14ac:dyDescent="0.25">
      <c r="C144" s="70"/>
      <c r="D144" s="70"/>
      <c r="E144" s="70"/>
      <c r="G144" s="71"/>
    </row>
    <row r="145" spans="3:7" x14ac:dyDescent="0.25">
      <c r="C145" s="70"/>
      <c r="D145" s="70"/>
      <c r="E145" s="70"/>
      <c r="G145" s="71"/>
    </row>
    <row r="146" spans="3:7" x14ac:dyDescent="0.25">
      <c r="C146" s="70"/>
      <c r="D146" s="70"/>
      <c r="E146" s="70"/>
      <c r="G146" s="71"/>
    </row>
    <row r="147" spans="3:7" x14ac:dyDescent="0.25">
      <c r="C147" s="70"/>
      <c r="D147" s="70"/>
      <c r="E147" s="70"/>
      <c r="G147" s="71"/>
    </row>
    <row r="148" spans="3:7" x14ac:dyDescent="0.25">
      <c r="C148" s="70"/>
      <c r="D148" s="70"/>
      <c r="E148" s="70"/>
      <c r="G148" s="71"/>
    </row>
    <row r="149" spans="3:7" x14ac:dyDescent="0.25">
      <c r="C149" s="70"/>
      <c r="D149" s="70"/>
      <c r="E149" s="70"/>
      <c r="G149" s="71"/>
    </row>
    <row r="150" spans="3:7" x14ac:dyDescent="0.25">
      <c r="C150" s="70"/>
      <c r="D150" s="70"/>
      <c r="E150" s="70"/>
      <c r="G150" s="71"/>
    </row>
    <row r="151" spans="3:7" x14ac:dyDescent="0.25">
      <c r="C151" s="70"/>
      <c r="D151" s="70"/>
      <c r="E151" s="70"/>
      <c r="G151" s="71"/>
    </row>
    <row r="152" spans="3:7" x14ac:dyDescent="0.25">
      <c r="C152" s="70"/>
      <c r="D152" s="70"/>
      <c r="E152" s="70"/>
      <c r="G152" s="71"/>
    </row>
    <row r="153" spans="3:7" x14ac:dyDescent="0.25">
      <c r="C153" s="70"/>
      <c r="D153" s="70"/>
      <c r="E153" s="70"/>
      <c r="G153" s="71"/>
    </row>
    <row r="154" spans="3:7" x14ac:dyDescent="0.25">
      <c r="C154" s="70"/>
      <c r="D154" s="70"/>
      <c r="E154" s="70"/>
      <c r="G154" s="71"/>
    </row>
    <row r="155" spans="3:7" x14ac:dyDescent="0.25">
      <c r="C155" s="70"/>
      <c r="D155" s="70"/>
      <c r="E155" s="70"/>
      <c r="G155" s="71"/>
    </row>
    <row r="156" spans="3:7" x14ac:dyDescent="0.25">
      <c r="C156" s="70"/>
      <c r="D156" s="70"/>
      <c r="E156" s="70"/>
      <c r="G156" s="71"/>
    </row>
    <row r="157" spans="3:7" x14ac:dyDescent="0.25">
      <c r="C157" s="70"/>
      <c r="D157" s="70"/>
      <c r="E157" s="70"/>
      <c r="G157" s="71"/>
    </row>
    <row r="158" spans="3:7" x14ac:dyDescent="0.25">
      <c r="C158" s="70"/>
      <c r="D158" s="70"/>
      <c r="E158" s="70"/>
      <c r="G158" s="71"/>
    </row>
    <row r="159" spans="3:7" x14ac:dyDescent="0.25">
      <c r="C159" s="70"/>
      <c r="D159" s="70"/>
      <c r="E159" s="70"/>
      <c r="G159" s="71"/>
    </row>
    <row r="160" spans="3:7" x14ac:dyDescent="0.25">
      <c r="C160" s="70"/>
      <c r="D160" s="70"/>
      <c r="E160" s="70"/>
      <c r="G160" s="71"/>
    </row>
    <row r="161" spans="3:7" x14ac:dyDescent="0.25">
      <c r="C161" s="70"/>
      <c r="D161" s="70"/>
      <c r="E161" s="70"/>
      <c r="G161" s="71"/>
    </row>
    <row r="162" spans="3:7" x14ac:dyDescent="0.25">
      <c r="C162" s="70"/>
      <c r="D162" s="70"/>
      <c r="E162" s="70"/>
      <c r="G162" s="71"/>
    </row>
    <row r="163" spans="3:7" x14ac:dyDescent="0.25">
      <c r="C163" s="70"/>
      <c r="D163" s="70"/>
      <c r="E163" s="70"/>
      <c r="G163" s="71"/>
    </row>
    <row r="164" spans="3:7" x14ac:dyDescent="0.25">
      <c r="C164" s="70"/>
      <c r="D164" s="70"/>
      <c r="E164" s="70"/>
      <c r="G164" s="71"/>
    </row>
    <row r="165" spans="3:7" x14ac:dyDescent="0.25">
      <c r="C165" s="70"/>
      <c r="D165" s="70"/>
      <c r="E165" s="70"/>
      <c r="G165" s="71"/>
    </row>
    <row r="166" spans="3:7" x14ac:dyDescent="0.25">
      <c r="C166" s="70"/>
      <c r="D166" s="70"/>
      <c r="E166" s="70"/>
      <c r="G166" s="71"/>
    </row>
    <row r="167" spans="3:7" x14ac:dyDescent="0.25">
      <c r="C167" s="70"/>
      <c r="D167" s="70"/>
      <c r="E167" s="70"/>
      <c r="G167" s="71"/>
    </row>
    <row r="168" spans="3:7" x14ac:dyDescent="0.25">
      <c r="C168" s="70"/>
      <c r="D168" s="70"/>
      <c r="E168" s="70"/>
      <c r="G168" s="71"/>
    </row>
    <row r="169" spans="3:7" x14ac:dyDescent="0.25">
      <c r="C169" s="70"/>
      <c r="D169" s="70"/>
      <c r="E169" s="70"/>
      <c r="G169" s="71"/>
    </row>
    <row r="170" spans="3:7" x14ac:dyDescent="0.25">
      <c r="C170" s="70"/>
      <c r="D170" s="70"/>
      <c r="E170" s="70"/>
      <c r="G170" s="71"/>
    </row>
    <row r="171" spans="3:7" x14ac:dyDescent="0.25">
      <c r="C171" s="70"/>
      <c r="D171" s="70"/>
      <c r="E171" s="70"/>
      <c r="G171" s="71"/>
    </row>
    <row r="172" spans="3:7" x14ac:dyDescent="0.25">
      <c r="C172" s="70"/>
      <c r="D172" s="70"/>
      <c r="E172" s="70"/>
      <c r="G172" s="71"/>
    </row>
    <row r="173" spans="3:7" x14ac:dyDescent="0.25">
      <c r="C173" s="70"/>
      <c r="D173" s="70"/>
      <c r="E173" s="70"/>
      <c r="G173" s="71"/>
    </row>
    <row r="174" spans="3:7" x14ac:dyDescent="0.25">
      <c r="C174" s="70"/>
      <c r="D174" s="70"/>
      <c r="E174" s="70"/>
      <c r="G174" s="71"/>
    </row>
    <row r="175" spans="3:7" x14ac:dyDescent="0.25">
      <c r="C175" s="70"/>
      <c r="D175" s="70"/>
      <c r="E175" s="70"/>
      <c r="G175" s="71"/>
    </row>
    <row r="176" spans="3:7" x14ac:dyDescent="0.25">
      <c r="C176" s="70"/>
      <c r="D176" s="70"/>
      <c r="E176" s="70"/>
      <c r="G176" s="71"/>
    </row>
    <row r="177" spans="3:7" x14ac:dyDescent="0.25">
      <c r="C177" s="70"/>
      <c r="D177" s="70"/>
      <c r="E177" s="70"/>
      <c r="G177" s="71"/>
    </row>
    <row r="178" spans="3:7" x14ac:dyDescent="0.25">
      <c r="C178" s="70"/>
      <c r="D178" s="70"/>
      <c r="E178" s="70"/>
      <c r="G178" s="71"/>
    </row>
    <row r="179" spans="3:7" x14ac:dyDescent="0.25">
      <c r="C179" s="70"/>
      <c r="D179" s="70"/>
      <c r="E179" s="70"/>
      <c r="G179" s="71"/>
    </row>
    <row r="180" spans="3:7" x14ac:dyDescent="0.25">
      <c r="C180" s="70"/>
      <c r="D180" s="70"/>
      <c r="E180" s="70"/>
      <c r="G180" s="71"/>
    </row>
    <row r="181" spans="3:7" x14ac:dyDescent="0.25">
      <c r="C181" s="70"/>
      <c r="D181" s="70"/>
      <c r="E181" s="70"/>
      <c r="G181" s="71"/>
    </row>
    <row r="182" spans="3:7" x14ac:dyDescent="0.25">
      <c r="C182" s="70"/>
      <c r="D182" s="70"/>
      <c r="E182" s="70"/>
      <c r="G182" s="71"/>
    </row>
    <row r="183" spans="3:7" x14ac:dyDescent="0.25">
      <c r="C183" s="70"/>
      <c r="D183" s="70"/>
      <c r="E183" s="70"/>
      <c r="G183" s="71"/>
    </row>
    <row r="184" spans="3:7" x14ac:dyDescent="0.25">
      <c r="C184" s="70"/>
      <c r="D184" s="70"/>
      <c r="E184" s="70"/>
      <c r="G184" s="71"/>
    </row>
    <row r="185" spans="3:7" x14ac:dyDescent="0.25">
      <c r="C185" s="70"/>
      <c r="D185" s="70"/>
      <c r="E185" s="70"/>
      <c r="G185" s="71"/>
    </row>
    <row r="186" spans="3:7" x14ac:dyDescent="0.25">
      <c r="C186" s="70"/>
      <c r="D186" s="70"/>
      <c r="E186" s="70"/>
      <c r="G186" s="71"/>
    </row>
    <row r="187" spans="3:7" x14ac:dyDescent="0.25">
      <c r="C187" s="70"/>
      <c r="D187" s="70"/>
      <c r="E187" s="70"/>
      <c r="G187" s="71"/>
    </row>
    <row r="188" spans="3:7" x14ac:dyDescent="0.25">
      <c r="C188" s="70"/>
      <c r="D188" s="70"/>
      <c r="E188" s="70"/>
      <c r="G188" s="71"/>
    </row>
    <row r="189" spans="3:7" x14ac:dyDescent="0.25">
      <c r="C189" s="70"/>
      <c r="D189" s="70"/>
      <c r="E189" s="70"/>
      <c r="G189" s="71"/>
    </row>
    <row r="190" spans="3:7" x14ac:dyDescent="0.25">
      <c r="C190" s="70"/>
      <c r="D190" s="70"/>
      <c r="E190" s="70"/>
      <c r="G190" s="71"/>
    </row>
    <row r="191" spans="3:7" x14ac:dyDescent="0.25">
      <c r="C191" s="70"/>
      <c r="D191" s="70"/>
      <c r="E191" s="70"/>
      <c r="G191" s="71"/>
    </row>
    <row r="192" spans="3:7" x14ac:dyDescent="0.25">
      <c r="C192" s="70"/>
      <c r="D192" s="70"/>
      <c r="E192" s="70"/>
      <c r="G192" s="71"/>
    </row>
    <row r="193" spans="3:7" x14ac:dyDescent="0.25">
      <c r="C193" s="70"/>
      <c r="D193" s="70"/>
      <c r="E193" s="70"/>
      <c r="G193" s="71"/>
    </row>
    <row r="194" spans="3:7" x14ac:dyDescent="0.25">
      <c r="C194" s="70"/>
      <c r="D194" s="70"/>
      <c r="E194" s="70"/>
      <c r="G194" s="71"/>
    </row>
    <row r="195" spans="3:7" x14ac:dyDescent="0.25">
      <c r="C195" s="70"/>
      <c r="D195" s="70"/>
      <c r="E195" s="70"/>
      <c r="G195" s="71"/>
    </row>
    <row r="196" spans="3:7" x14ac:dyDescent="0.25">
      <c r="C196" s="70"/>
      <c r="D196" s="70"/>
      <c r="E196" s="70"/>
      <c r="G196" s="71"/>
    </row>
    <row r="197" spans="3:7" x14ac:dyDescent="0.25">
      <c r="C197" s="70"/>
      <c r="D197" s="70"/>
      <c r="E197" s="70"/>
      <c r="G197" s="71"/>
    </row>
    <row r="198" spans="3:7" x14ac:dyDescent="0.25">
      <c r="C198" s="70"/>
      <c r="D198" s="70"/>
      <c r="E198" s="70"/>
      <c r="G198" s="71"/>
    </row>
    <row r="199" spans="3:7" x14ac:dyDescent="0.25">
      <c r="C199" s="70"/>
      <c r="D199" s="70"/>
      <c r="E199" s="70"/>
      <c r="G199" s="71"/>
    </row>
    <row r="200" spans="3:7" x14ac:dyDescent="0.25">
      <c r="C200" s="70"/>
      <c r="D200" s="70"/>
      <c r="E200" s="70"/>
      <c r="G200" s="71"/>
    </row>
    <row r="201" spans="3:7" x14ac:dyDescent="0.25">
      <c r="C201" s="70"/>
      <c r="D201" s="70"/>
      <c r="E201" s="70"/>
      <c r="G201" s="71"/>
    </row>
    <row r="202" spans="3:7" x14ac:dyDescent="0.25">
      <c r="C202" s="70"/>
      <c r="D202" s="70"/>
      <c r="E202" s="70"/>
      <c r="G202" s="71"/>
    </row>
    <row r="203" spans="3:7" x14ac:dyDescent="0.25">
      <c r="C203" s="70"/>
      <c r="D203" s="70"/>
      <c r="E203" s="70"/>
      <c r="G203" s="71"/>
    </row>
    <row r="204" spans="3:7" x14ac:dyDescent="0.25">
      <c r="C204" s="70"/>
      <c r="D204" s="70"/>
      <c r="E204" s="70"/>
      <c r="G204" s="71"/>
    </row>
    <row r="205" spans="3:7" x14ac:dyDescent="0.25">
      <c r="C205" s="70"/>
      <c r="D205" s="70"/>
      <c r="E205" s="70"/>
      <c r="G205" s="71"/>
    </row>
    <row r="206" spans="3:7" x14ac:dyDescent="0.25">
      <c r="C206" s="70"/>
      <c r="D206" s="70"/>
      <c r="E206" s="70"/>
      <c r="G206" s="71"/>
    </row>
    <row r="207" spans="3:7" x14ac:dyDescent="0.25">
      <c r="C207" s="70"/>
      <c r="D207" s="70"/>
      <c r="E207" s="70"/>
      <c r="G207" s="71"/>
    </row>
    <row r="208" spans="3:7" x14ac:dyDescent="0.25">
      <c r="C208" s="70"/>
      <c r="D208" s="70"/>
      <c r="E208" s="70"/>
      <c r="G208" s="71"/>
    </row>
    <row r="209" spans="3:7" x14ac:dyDescent="0.25">
      <c r="C209" s="70"/>
      <c r="D209" s="70"/>
      <c r="E209" s="70"/>
      <c r="G209" s="71"/>
    </row>
    <row r="210" spans="3:7" x14ac:dyDescent="0.25">
      <c r="C210" s="70"/>
      <c r="D210" s="70"/>
      <c r="E210" s="70"/>
      <c r="G210" s="71"/>
    </row>
    <row r="211" spans="3:7" x14ac:dyDescent="0.25">
      <c r="C211" s="70"/>
      <c r="D211" s="70"/>
      <c r="E211" s="70"/>
      <c r="G211" s="71"/>
    </row>
    <row r="212" spans="3:7" x14ac:dyDescent="0.25">
      <c r="C212" s="70"/>
      <c r="D212" s="70"/>
      <c r="E212" s="70"/>
      <c r="G212" s="71"/>
    </row>
    <row r="213" spans="3:7" x14ac:dyDescent="0.25">
      <c r="C213" s="70"/>
      <c r="D213" s="70"/>
      <c r="E213" s="70"/>
      <c r="G213" s="71"/>
    </row>
    <row r="214" spans="3:7" x14ac:dyDescent="0.25">
      <c r="C214" s="70"/>
      <c r="D214" s="70"/>
      <c r="E214" s="70"/>
      <c r="G214" s="71"/>
    </row>
    <row r="215" spans="3:7" x14ac:dyDescent="0.25">
      <c r="C215" s="70"/>
      <c r="D215" s="70"/>
      <c r="E215" s="70"/>
      <c r="G215" s="71"/>
    </row>
    <row r="216" spans="3:7" x14ac:dyDescent="0.25">
      <c r="C216" s="70"/>
      <c r="D216" s="70"/>
      <c r="E216" s="70"/>
      <c r="G216" s="71"/>
    </row>
    <row r="217" spans="3:7" x14ac:dyDescent="0.25">
      <c r="C217" s="70"/>
      <c r="D217" s="70"/>
      <c r="E217" s="70"/>
      <c r="G217" s="71"/>
    </row>
    <row r="218" spans="3:7" x14ac:dyDescent="0.25">
      <c r="C218" s="70"/>
      <c r="D218" s="70"/>
      <c r="E218" s="70"/>
      <c r="G218" s="71"/>
    </row>
    <row r="219" spans="3:7" x14ac:dyDescent="0.25">
      <c r="C219" s="70"/>
      <c r="D219" s="70"/>
      <c r="E219" s="70"/>
      <c r="G219" s="71"/>
    </row>
    <row r="220" spans="3:7" x14ac:dyDescent="0.25">
      <c r="C220" s="70"/>
      <c r="D220" s="70"/>
      <c r="E220" s="70"/>
      <c r="G220" s="71"/>
    </row>
    <row r="221" spans="3:7" x14ac:dyDescent="0.25">
      <c r="C221" s="70"/>
      <c r="D221" s="70"/>
      <c r="E221" s="70"/>
      <c r="G221" s="71"/>
    </row>
    <row r="222" spans="3:7" x14ac:dyDescent="0.25">
      <c r="C222" s="70"/>
      <c r="D222" s="70"/>
      <c r="E222" s="70"/>
      <c r="G222" s="71"/>
    </row>
    <row r="223" spans="3:7" x14ac:dyDescent="0.25">
      <c r="C223" s="70"/>
      <c r="D223" s="70"/>
      <c r="E223" s="70"/>
      <c r="G223" s="71"/>
    </row>
    <row r="224" spans="3:7" x14ac:dyDescent="0.25">
      <c r="C224" s="70"/>
      <c r="D224" s="70"/>
      <c r="E224" s="70"/>
      <c r="G224" s="71"/>
    </row>
    <row r="225" spans="3:7" x14ac:dyDescent="0.25">
      <c r="C225" s="70"/>
      <c r="D225" s="70"/>
      <c r="E225" s="70"/>
      <c r="G225" s="71"/>
    </row>
    <row r="226" spans="3:7" x14ac:dyDescent="0.25">
      <c r="C226" s="70"/>
      <c r="D226" s="70"/>
      <c r="E226" s="70"/>
      <c r="G226" s="71"/>
    </row>
    <row r="227" spans="3:7" x14ac:dyDescent="0.25">
      <c r="C227" s="70"/>
      <c r="D227" s="70"/>
      <c r="E227" s="70"/>
      <c r="G227" s="71"/>
    </row>
    <row r="228" spans="3:7" x14ac:dyDescent="0.25">
      <c r="C228" s="70"/>
      <c r="D228" s="70"/>
      <c r="E228" s="70"/>
      <c r="G228" s="71"/>
    </row>
    <row r="229" spans="3:7" x14ac:dyDescent="0.25">
      <c r="C229" s="70"/>
      <c r="D229" s="70"/>
      <c r="E229" s="70"/>
      <c r="G229" s="71"/>
    </row>
    <row r="230" spans="3:7" x14ac:dyDescent="0.25">
      <c r="C230" s="70"/>
      <c r="D230" s="70"/>
      <c r="E230" s="70"/>
      <c r="G230" s="71"/>
    </row>
    <row r="231" spans="3:7" x14ac:dyDescent="0.25">
      <c r="C231" s="70"/>
      <c r="D231" s="70"/>
      <c r="E231" s="70"/>
      <c r="G231" s="71"/>
    </row>
    <row r="232" spans="3:7" x14ac:dyDescent="0.25">
      <c r="C232" s="70"/>
      <c r="D232" s="70"/>
      <c r="E232" s="70"/>
      <c r="G232" s="71"/>
    </row>
    <row r="233" spans="3:7" x14ac:dyDescent="0.25">
      <c r="C233" s="70"/>
      <c r="D233" s="70"/>
      <c r="E233" s="70"/>
      <c r="G233" s="71"/>
    </row>
    <row r="234" spans="3:7" x14ac:dyDescent="0.25">
      <c r="C234" s="70"/>
      <c r="D234" s="70"/>
      <c r="E234" s="70"/>
      <c r="G234" s="71"/>
    </row>
    <row r="235" spans="3:7" x14ac:dyDescent="0.25">
      <c r="C235" s="70"/>
      <c r="D235" s="70"/>
      <c r="E235" s="70"/>
      <c r="G235" s="71"/>
    </row>
    <row r="236" spans="3:7" x14ac:dyDescent="0.25">
      <c r="C236" s="70"/>
      <c r="D236" s="70"/>
      <c r="E236" s="70"/>
      <c r="G236" s="71"/>
    </row>
    <row r="237" spans="3:7" x14ac:dyDescent="0.25">
      <c r="C237" s="70"/>
      <c r="D237" s="70"/>
      <c r="E237" s="70"/>
      <c r="G237" s="71"/>
    </row>
    <row r="238" spans="3:7" x14ac:dyDescent="0.25">
      <c r="C238" s="70"/>
      <c r="D238" s="70"/>
      <c r="E238" s="70"/>
      <c r="G238" s="71"/>
    </row>
    <row r="239" spans="3:7" x14ac:dyDescent="0.25">
      <c r="C239" s="70"/>
      <c r="D239" s="70"/>
      <c r="E239" s="70"/>
      <c r="G239" s="71"/>
    </row>
    <row r="240" spans="3:7" x14ac:dyDescent="0.25">
      <c r="C240" s="70"/>
      <c r="D240" s="70"/>
      <c r="E240" s="70"/>
      <c r="G240" s="71"/>
    </row>
    <row r="241" spans="3:7" x14ac:dyDescent="0.25">
      <c r="C241" s="70"/>
      <c r="D241" s="70"/>
      <c r="E241" s="70"/>
      <c r="G241" s="71"/>
    </row>
    <row r="242" spans="3:7" x14ac:dyDescent="0.25">
      <c r="C242" s="70"/>
      <c r="D242" s="70"/>
      <c r="E242" s="70"/>
      <c r="G242" s="71"/>
    </row>
    <row r="243" spans="3:7" x14ac:dyDescent="0.25">
      <c r="C243" s="70"/>
      <c r="D243" s="70"/>
      <c r="E243" s="70"/>
      <c r="G243" s="71"/>
    </row>
    <row r="244" spans="3:7" x14ac:dyDescent="0.25">
      <c r="C244" s="70"/>
      <c r="D244" s="70"/>
      <c r="E244" s="70"/>
      <c r="G244" s="71"/>
    </row>
    <row r="245" spans="3:7" x14ac:dyDescent="0.25">
      <c r="C245" s="70"/>
      <c r="D245" s="70"/>
      <c r="E245" s="70"/>
      <c r="G245" s="71"/>
    </row>
    <row r="246" spans="3:7" x14ac:dyDescent="0.25">
      <c r="C246" s="70"/>
      <c r="D246" s="70"/>
      <c r="E246" s="70"/>
      <c r="G246" s="71"/>
    </row>
    <row r="247" spans="3:7" x14ac:dyDescent="0.25">
      <c r="C247" s="70"/>
      <c r="D247" s="70"/>
      <c r="E247" s="70"/>
      <c r="G247" s="71"/>
    </row>
    <row r="248" spans="3:7" x14ac:dyDescent="0.25">
      <c r="C248" s="70"/>
      <c r="D248" s="70"/>
      <c r="E248" s="70"/>
      <c r="G248" s="71"/>
    </row>
    <row r="249" spans="3:7" x14ac:dyDescent="0.25">
      <c r="C249" s="70"/>
      <c r="D249" s="70"/>
      <c r="E249" s="70"/>
      <c r="G249" s="71"/>
    </row>
    <row r="250" spans="3:7" x14ac:dyDescent="0.25">
      <c r="C250" s="70"/>
      <c r="D250" s="70"/>
      <c r="E250" s="70"/>
      <c r="G250" s="71"/>
    </row>
    <row r="251" spans="3:7" x14ac:dyDescent="0.25">
      <c r="C251" s="70"/>
      <c r="D251" s="70"/>
      <c r="E251" s="70"/>
      <c r="G251" s="71"/>
    </row>
    <row r="252" spans="3:7" x14ac:dyDescent="0.25">
      <c r="C252" s="70"/>
      <c r="D252" s="70"/>
      <c r="E252" s="70"/>
      <c r="G252" s="71"/>
    </row>
    <row r="253" spans="3:7" x14ac:dyDescent="0.25">
      <c r="C253" s="70"/>
      <c r="D253" s="70"/>
      <c r="E253" s="70"/>
      <c r="G253" s="71"/>
    </row>
    <row r="254" spans="3:7" x14ac:dyDescent="0.25">
      <c r="C254" s="70"/>
      <c r="D254" s="70"/>
      <c r="E254" s="70"/>
      <c r="G254" s="71"/>
    </row>
    <row r="255" spans="3:7" x14ac:dyDescent="0.25">
      <c r="C255" s="70"/>
      <c r="D255" s="70"/>
      <c r="E255" s="70"/>
      <c r="G255" s="71"/>
    </row>
    <row r="256" spans="3:7" x14ac:dyDescent="0.25">
      <c r="C256" s="70"/>
      <c r="D256" s="70"/>
      <c r="E256" s="70"/>
      <c r="G256" s="71"/>
    </row>
    <row r="257" spans="3:7" x14ac:dyDescent="0.25">
      <c r="C257" s="70"/>
      <c r="D257" s="70"/>
      <c r="E257" s="70"/>
      <c r="G257" s="71"/>
    </row>
    <row r="258" spans="3:7" x14ac:dyDescent="0.25">
      <c r="C258" s="70"/>
      <c r="D258" s="70"/>
      <c r="E258" s="70"/>
      <c r="G258" s="71"/>
    </row>
    <row r="259" spans="3:7" x14ac:dyDescent="0.25">
      <c r="C259" s="70"/>
      <c r="D259" s="70"/>
      <c r="E259" s="70"/>
      <c r="G259" s="71"/>
    </row>
    <row r="260" spans="3:7" x14ac:dyDescent="0.25">
      <c r="C260" s="70"/>
      <c r="D260" s="70"/>
      <c r="E260" s="70"/>
      <c r="G260" s="71"/>
    </row>
    <row r="261" spans="3:7" x14ac:dyDescent="0.25">
      <c r="C261" s="70"/>
      <c r="D261" s="70"/>
      <c r="E261" s="70"/>
      <c r="G261" s="71"/>
    </row>
    <row r="262" spans="3:7" x14ac:dyDescent="0.25">
      <c r="C262" s="70"/>
      <c r="D262" s="70"/>
      <c r="E262" s="70"/>
      <c r="G262" s="71"/>
    </row>
    <row r="263" spans="3:7" x14ac:dyDescent="0.25">
      <c r="C263" s="70"/>
      <c r="D263" s="70"/>
      <c r="E263" s="70"/>
      <c r="G263" s="71"/>
    </row>
    <row r="264" spans="3:7" x14ac:dyDescent="0.25">
      <c r="C264" s="70"/>
      <c r="D264" s="70"/>
      <c r="E264" s="70"/>
      <c r="G264" s="71"/>
    </row>
    <row r="265" spans="3:7" x14ac:dyDescent="0.25">
      <c r="C265" s="70"/>
      <c r="D265" s="70"/>
      <c r="E265" s="70"/>
      <c r="G265" s="71"/>
    </row>
    <row r="266" spans="3:7" x14ac:dyDescent="0.25">
      <c r="C266" s="70"/>
      <c r="D266" s="70"/>
      <c r="E266" s="70"/>
      <c r="G266" s="71"/>
    </row>
    <row r="267" spans="3:7" x14ac:dyDescent="0.25">
      <c r="C267" s="70"/>
      <c r="D267" s="70"/>
      <c r="E267" s="70"/>
      <c r="G267" s="71"/>
    </row>
    <row r="268" spans="3:7" x14ac:dyDescent="0.25">
      <c r="C268" s="70"/>
      <c r="D268" s="70"/>
      <c r="E268" s="70"/>
      <c r="G268" s="71"/>
    </row>
    <row r="269" spans="3:7" x14ac:dyDescent="0.25">
      <c r="C269" s="70"/>
      <c r="D269" s="70"/>
      <c r="E269" s="70"/>
      <c r="G269" s="71"/>
    </row>
    <row r="270" spans="3:7" x14ac:dyDescent="0.25">
      <c r="C270" s="70"/>
      <c r="D270" s="70"/>
      <c r="E270" s="70"/>
      <c r="G270" s="71"/>
    </row>
    <row r="271" spans="3:7" x14ac:dyDescent="0.25">
      <c r="C271" s="70"/>
      <c r="D271" s="70"/>
      <c r="E271" s="70"/>
      <c r="G271" s="71"/>
    </row>
    <row r="272" spans="3:7" x14ac:dyDescent="0.25">
      <c r="C272" s="70"/>
      <c r="D272" s="70"/>
      <c r="E272" s="70"/>
      <c r="G272" s="71"/>
    </row>
    <row r="273" spans="3:7" x14ac:dyDescent="0.25">
      <c r="C273" s="70"/>
      <c r="D273" s="70"/>
      <c r="E273" s="70"/>
      <c r="G273" s="71"/>
    </row>
    <row r="274" spans="3:7" x14ac:dyDescent="0.25">
      <c r="C274" s="70"/>
      <c r="D274" s="70"/>
      <c r="E274" s="70"/>
      <c r="G274" s="71"/>
    </row>
    <row r="275" spans="3:7" x14ac:dyDescent="0.25">
      <c r="C275" s="70"/>
      <c r="D275" s="70"/>
      <c r="E275" s="70"/>
      <c r="G275" s="71"/>
    </row>
    <row r="276" spans="3:7" x14ac:dyDescent="0.25">
      <c r="C276" s="70"/>
      <c r="D276" s="70"/>
      <c r="E276" s="70"/>
      <c r="G276" s="71"/>
    </row>
    <row r="277" spans="3:7" x14ac:dyDescent="0.25">
      <c r="C277" s="70"/>
      <c r="D277" s="70"/>
      <c r="E277" s="70"/>
      <c r="G277" s="71"/>
    </row>
    <row r="278" spans="3:7" x14ac:dyDescent="0.25">
      <c r="C278" s="70"/>
      <c r="D278" s="70"/>
      <c r="E278" s="70"/>
      <c r="G278" s="71"/>
    </row>
    <row r="279" spans="3:7" x14ac:dyDescent="0.25">
      <c r="C279" s="70"/>
      <c r="D279" s="70"/>
      <c r="E279" s="70"/>
      <c r="G279" s="71"/>
    </row>
    <row r="280" spans="3:7" x14ac:dyDescent="0.25">
      <c r="C280" s="70"/>
      <c r="D280" s="70"/>
      <c r="E280" s="70"/>
      <c r="G280" s="71"/>
    </row>
    <row r="281" spans="3:7" x14ac:dyDescent="0.25">
      <c r="C281" s="70"/>
      <c r="D281" s="70"/>
      <c r="E281" s="70"/>
      <c r="G281" s="71"/>
    </row>
    <row r="282" spans="3:7" x14ac:dyDescent="0.25">
      <c r="C282" s="70"/>
      <c r="D282" s="70"/>
      <c r="E282" s="70"/>
      <c r="G282" s="71"/>
    </row>
    <row r="283" spans="3:7" x14ac:dyDescent="0.25">
      <c r="C283" s="70"/>
      <c r="D283" s="70"/>
      <c r="E283" s="70"/>
      <c r="G283" s="71"/>
    </row>
    <row r="284" spans="3:7" x14ac:dyDescent="0.25">
      <c r="C284" s="70"/>
      <c r="D284" s="70"/>
      <c r="E284" s="70"/>
      <c r="G284" s="71"/>
    </row>
    <row r="285" spans="3:7" x14ac:dyDescent="0.25">
      <c r="C285" s="70"/>
      <c r="D285" s="70"/>
      <c r="E285" s="70"/>
      <c r="G285" s="71"/>
    </row>
    <row r="286" spans="3:7" x14ac:dyDescent="0.25">
      <c r="C286" s="70"/>
      <c r="D286" s="70"/>
      <c r="E286" s="70"/>
      <c r="G286" s="71"/>
    </row>
    <row r="287" spans="3:7" x14ac:dyDescent="0.25">
      <c r="C287" s="70"/>
      <c r="D287" s="70"/>
      <c r="E287" s="70"/>
      <c r="G287" s="71"/>
    </row>
    <row r="288" spans="3:7" x14ac:dyDescent="0.25">
      <c r="C288" s="70"/>
      <c r="D288" s="70"/>
      <c r="E288" s="70"/>
      <c r="G288" s="71"/>
    </row>
    <row r="289" spans="3:7" x14ac:dyDescent="0.25">
      <c r="C289" s="70"/>
      <c r="D289" s="70"/>
      <c r="E289" s="70"/>
      <c r="G289" s="71"/>
    </row>
    <row r="290" spans="3:7" x14ac:dyDescent="0.25">
      <c r="C290" s="70"/>
      <c r="D290" s="70"/>
      <c r="E290" s="70"/>
      <c r="G290" s="71"/>
    </row>
    <row r="291" spans="3:7" x14ac:dyDescent="0.25">
      <c r="C291" s="70"/>
      <c r="D291" s="70"/>
      <c r="E291" s="70"/>
      <c r="G291" s="71"/>
    </row>
    <row r="292" spans="3:7" x14ac:dyDescent="0.25">
      <c r="C292" s="70"/>
      <c r="D292" s="70"/>
      <c r="E292" s="70"/>
      <c r="G292" s="71"/>
    </row>
    <row r="293" spans="3:7" x14ac:dyDescent="0.25">
      <c r="C293" s="70"/>
      <c r="D293" s="70"/>
      <c r="E293" s="70"/>
      <c r="G293" s="71"/>
    </row>
    <row r="294" spans="3:7" x14ac:dyDescent="0.25">
      <c r="C294" s="70"/>
      <c r="D294" s="70"/>
      <c r="E294" s="70"/>
      <c r="G294" s="71"/>
    </row>
    <row r="295" spans="3:7" x14ac:dyDescent="0.25">
      <c r="C295" s="70"/>
      <c r="D295" s="70"/>
      <c r="E295" s="70"/>
      <c r="G295" s="71"/>
    </row>
    <row r="296" spans="3:7" x14ac:dyDescent="0.25">
      <c r="C296" s="70"/>
      <c r="D296" s="70"/>
      <c r="E296" s="70"/>
      <c r="G296" s="71"/>
    </row>
    <row r="297" spans="3:7" x14ac:dyDescent="0.25">
      <c r="C297" s="70"/>
      <c r="D297" s="70"/>
      <c r="E297" s="70"/>
      <c r="G297" s="71"/>
    </row>
    <row r="298" spans="3:7" x14ac:dyDescent="0.25">
      <c r="C298" s="70"/>
      <c r="D298" s="70"/>
      <c r="E298" s="70"/>
      <c r="G298" s="71"/>
    </row>
    <row r="299" spans="3:7" x14ac:dyDescent="0.25">
      <c r="C299" s="70"/>
      <c r="D299" s="70"/>
      <c r="E299" s="70"/>
      <c r="G299" s="71"/>
    </row>
    <row r="300" spans="3:7" x14ac:dyDescent="0.25">
      <c r="C300" s="70"/>
      <c r="D300" s="70"/>
      <c r="E300" s="70"/>
      <c r="G300" s="71"/>
    </row>
    <row r="301" spans="3:7" x14ac:dyDescent="0.25">
      <c r="C301" s="70"/>
      <c r="D301" s="70"/>
      <c r="E301" s="70"/>
      <c r="G301" s="71"/>
    </row>
  </sheetData>
  <sheetProtection algorithmName="SHA-512" hashValue="gKwpnULBFjJ/gNhXJ8t7pp4oZajlHhgS07dvtk01skrKryecVx63XVyeV6VKO50TckaT0RiwBOMixgU81Kv39w==" saltValue="94RUl7AFxo/CXK0gUK2g9w=="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257"/>
  <sheetViews>
    <sheetView showGridLines="0" topLeftCell="D1" zoomScale="98" zoomScaleNormal="98" workbookViewId="0">
      <pane ySplit="1" topLeftCell="A2" activePane="bottomLeft" state="frozen"/>
      <selection pane="bottomLeft" activeCell="M1" sqref="M1"/>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5" customWidth="1"/>
    <col min="12" max="12" width="27" customWidth="1"/>
    <col min="13" max="13" width="28.42578125" customWidth="1"/>
    <col min="14" max="14" width="16" customWidth="1"/>
    <col min="17" max="17" width="10.7109375" bestFit="1" customWidth="1"/>
    <col min="19" max="19" width="9.140625" style="120"/>
    <col min="20" max="20" width="21" bestFit="1" customWidth="1"/>
  </cols>
  <sheetData>
    <row r="1" spans="1:21" s="46" customFormat="1" ht="69.400000000000006" customHeight="1" x14ac:dyDescent="0.25">
      <c r="A1" s="107" t="s">
        <v>499</v>
      </c>
      <c r="B1" s="106" t="s">
        <v>0</v>
      </c>
      <c r="C1" s="106" t="s">
        <v>498</v>
      </c>
      <c r="D1" s="106" t="s">
        <v>497</v>
      </c>
      <c r="E1" s="138" t="s">
        <v>3</v>
      </c>
      <c r="F1" s="138"/>
      <c r="G1" s="138"/>
      <c r="H1" s="105" t="s">
        <v>5</v>
      </c>
      <c r="K1" s="104" t="s">
        <v>3</v>
      </c>
      <c r="L1" s="103" t="s">
        <v>496</v>
      </c>
      <c r="M1" s="103" t="s">
        <v>495</v>
      </c>
      <c r="N1" s="103" t="s">
        <v>494</v>
      </c>
      <c r="Q1" s="141" t="s">
        <v>570</v>
      </c>
      <c r="R1" s="142"/>
      <c r="S1" s="142"/>
      <c r="T1" s="143"/>
    </row>
    <row r="2" spans="1:21" ht="15" customHeight="1" x14ac:dyDescent="0.25">
      <c r="A2" s="129">
        <v>44959</v>
      </c>
      <c r="B2" s="132" t="s">
        <v>534</v>
      </c>
      <c r="C2" s="139"/>
      <c r="D2" s="91" t="s">
        <v>493</v>
      </c>
      <c r="E2" s="92" t="s">
        <v>493</v>
      </c>
      <c r="F2" s="92" t="s">
        <v>493</v>
      </c>
      <c r="G2" s="91" t="s">
        <v>493</v>
      </c>
      <c r="H2" s="93" t="s">
        <v>493</v>
      </c>
      <c r="J2" s="92" t="s">
        <v>215</v>
      </c>
      <c r="K2" s="91" t="s">
        <v>489</v>
      </c>
      <c r="L2" s="90">
        <f>SUMIFS($H$2:$H$230,$D$2:$D$230,"TRI",$G$2:$G$230,K2)</f>
        <v>15271.63</v>
      </c>
      <c r="M2" s="90">
        <f>SUMIFS($H$2:$H$230,$D$2:$D$230,"SALDO",$G$2:$G$230,K2)</f>
        <v>4479.93</v>
      </c>
      <c r="N2" s="90">
        <f t="shared" ref="N2:N10" si="0">SUM(L2:M2)</f>
        <v>19751.559999999998</v>
      </c>
      <c r="Q2" s="119" t="s">
        <v>569</v>
      </c>
      <c r="R2" s="119" t="s">
        <v>3</v>
      </c>
      <c r="S2" s="123" t="s">
        <v>5</v>
      </c>
      <c r="T2" s="118" t="s">
        <v>0</v>
      </c>
    </row>
    <row r="3" spans="1:21" x14ac:dyDescent="0.25">
      <c r="A3" s="130"/>
      <c r="B3" s="133"/>
      <c r="C3" s="139"/>
      <c r="D3" s="91" t="s">
        <v>480</v>
      </c>
      <c r="E3" s="92">
        <v>0.5</v>
      </c>
      <c r="F3" s="92" t="s">
        <v>213</v>
      </c>
      <c r="G3" s="91" t="s">
        <v>488</v>
      </c>
      <c r="H3" s="90">
        <v>2700</v>
      </c>
      <c r="J3" s="92" t="s">
        <v>213</v>
      </c>
      <c r="K3" s="91" t="s">
        <v>488</v>
      </c>
      <c r="L3" s="90">
        <f t="shared" ref="L3:L10" si="1">SUMIFS($H$2:$H$230,$D$2:$D$230,"TRI",$G$2:$G$230,K3)</f>
        <v>19557.349999999999</v>
      </c>
      <c r="M3" s="90">
        <f t="shared" ref="M3:M10" si="2">SUMIFS($H$2:$H$230,$D$2:$D$230,"SALDO",$G$2:$G$230,K3)</f>
        <v>8153.02</v>
      </c>
      <c r="N3" s="90">
        <f t="shared" si="0"/>
        <v>27710.37</v>
      </c>
      <c r="Q3" s="122">
        <v>45044</v>
      </c>
      <c r="R3" s="119" t="s">
        <v>215</v>
      </c>
      <c r="S3" s="121">
        <v>2015.84</v>
      </c>
      <c r="T3" s="118" t="s">
        <v>581</v>
      </c>
    </row>
    <row r="4" spans="1:21" x14ac:dyDescent="0.25">
      <c r="A4" s="130"/>
      <c r="B4" s="133"/>
      <c r="C4" s="139"/>
      <c r="D4" s="91" t="s">
        <v>480</v>
      </c>
      <c r="E4" s="92">
        <v>0.1</v>
      </c>
      <c r="F4" s="92" t="s">
        <v>485</v>
      </c>
      <c r="G4" s="91" t="s">
        <v>484</v>
      </c>
      <c r="H4" s="90">
        <v>540</v>
      </c>
      <c r="J4" s="92" t="s">
        <v>214</v>
      </c>
      <c r="K4" s="91" t="s">
        <v>486</v>
      </c>
      <c r="L4" s="90">
        <f t="shared" si="1"/>
        <v>20890.730000000003</v>
      </c>
      <c r="M4" s="90">
        <f t="shared" si="2"/>
        <v>5.26</v>
      </c>
      <c r="N4" s="90">
        <f t="shared" si="0"/>
        <v>20895.990000000002</v>
      </c>
      <c r="Q4" s="122">
        <v>45069</v>
      </c>
      <c r="R4" s="119" t="s">
        <v>215</v>
      </c>
      <c r="S4" s="121">
        <v>1186.0999999999999</v>
      </c>
      <c r="T4" s="118" t="s">
        <v>571</v>
      </c>
    </row>
    <row r="5" spans="1:21" x14ac:dyDescent="0.25">
      <c r="A5" s="130"/>
      <c r="B5" s="133"/>
      <c r="C5" s="139"/>
      <c r="D5" s="91" t="s">
        <v>480</v>
      </c>
      <c r="E5" s="92">
        <v>0.1</v>
      </c>
      <c r="F5" s="92" t="s">
        <v>207</v>
      </c>
      <c r="G5" s="91" t="s">
        <v>483</v>
      </c>
      <c r="H5" s="90">
        <v>540</v>
      </c>
      <c r="J5" s="92" t="s">
        <v>485</v>
      </c>
      <c r="K5" s="91" t="s">
        <v>484</v>
      </c>
      <c r="L5" s="90">
        <f t="shared" si="1"/>
        <v>11143.900000000001</v>
      </c>
      <c r="M5" s="90">
        <f t="shared" si="2"/>
        <v>0</v>
      </c>
      <c r="N5" s="90">
        <f t="shared" si="0"/>
        <v>11143.900000000001</v>
      </c>
      <c r="O5" s="102"/>
      <c r="Q5" s="122">
        <v>45096</v>
      </c>
      <c r="R5" s="119" t="s">
        <v>216</v>
      </c>
      <c r="S5" s="121">
        <v>578.78</v>
      </c>
      <c r="T5" s="118" t="s">
        <v>572</v>
      </c>
    </row>
    <row r="6" spans="1:21" x14ac:dyDescent="0.25">
      <c r="A6" s="130"/>
      <c r="B6" s="133"/>
      <c r="C6" s="139"/>
      <c r="D6" s="91" t="s">
        <v>480</v>
      </c>
      <c r="E6" s="92">
        <v>0.1</v>
      </c>
      <c r="F6" s="92" t="s">
        <v>216</v>
      </c>
      <c r="G6" s="91" t="s">
        <v>482</v>
      </c>
      <c r="H6" s="90">
        <v>540</v>
      </c>
      <c r="J6" s="92" t="s">
        <v>207</v>
      </c>
      <c r="K6" s="91" t="s">
        <v>483</v>
      </c>
      <c r="L6" s="90">
        <f t="shared" si="1"/>
        <v>11143.900000000001</v>
      </c>
      <c r="M6" s="90">
        <f t="shared" si="2"/>
        <v>2665.33</v>
      </c>
      <c r="N6" s="90">
        <f t="shared" si="0"/>
        <v>13809.230000000001</v>
      </c>
      <c r="Q6" s="122">
        <v>45096</v>
      </c>
      <c r="R6" s="119" t="s">
        <v>216</v>
      </c>
      <c r="S6" s="121">
        <v>2246.8000000000002</v>
      </c>
      <c r="T6" s="118" t="s">
        <v>573</v>
      </c>
    </row>
    <row r="7" spans="1:21" x14ac:dyDescent="0.25">
      <c r="A7" s="130"/>
      <c r="B7" s="133"/>
      <c r="C7" s="139"/>
      <c r="D7" s="91" t="s">
        <v>480</v>
      </c>
      <c r="E7" s="92">
        <v>0.1</v>
      </c>
      <c r="F7" s="92" t="s">
        <v>209</v>
      </c>
      <c r="G7" s="91" t="s">
        <v>481</v>
      </c>
      <c r="H7" s="90">
        <v>540</v>
      </c>
      <c r="J7" s="92" t="s">
        <v>216</v>
      </c>
      <c r="K7" s="91" t="s">
        <v>482</v>
      </c>
      <c r="L7" s="90">
        <f t="shared" si="1"/>
        <v>11143.900000000001</v>
      </c>
      <c r="M7" s="90">
        <f t="shared" si="2"/>
        <v>2665.33</v>
      </c>
      <c r="N7" s="90">
        <f t="shared" si="0"/>
        <v>13809.230000000001</v>
      </c>
      <c r="Q7" s="122">
        <v>45103</v>
      </c>
      <c r="R7" s="119" t="s">
        <v>216</v>
      </c>
      <c r="S7" s="121">
        <v>1140</v>
      </c>
      <c r="T7" s="118" t="s">
        <v>574</v>
      </c>
    </row>
    <row r="8" spans="1:21" x14ac:dyDescent="0.25">
      <c r="A8" s="131"/>
      <c r="B8" s="134"/>
      <c r="C8" s="140"/>
      <c r="D8" s="91" t="s">
        <v>480</v>
      </c>
      <c r="E8" s="92">
        <v>0.1</v>
      </c>
      <c r="F8" s="92" t="s">
        <v>221</v>
      </c>
      <c r="G8" s="91" t="s">
        <v>479</v>
      </c>
      <c r="H8" s="90">
        <v>540</v>
      </c>
      <c r="J8" s="92" t="s">
        <v>209</v>
      </c>
      <c r="K8" s="91" t="s">
        <v>481</v>
      </c>
      <c r="L8" s="90">
        <f t="shared" si="1"/>
        <v>11143.900000000001</v>
      </c>
      <c r="M8" s="90">
        <f t="shared" si="2"/>
        <v>2665.33</v>
      </c>
      <c r="N8" s="90">
        <f t="shared" si="0"/>
        <v>13809.230000000001</v>
      </c>
      <c r="Q8" s="122">
        <v>45112</v>
      </c>
      <c r="R8" s="119" t="s">
        <v>221</v>
      </c>
      <c r="S8" s="121">
        <v>5402.65</v>
      </c>
      <c r="T8" s="118" t="s">
        <v>575</v>
      </c>
    </row>
    <row r="9" spans="1:21" ht="15" customHeight="1" x14ac:dyDescent="0.25">
      <c r="J9" s="92" t="s">
        <v>221</v>
      </c>
      <c r="K9" s="91" t="s">
        <v>479</v>
      </c>
      <c r="L9" s="90">
        <f t="shared" si="1"/>
        <v>11143.900000000001</v>
      </c>
      <c r="M9" s="90">
        <f t="shared" si="2"/>
        <v>2665.33</v>
      </c>
      <c r="N9" s="90">
        <f t="shared" si="0"/>
        <v>13809.230000000001</v>
      </c>
      <c r="Q9" s="122">
        <v>45134</v>
      </c>
      <c r="R9" s="119" t="s">
        <v>216</v>
      </c>
      <c r="S9" s="121">
        <v>630</v>
      </c>
      <c r="T9" s="118" t="s">
        <v>576</v>
      </c>
    </row>
    <row r="10" spans="1:21" ht="15.75" customHeight="1" thickBot="1" x14ac:dyDescent="0.3">
      <c r="A10" s="129">
        <v>44995</v>
      </c>
      <c r="B10" s="132" t="s">
        <v>535</v>
      </c>
      <c r="C10" s="135"/>
      <c r="D10" s="91" t="s">
        <v>493</v>
      </c>
      <c r="E10" s="92" t="s">
        <v>493</v>
      </c>
      <c r="F10" s="92" t="s">
        <v>493</v>
      </c>
      <c r="G10" s="91" t="s">
        <v>493</v>
      </c>
      <c r="H10" s="93" t="s">
        <v>493</v>
      </c>
      <c r="J10" s="101" t="s">
        <v>219</v>
      </c>
      <c r="K10" s="100" t="s">
        <v>487</v>
      </c>
      <c r="L10" s="90">
        <f t="shared" si="1"/>
        <v>0</v>
      </c>
      <c r="M10" s="90">
        <f t="shared" si="2"/>
        <v>2665.33</v>
      </c>
      <c r="N10" s="90">
        <f t="shared" si="0"/>
        <v>2665.33</v>
      </c>
      <c r="Q10" s="122">
        <v>45134</v>
      </c>
      <c r="R10" s="119" t="s">
        <v>216</v>
      </c>
      <c r="S10" s="121">
        <v>613</v>
      </c>
      <c r="T10" s="118" t="s">
        <v>577</v>
      </c>
    </row>
    <row r="11" spans="1:21" ht="15" customHeight="1" thickBot="1" x14ac:dyDescent="0.3">
      <c r="A11" s="130"/>
      <c r="B11" s="133"/>
      <c r="C11" s="136"/>
      <c r="D11" s="91" t="s">
        <v>480</v>
      </c>
      <c r="E11" s="92">
        <v>0.5</v>
      </c>
      <c r="F11" s="92" t="s">
        <v>215</v>
      </c>
      <c r="G11" s="91" t="s">
        <v>489</v>
      </c>
      <c r="H11" s="90">
        <v>4744</v>
      </c>
      <c r="K11" s="99" t="s">
        <v>98</v>
      </c>
      <c r="L11" s="98">
        <f>SUM(L2:L10)</f>
        <v>111439.20999999999</v>
      </c>
      <c r="M11" s="98">
        <f>SUM(M2:M10)</f>
        <v>25964.860000000008</v>
      </c>
      <c r="N11" s="98">
        <f>SUM(N2:N10)</f>
        <v>137404.06999999998</v>
      </c>
      <c r="Q11" s="122">
        <v>45134</v>
      </c>
      <c r="R11" s="119" t="s">
        <v>216</v>
      </c>
      <c r="S11" s="121">
        <v>198.64</v>
      </c>
      <c r="T11" s="118" t="s">
        <v>578</v>
      </c>
    </row>
    <row r="12" spans="1:21" x14ac:dyDescent="0.25">
      <c r="A12" s="130"/>
      <c r="B12" s="133"/>
      <c r="C12" s="136"/>
      <c r="D12" s="91" t="s">
        <v>480</v>
      </c>
      <c r="E12" s="92">
        <v>0.1</v>
      </c>
      <c r="F12" s="92" t="s">
        <v>485</v>
      </c>
      <c r="G12" s="91" t="s">
        <v>484</v>
      </c>
      <c r="H12" s="90">
        <v>948.8</v>
      </c>
      <c r="K12" s="97"/>
      <c r="L12" s="96"/>
      <c r="M12" s="96"/>
      <c r="Q12" s="122">
        <v>45145</v>
      </c>
      <c r="R12" s="119" t="s">
        <v>209</v>
      </c>
      <c r="S12" s="121">
        <v>50</v>
      </c>
      <c r="T12" s="118" t="s">
        <v>579</v>
      </c>
      <c r="U12" s="124">
        <v>1000</v>
      </c>
    </row>
    <row r="13" spans="1:21" x14ac:dyDescent="0.25">
      <c r="A13" s="130"/>
      <c r="B13" s="133"/>
      <c r="C13" s="136"/>
      <c r="D13" s="91" t="s">
        <v>480</v>
      </c>
      <c r="E13" s="92">
        <v>0.1</v>
      </c>
      <c r="F13" s="92" t="s">
        <v>207</v>
      </c>
      <c r="G13" s="91" t="s">
        <v>483</v>
      </c>
      <c r="H13" s="90">
        <v>948.8</v>
      </c>
      <c r="K13" s="95" t="s">
        <v>492</v>
      </c>
      <c r="Q13" s="122">
        <v>45145</v>
      </c>
      <c r="R13" s="119" t="s">
        <v>209</v>
      </c>
      <c r="S13" s="121">
        <v>7000</v>
      </c>
      <c r="T13" s="118" t="s">
        <v>580</v>
      </c>
      <c r="U13" s="124">
        <v>1000</v>
      </c>
    </row>
    <row r="14" spans="1:21" ht="15" customHeight="1" x14ac:dyDescent="0.25">
      <c r="A14" s="130"/>
      <c r="B14" s="133"/>
      <c r="C14" s="136"/>
      <c r="D14" s="91" t="s">
        <v>480</v>
      </c>
      <c r="E14" s="92">
        <v>0.1</v>
      </c>
      <c r="F14" s="92" t="s">
        <v>216</v>
      </c>
      <c r="G14" s="91" t="s">
        <v>482</v>
      </c>
      <c r="H14" s="90">
        <v>948.8</v>
      </c>
      <c r="K14" s="95" t="s">
        <v>491</v>
      </c>
      <c r="Q14" s="122">
        <v>45189</v>
      </c>
      <c r="R14" s="119" t="s">
        <v>209</v>
      </c>
      <c r="S14" s="121">
        <v>1000</v>
      </c>
      <c r="T14" s="118" t="s">
        <v>583</v>
      </c>
      <c r="U14" s="124">
        <v>1000</v>
      </c>
    </row>
    <row r="15" spans="1:21" x14ac:dyDescent="0.25">
      <c r="A15" s="130"/>
      <c r="B15" s="133"/>
      <c r="C15" s="136"/>
      <c r="D15" s="91" t="s">
        <v>480</v>
      </c>
      <c r="E15" s="92">
        <v>0.1</v>
      </c>
      <c r="F15" s="92" t="s">
        <v>209</v>
      </c>
      <c r="G15" s="91" t="s">
        <v>481</v>
      </c>
      <c r="H15" s="90">
        <v>948.8</v>
      </c>
      <c r="K15" t="s">
        <v>490</v>
      </c>
      <c r="Q15" s="122">
        <v>45209</v>
      </c>
      <c r="R15" s="119" t="s">
        <v>209</v>
      </c>
      <c r="S15" s="121">
        <v>1000</v>
      </c>
      <c r="T15" s="118" t="s">
        <v>586</v>
      </c>
      <c r="U15" s="124">
        <v>1000</v>
      </c>
    </row>
    <row r="16" spans="1:21" x14ac:dyDescent="0.25">
      <c r="A16" s="131"/>
      <c r="B16" s="134"/>
      <c r="C16" s="137"/>
      <c r="D16" s="91" t="s">
        <v>480</v>
      </c>
      <c r="E16" s="92">
        <v>0.1</v>
      </c>
      <c r="F16" s="92" t="s">
        <v>221</v>
      </c>
      <c r="G16" s="91" t="s">
        <v>479</v>
      </c>
      <c r="H16" s="90">
        <v>948.8</v>
      </c>
      <c r="Q16" s="122">
        <v>45216</v>
      </c>
      <c r="R16" s="119" t="s">
        <v>216</v>
      </c>
      <c r="S16" s="121">
        <v>1300</v>
      </c>
      <c r="T16" s="118" t="s">
        <v>587</v>
      </c>
      <c r="U16" s="124">
        <v>1000</v>
      </c>
    </row>
    <row r="17" spans="1:21" ht="15" customHeight="1" x14ac:dyDescent="0.25">
      <c r="J17" s="125"/>
      <c r="K17" s="49"/>
      <c r="M17" s="94"/>
      <c r="Q17" s="122">
        <v>45217</v>
      </c>
      <c r="R17" s="119" t="s">
        <v>216</v>
      </c>
      <c r="S17" s="121">
        <v>1650</v>
      </c>
      <c r="T17" s="118" t="s">
        <v>588</v>
      </c>
      <c r="U17" s="124">
        <v>1000</v>
      </c>
    </row>
    <row r="18" spans="1:21" ht="15" customHeight="1" x14ac:dyDescent="0.25">
      <c r="A18" s="129">
        <v>45054</v>
      </c>
      <c r="B18" s="132" t="s">
        <v>536</v>
      </c>
      <c r="C18" s="135"/>
      <c r="D18" s="91"/>
      <c r="E18" s="92"/>
      <c r="F18" s="92"/>
      <c r="G18" s="91"/>
      <c r="H18" s="90"/>
      <c r="Q18" s="122">
        <v>45218</v>
      </c>
      <c r="R18" s="119" t="s">
        <v>216</v>
      </c>
      <c r="S18" s="126">
        <v>930</v>
      </c>
      <c r="T18" s="118" t="s">
        <v>589</v>
      </c>
      <c r="U18" s="124">
        <v>1000</v>
      </c>
    </row>
    <row r="19" spans="1:21" ht="15" customHeight="1" x14ac:dyDescent="0.25">
      <c r="A19" s="130"/>
      <c r="B19" s="133"/>
      <c r="C19" s="136"/>
      <c r="D19" s="91" t="s">
        <v>480</v>
      </c>
      <c r="E19" s="92">
        <v>0.5</v>
      </c>
      <c r="F19" s="92" t="s">
        <v>214</v>
      </c>
      <c r="G19" s="91" t="s">
        <v>486</v>
      </c>
      <c r="H19" s="90">
        <v>8394.42</v>
      </c>
      <c r="L19" s="94"/>
      <c r="Q19" s="122">
        <v>45218</v>
      </c>
      <c r="R19" s="119" t="s">
        <v>216</v>
      </c>
      <c r="S19" s="121">
        <v>690</v>
      </c>
      <c r="T19" s="118" t="s">
        <v>590</v>
      </c>
      <c r="U19" s="124">
        <v>1000</v>
      </c>
    </row>
    <row r="20" spans="1:21" x14ac:dyDescent="0.25">
      <c r="A20" s="130"/>
      <c r="B20" s="133"/>
      <c r="C20" s="136"/>
      <c r="D20" s="91" t="s">
        <v>480</v>
      </c>
      <c r="E20" s="92">
        <v>0.1</v>
      </c>
      <c r="F20" s="92" t="s">
        <v>485</v>
      </c>
      <c r="G20" s="91" t="s">
        <v>484</v>
      </c>
      <c r="H20" s="90">
        <v>1678.88</v>
      </c>
      <c r="L20" s="94"/>
      <c r="Q20" s="122">
        <v>45218</v>
      </c>
      <c r="R20" s="119" t="s">
        <v>216</v>
      </c>
      <c r="S20" s="121">
        <v>1300</v>
      </c>
      <c r="T20" s="118" t="s">
        <v>591</v>
      </c>
      <c r="U20" s="124">
        <v>1000</v>
      </c>
    </row>
    <row r="21" spans="1:21" x14ac:dyDescent="0.25">
      <c r="A21" s="130"/>
      <c r="B21" s="133"/>
      <c r="C21" s="136"/>
      <c r="D21" s="91" t="s">
        <v>480</v>
      </c>
      <c r="E21" s="92">
        <v>0.1</v>
      </c>
      <c r="F21" s="92" t="s">
        <v>207</v>
      </c>
      <c r="G21" s="91" t="s">
        <v>483</v>
      </c>
      <c r="H21" s="90">
        <v>1678.88</v>
      </c>
      <c r="L21" s="94"/>
      <c r="Q21" s="122">
        <v>45223</v>
      </c>
      <c r="R21" s="119" t="s">
        <v>216</v>
      </c>
      <c r="S21" s="121">
        <v>459.09</v>
      </c>
      <c r="T21" s="118" t="s">
        <v>592</v>
      </c>
      <c r="U21" s="124">
        <v>1000</v>
      </c>
    </row>
    <row r="22" spans="1:21" x14ac:dyDescent="0.25">
      <c r="A22" s="130"/>
      <c r="B22" s="133"/>
      <c r="C22" s="136"/>
      <c r="D22" s="91" t="s">
        <v>480</v>
      </c>
      <c r="E22" s="92">
        <v>0.1</v>
      </c>
      <c r="F22" s="92" t="s">
        <v>216</v>
      </c>
      <c r="G22" s="91" t="s">
        <v>482</v>
      </c>
      <c r="H22" s="90">
        <v>1678.88</v>
      </c>
      <c r="L22" s="94"/>
      <c r="Q22" s="122">
        <v>45224</v>
      </c>
      <c r="R22" s="119" t="s">
        <v>209</v>
      </c>
      <c r="S22" s="121">
        <v>2000</v>
      </c>
      <c r="T22" s="118" t="s">
        <v>593</v>
      </c>
      <c r="U22" s="124">
        <v>1444</v>
      </c>
    </row>
    <row r="23" spans="1:21" x14ac:dyDescent="0.25">
      <c r="A23" s="130"/>
      <c r="B23" s="133"/>
      <c r="C23" s="136"/>
      <c r="D23" s="91" t="s">
        <v>480</v>
      </c>
      <c r="E23" s="92">
        <v>0.1</v>
      </c>
      <c r="F23" s="92" t="s">
        <v>209</v>
      </c>
      <c r="G23" s="91" t="s">
        <v>481</v>
      </c>
      <c r="H23" s="90">
        <v>1678.88</v>
      </c>
      <c r="L23" s="94"/>
      <c r="S23" s="85"/>
    </row>
    <row r="24" spans="1:21" ht="15" customHeight="1" x14ac:dyDescent="0.25">
      <c r="A24" s="131"/>
      <c r="B24" s="134"/>
      <c r="C24" s="137"/>
      <c r="D24" s="91" t="s">
        <v>480</v>
      </c>
      <c r="E24" s="92">
        <v>0.1</v>
      </c>
      <c r="F24" s="92" t="s">
        <v>221</v>
      </c>
      <c r="G24" s="91" t="s">
        <v>479</v>
      </c>
      <c r="H24" s="90">
        <v>1678.88</v>
      </c>
      <c r="L24" s="94"/>
    </row>
    <row r="26" spans="1:21" ht="15" customHeight="1" x14ac:dyDescent="0.25">
      <c r="A26" s="129">
        <v>45054</v>
      </c>
      <c r="B26" s="132" t="s">
        <v>537</v>
      </c>
      <c r="C26" s="135"/>
      <c r="D26" s="91"/>
      <c r="E26" s="92"/>
      <c r="F26" s="92"/>
      <c r="G26" s="91"/>
      <c r="H26" s="90"/>
    </row>
    <row r="27" spans="1:21" x14ac:dyDescent="0.25">
      <c r="A27" s="130"/>
      <c r="B27" s="133"/>
      <c r="C27" s="136"/>
      <c r="D27" s="91" t="s">
        <v>480</v>
      </c>
      <c r="E27" s="92">
        <v>0.5</v>
      </c>
      <c r="F27" s="92" t="s">
        <v>213</v>
      </c>
      <c r="G27" s="91" t="s">
        <v>488</v>
      </c>
      <c r="H27" s="90">
        <v>2700</v>
      </c>
    </row>
    <row r="28" spans="1:21" x14ac:dyDescent="0.25">
      <c r="A28" s="130"/>
      <c r="B28" s="133"/>
      <c r="C28" s="136"/>
      <c r="D28" s="91" t="s">
        <v>480</v>
      </c>
      <c r="E28" s="92">
        <v>0.1</v>
      </c>
      <c r="F28" s="92" t="s">
        <v>485</v>
      </c>
      <c r="G28" s="91" t="s">
        <v>484</v>
      </c>
      <c r="H28" s="90">
        <v>540</v>
      </c>
    </row>
    <row r="29" spans="1:21" x14ac:dyDescent="0.25">
      <c r="A29" s="130"/>
      <c r="B29" s="133"/>
      <c r="C29" s="136"/>
      <c r="D29" s="91" t="s">
        <v>480</v>
      </c>
      <c r="E29" s="92">
        <v>0.1</v>
      </c>
      <c r="F29" s="92" t="s">
        <v>207</v>
      </c>
      <c r="G29" s="91" t="s">
        <v>483</v>
      </c>
      <c r="H29" s="90">
        <v>540</v>
      </c>
    </row>
    <row r="30" spans="1:21" x14ac:dyDescent="0.25">
      <c r="A30" s="130"/>
      <c r="B30" s="133"/>
      <c r="C30" s="136"/>
      <c r="D30" s="91" t="s">
        <v>480</v>
      </c>
      <c r="E30" s="92">
        <v>0.1</v>
      </c>
      <c r="F30" s="92" t="s">
        <v>216</v>
      </c>
      <c r="G30" s="91" t="s">
        <v>482</v>
      </c>
      <c r="H30" s="90">
        <v>540</v>
      </c>
    </row>
    <row r="31" spans="1:21" ht="15" customHeight="1" x14ac:dyDescent="0.25">
      <c r="A31" s="130"/>
      <c r="B31" s="133"/>
      <c r="C31" s="136"/>
      <c r="D31" s="91" t="s">
        <v>480</v>
      </c>
      <c r="E31" s="92">
        <v>0.1</v>
      </c>
      <c r="F31" s="92" t="s">
        <v>209</v>
      </c>
      <c r="G31" s="91" t="s">
        <v>481</v>
      </c>
      <c r="H31" s="90">
        <v>540</v>
      </c>
    </row>
    <row r="32" spans="1:21" x14ac:dyDescent="0.25">
      <c r="A32" s="131"/>
      <c r="B32" s="134"/>
      <c r="C32" s="137"/>
      <c r="D32" s="91" t="s">
        <v>480</v>
      </c>
      <c r="E32" s="92">
        <v>0.1</v>
      </c>
      <c r="F32" s="92" t="s">
        <v>221</v>
      </c>
      <c r="G32" s="91" t="s">
        <v>479</v>
      </c>
      <c r="H32" s="90">
        <v>540</v>
      </c>
    </row>
    <row r="34" spans="1:8" x14ac:dyDescent="0.25">
      <c r="A34" s="129">
        <v>45054</v>
      </c>
      <c r="B34" s="132" t="s">
        <v>538</v>
      </c>
      <c r="C34" s="135"/>
      <c r="D34" s="91"/>
      <c r="E34" s="92"/>
      <c r="F34" s="92"/>
      <c r="G34" s="91"/>
      <c r="H34" s="93"/>
    </row>
    <row r="35" spans="1:8" ht="15" customHeight="1" x14ac:dyDescent="0.25">
      <c r="A35" s="130"/>
      <c r="B35" s="133"/>
      <c r="C35" s="136"/>
      <c r="D35" s="91" t="s">
        <v>480</v>
      </c>
      <c r="E35" s="92">
        <v>0.5</v>
      </c>
      <c r="F35" s="92" t="s">
        <v>214</v>
      </c>
      <c r="G35" s="91" t="s">
        <v>486</v>
      </c>
      <c r="H35" s="90">
        <v>8497.7000000000007</v>
      </c>
    </row>
    <row r="36" spans="1:8" x14ac:dyDescent="0.25">
      <c r="A36" s="130"/>
      <c r="B36" s="133"/>
      <c r="C36" s="136"/>
      <c r="D36" s="91" t="s">
        <v>480</v>
      </c>
      <c r="E36" s="92">
        <v>0.1</v>
      </c>
      <c r="F36" s="92" t="s">
        <v>485</v>
      </c>
      <c r="G36" s="91" t="s">
        <v>484</v>
      </c>
      <c r="H36" s="90">
        <v>1699.54</v>
      </c>
    </row>
    <row r="37" spans="1:8" x14ac:dyDescent="0.25">
      <c r="A37" s="130"/>
      <c r="B37" s="133"/>
      <c r="C37" s="136"/>
      <c r="D37" s="91" t="s">
        <v>480</v>
      </c>
      <c r="E37" s="92">
        <v>0.1</v>
      </c>
      <c r="F37" s="92" t="s">
        <v>207</v>
      </c>
      <c r="G37" s="91" t="s">
        <v>483</v>
      </c>
      <c r="H37" s="90">
        <v>1699.54</v>
      </c>
    </row>
    <row r="38" spans="1:8" ht="15" customHeight="1" x14ac:dyDescent="0.25">
      <c r="A38" s="130"/>
      <c r="B38" s="133"/>
      <c r="C38" s="136"/>
      <c r="D38" s="91" t="s">
        <v>480</v>
      </c>
      <c r="E38" s="92">
        <v>0.1</v>
      </c>
      <c r="F38" s="92" t="s">
        <v>216</v>
      </c>
      <c r="G38" s="91" t="s">
        <v>482</v>
      </c>
      <c r="H38" s="90">
        <v>1699.54</v>
      </c>
    </row>
    <row r="39" spans="1:8" x14ac:dyDescent="0.25">
      <c r="A39" s="130"/>
      <c r="B39" s="133"/>
      <c r="C39" s="136"/>
      <c r="D39" s="91" t="s">
        <v>480</v>
      </c>
      <c r="E39" s="92">
        <v>0.1</v>
      </c>
      <c r="F39" s="92" t="s">
        <v>209</v>
      </c>
      <c r="G39" s="91" t="s">
        <v>481</v>
      </c>
      <c r="H39" s="90">
        <v>1699.54</v>
      </c>
    </row>
    <row r="40" spans="1:8" x14ac:dyDescent="0.25">
      <c r="A40" s="131"/>
      <c r="B40" s="134"/>
      <c r="C40" s="137"/>
      <c r="D40" s="91" t="s">
        <v>480</v>
      </c>
      <c r="E40" s="92">
        <v>0.1</v>
      </c>
      <c r="F40" s="92" t="s">
        <v>221</v>
      </c>
      <c r="G40" s="91" t="s">
        <v>479</v>
      </c>
      <c r="H40" s="90">
        <v>1699.54</v>
      </c>
    </row>
    <row r="42" spans="1:8" x14ac:dyDescent="0.25">
      <c r="A42" s="129">
        <v>45125</v>
      </c>
      <c r="B42" s="132" t="s">
        <v>539</v>
      </c>
      <c r="C42" s="135" t="s">
        <v>541</v>
      </c>
      <c r="D42" s="91"/>
      <c r="E42" s="92"/>
      <c r="F42" s="92"/>
      <c r="G42" s="91"/>
      <c r="H42" s="93"/>
    </row>
    <row r="43" spans="1:8" ht="15" customHeight="1" x14ac:dyDescent="0.25">
      <c r="A43" s="130"/>
      <c r="B43" s="133"/>
      <c r="C43" s="136"/>
      <c r="D43" s="91" t="s">
        <v>480</v>
      </c>
      <c r="E43" s="92">
        <v>0.5</v>
      </c>
      <c r="F43" s="92" t="s">
        <v>213</v>
      </c>
      <c r="G43" s="91" t="s">
        <v>488</v>
      </c>
      <c r="H43" s="90">
        <v>1950</v>
      </c>
    </row>
    <row r="44" spans="1:8" x14ac:dyDescent="0.25">
      <c r="A44" s="130"/>
      <c r="B44" s="133"/>
      <c r="C44" s="136"/>
      <c r="D44" s="91" t="s">
        <v>480</v>
      </c>
      <c r="E44" s="92">
        <v>0.1</v>
      </c>
      <c r="F44" s="92" t="s">
        <v>485</v>
      </c>
      <c r="G44" s="91" t="s">
        <v>484</v>
      </c>
      <c r="H44" s="90">
        <v>390</v>
      </c>
    </row>
    <row r="45" spans="1:8" x14ac:dyDescent="0.25">
      <c r="A45" s="130"/>
      <c r="B45" s="133"/>
      <c r="C45" s="136"/>
      <c r="D45" s="91" t="s">
        <v>480</v>
      </c>
      <c r="E45" s="92">
        <v>0.1</v>
      </c>
      <c r="F45" s="92" t="s">
        <v>207</v>
      </c>
      <c r="G45" s="91" t="s">
        <v>483</v>
      </c>
      <c r="H45" s="90">
        <v>390</v>
      </c>
    </row>
    <row r="46" spans="1:8" ht="15" customHeight="1" x14ac:dyDescent="0.25">
      <c r="A46" s="130"/>
      <c r="B46" s="133"/>
      <c r="C46" s="136"/>
      <c r="D46" s="91" t="s">
        <v>480</v>
      </c>
      <c r="E46" s="92">
        <v>0.1</v>
      </c>
      <c r="F46" s="92" t="s">
        <v>216</v>
      </c>
      <c r="G46" s="91" t="s">
        <v>482</v>
      </c>
      <c r="H46" s="90">
        <v>390</v>
      </c>
    </row>
    <row r="47" spans="1:8" x14ac:dyDescent="0.25">
      <c r="A47" s="130"/>
      <c r="B47" s="133"/>
      <c r="C47" s="136"/>
      <c r="D47" s="91" t="s">
        <v>480</v>
      </c>
      <c r="E47" s="92">
        <v>0.1</v>
      </c>
      <c r="F47" s="92" t="s">
        <v>209</v>
      </c>
      <c r="G47" s="91" t="s">
        <v>481</v>
      </c>
      <c r="H47" s="90">
        <v>390</v>
      </c>
    </row>
    <row r="48" spans="1:8" x14ac:dyDescent="0.25">
      <c r="A48" s="131"/>
      <c r="B48" s="134"/>
      <c r="C48" s="137"/>
      <c r="D48" s="91" t="s">
        <v>480</v>
      </c>
      <c r="E48" s="92">
        <v>0.1</v>
      </c>
      <c r="F48" s="92" t="s">
        <v>221</v>
      </c>
      <c r="G48" s="91" t="s">
        <v>479</v>
      </c>
      <c r="H48" s="90">
        <v>390</v>
      </c>
    </row>
    <row r="49" spans="1:8" x14ac:dyDescent="0.25">
      <c r="H49"/>
    </row>
    <row r="50" spans="1:8" x14ac:dyDescent="0.25">
      <c r="A50" s="129">
        <v>45125</v>
      </c>
      <c r="B50" s="132" t="s">
        <v>540</v>
      </c>
      <c r="C50" s="135" t="s">
        <v>542</v>
      </c>
      <c r="D50" s="91"/>
      <c r="E50" s="92"/>
      <c r="F50" s="92"/>
      <c r="G50" s="91"/>
      <c r="H50" s="93"/>
    </row>
    <row r="51" spans="1:8" ht="15" customHeight="1" x14ac:dyDescent="0.25">
      <c r="A51" s="130"/>
      <c r="B51" s="133"/>
      <c r="C51" s="136"/>
      <c r="D51" s="91" t="s">
        <v>480</v>
      </c>
      <c r="E51" s="92">
        <v>0.5</v>
      </c>
      <c r="F51" s="92" t="s">
        <v>213</v>
      </c>
      <c r="G51" s="91" t="s">
        <v>488</v>
      </c>
      <c r="H51" s="90">
        <v>824.8</v>
      </c>
    </row>
    <row r="52" spans="1:8" x14ac:dyDescent="0.25">
      <c r="A52" s="130"/>
      <c r="B52" s="133"/>
      <c r="C52" s="136"/>
      <c r="D52" s="91" t="s">
        <v>480</v>
      </c>
      <c r="E52" s="92">
        <v>0.1</v>
      </c>
      <c r="F52" s="92" t="s">
        <v>485</v>
      </c>
      <c r="G52" s="91" t="s">
        <v>484</v>
      </c>
      <c r="H52" s="90">
        <v>164.96</v>
      </c>
    </row>
    <row r="53" spans="1:8" ht="15" customHeight="1" x14ac:dyDescent="0.25">
      <c r="A53" s="130"/>
      <c r="B53" s="133"/>
      <c r="C53" s="136"/>
      <c r="D53" s="91" t="s">
        <v>480</v>
      </c>
      <c r="E53" s="92">
        <v>0.1</v>
      </c>
      <c r="F53" s="92" t="s">
        <v>207</v>
      </c>
      <c r="G53" s="91" t="s">
        <v>483</v>
      </c>
      <c r="H53" s="90">
        <v>164.96</v>
      </c>
    </row>
    <row r="54" spans="1:8" x14ac:dyDescent="0.25">
      <c r="A54" s="130"/>
      <c r="B54" s="133"/>
      <c r="C54" s="136"/>
      <c r="D54" s="91" t="s">
        <v>480</v>
      </c>
      <c r="E54" s="92">
        <v>0.1</v>
      </c>
      <c r="F54" s="92" t="s">
        <v>216</v>
      </c>
      <c r="G54" s="91" t="s">
        <v>482</v>
      </c>
      <c r="H54" s="90">
        <v>164.96</v>
      </c>
    </row>
    <row r="55" spans="1:8" x14ac:dyDescent="0.25">
      <c r="A55" s="130"/>
      <c r="B55" s="133"/>
      <c r="C55" s="136"/>
      <c r="D55" s="91" t="s">
        <v>480</v>
      </c>
      <c r="E55" s="92">
        <v>0.1</v>
      </c>
      <c r="F55" s="92" t="s">
        <v>209</v>
      </c>
      <c r="G55" s="91" t="s">
        <v>481</v>
      </c>
      <c r="H55" s="90">
        <v>164.96</v>
      </c>
    </row>
    <row r="56" spans="1:8" x14ac:dyDescent="0.25">
      <c r="A56" s="131"/>
      <c r="B56" s="134"/>
      <c r="C56" s="137"/>
      <c r="D56" s="91" t="s">
        <v>480</v>
      </c>
      <c r="E56" s="92">
        <v>0.1</v>
      </c>
      <c r="F56" s="92" t="s">
        <v>221</v>
      </c>
      <c r="G56" s="91" t="s">
        <v>479</v>
      </c>
      <c r="H56" s="90">
        <v>164.96</v>
      </c>
    </row>
    <row r="57" spans="1:8" x14ac:dyDescent="0.25">
      <c r="H57"/>
    </row>
    <row r="58" spans="1:8" ht="15" customHeight="1" x14ac:dyDescent="0.25">
      <c r="A58" s="129">
        <v>45125</v>
      </c>
      <c r="B58" s="132" t="s">
        <v>543</v>
      </c>
      <c r="C58" s="135" t="s">
        <v>544</v>
      </c>
      <c r="D58" s="91"/>
      <c r="E58" s="92"/>
      <c r="F58" s="92"/>
      <c r="G58" s="91"/>
      <c r="H58" s="93"/>
    </row>
    <row r="59" spans="1:8" x14ac:dyDescent="0.25">
      <c r="A59" s="130"/>
      <c r="B59" s="133"/>
      <c r="C59" s="136"/>
      <c r="D59" s="91" t="s">
        <v>480</v>
      </c>
      <c r="E59" s="92">
        <v>0.5</v>
      </c>
      <c r="F59" s="92" t="s">
        <v>214</v>
      </c>
      <c r="G59" s="91" t="s">
        <v>486</v>
      </c>
      <c r="H59" s="90">
        <v>1800</v>
      </c>
    </row>
    <row r="60" spans="1:8" ht="15" customHeight="1" x14ac:dyDescent="0.25">
      <c r="A60" s="130"/>
      <c r="B60" s="133"/>
      <c r="C60" s="136"/>
      <c r="D60" s="91" t="s">
        <v>480</v>
      </c>
      <c r="E60" s="92">
        <v>0.1</v>
      </c>
      <c r="F60" s="92" t="s">
        <v>485</v>
      </c>
      <c r="G60" s="91" t="s">
        <v>484</v>
      </c>
      <c r="H60" s="90">
        <v>360</v>
      </c>
    </row>
    <row r="61" spans="1:8" x14ac:dyDescent="0.25">
      <c r="A61" s="130"/>
      <c r="B61" s="133"/>
      <c r="C61" s="136"/>
      <c r="D61" s="91" t="s">
        <v>480</v>
      </c>
      <c r="E61" s="92">
        <v>0.1</v>
      </c>
      <c r="F61" s="92" t="s">
        <v>207</v>
      </c>
      <c r="G61" s="91" t="s">
        <v>483</v>
      </c>
      <c r="H61" s="90">
        <v>360</v>
      </c>
    </row>
    <row r="62" spans="1:8" x14ac:dyDescent="0.25">
      <c r="A62" s="130"/>
      <c r="B62" s="133"/>
      <c r="C62" s="136"/>
      <c r="D62" s="91" t="s">
        <v>480</v>
      </c>
      <c r="E62" s="92">
        <v>0.1</v>
      </c>
      <c r="F62" s="92" t="s">
        <v>216</v>
      </c>
      <c r="G62" s="91" t="s">
        <v>482</v>
      </c>
      <c r="H62" s="90">
        <v>360</v>
      </c>
    </row>
    <row r="63" spans="1:8" x14ac:dyDescent="0.25">
      <c r="A63" s="130"/>
      <c r="B63" s="133"/>
      <c r="C63" s="136"/>
      <c r="D63" s="91" t="s">
        <v>480</v>
      </c>
      <c r="E63" s="92">
        <v>0.1</v>
      </c>
      <c r="F63" s="92" t="s">
        <v>209</v>
      </c>
      <c r="G63" s="91" t="s">
        <v>481</v>
      </c>
      <c r="H63" s="90">
        <v>360</v>
      </c>
    </row>
    <row r="64" spans="1:8" x14ac:dyDescent="0.25">
      <c r="A64" s="131"/>
      <c r="B64" s="134"/>
      <c r="C64" s="137"/>
      <c r="D64" s="91" t="s">
        <v>480</v>
      </c>
      <c r="E64" s="92">
        <v>0.1</v>
      </c>
      <c r="F64" s="92" t="s">
        <v>221</v>
      </c>
      <c r="G64" s="91" t="s">
        <v>479</v>
      </c>
      <c r="H64" s="90">
        <v>360</v>
      </c>
    </row>
    <row r="65" spans="1:8" ht="15" customHeight="1" x14ac:dyDescent="0.25">
      <c r="H65"/>
    </row>
    <row r="66" spans="1:8" ht="15" customHeight="1" x14ac:dyDescent="0.25">
      <c r="A66" s="129">
        <v>45133</v>
      </c>
      <c r="B66" s="132" t="s">
        <v>545</v>
      </c>
      <c r="C66" s="135" t="s">
        <v>546</v>
      </c>
      <c r="D66" s="91"/>
      <c r="E66" s="92"/>
      <c r="F66" s="92"/>
      <c r="G66" s="91"/>
      <c r="H66" s="93"/>
    </row>
    <row r="67" spans="1:8" ht="15" customHeight="1" x14ac:dyDescent="0.25">
      <c r="A67" s="130"/>
      <c r="B67" s="133"/>
      <c r="C67" s="136"/>
      <c r="D67" s="91" t="s">
        <v>480</v>
      </c>
      <c r="E67" s="92">
        <v>0.5</v>
      </c>
      <c r="F67" s="92" t="s">
        <v>214</v>
      </c>
      <c r="G67" s="91" t="s">
        <v>486</v>
      </c>
      <c r="H67" s="90">
        <v>1944</v>
      </c>
    </row>
    <row r="68" spans="1:8" x14ac:dyDescent="0.25">
      <c r="A68" s="130"/>
      <c r="B68" s="133"/>
      <c r="C68" s="136"/>
      <c r="D68" s="91" t="s">
        <v>480</v>
      </c>
      <c r="E68" s="92">
        <v>0.1</v>
      </c>
      <c r="F68" s="92" t="s">
        <v>485</v>
      </c>
      <c r="G68" s="91" t="s">
        <v>484</v>
      </c>
      <c r="H68" s="90">
        <v>388.8</v>
      </c>
    </row>
    <row r="69" spans="1:8" x14ac:dyDescent="0.25">
      <c r="A69" s="130"/>
      <c r="B69" s="133"/>
      <c r="C69" s="136"/>
      <c r="D69" s="91" t="s">
        <v>480</v>
      </c>
      <c r="E69" s="92">
        <v>0.1</v>
      </c>
      <c r="F69" s="92" t="s">
        <v>207</v>
      </c>
      <c r="G69" s="91" t="s">
        <v>483</v>
      </c>
      <c r="H69" s="90">
        <v>388.8</v>
      </c>
    </row>
    <row r="70" spans="1:8" x14ac:dyDescent="0.25">
      <c r="A70" s="130"/>
      <c r="B70" s="133"/>
      <c r="C70" s="136"/>
      <c r="D70" s="91" t="s">
        <v>480</v>
      </c>
      <c r="E70" s="92">
        <v>0.1</v>
      </c>
      <c r="F70" s="92" t="s">
        <v>216</v>
      </c>
      <c r="G70" s="91" t="s">
        <v>482</v>
      </c>
      <c r="H70" s="90">
        <v>388.8</v>
      </c>
    </row>
    <row r="71" spans="1:8" x14ac:dyDescent="0.25">
      <c r="A71" s="130"/>
      <c r="B71" s="133"/>
      <c r="C71" s="136"/>
      <c r="D71" s="91" t="s">
        <v>480</v>
      </c>
      <c r="E71" s="92">
        <v>0.1</v>
      </c>
      <c r="F71" s="92" t="s">
        <v>209</v>
      </c>
      <c r="G71" s="91" t="s">
        <v>481</v>
      </c>
      <c r="H71" s="90">
        <v>388.8</v>
      </c>
    </row>
    <row r="72" spans="1:8" ht="15" customHeight="1" x14ac:dyDescent="0.25">
      <c r="A72" s="131"/>
      <c r="B72" s="134"/>
      <c r="C72" s="137"/>
      <c r="D72" s="91" t="s">
        <v>480</v>
      </c>
      <c r="E72" s="92">
        <v>0.1</v>
      </c>
      <c r="F72" s="92" t="s">
        <v>221</v>
      </c>
      <c r="G72" s="91" t="s">
        <v>479</v>
      </c>
      <c r="H72" s="90">
        <v>388.8</v>
      </c>
    </row>
    <row r="73" spans="1:8" x14ac:dyDescent="0.25">
      <c r="H73"/>
    </row>
    <row r="74" spans="1:8" ht="15" customHeight="1" x14ac:dyDescent="0.25">
      <c r="A74" s="129">
        <v>45133</v>
      </c>
      <c r="B74" s="132" t="s">
        <v>547</v>
      </c>
      <c r="C74" s="135" t="s">
        <v>548</v>
      </c>
      <c r="D74" s="91"/>
      <c r="E74" s="92"/>
      <c r="F74" s="92"/>
      <c r="G74" s="91"/>
      <c r="H74" s="93"/>
    </row>
    <row r="75" spans="1:8" x14ac:dyDescent="0.25">
      <c r="A75" s="130"/>
      <c r="B75" s="133"/>
      <c r="C75" s="136"/>
      <c r="D75" s="91" t="s">
        <v>480</v>
      </c>
      <c r="E75" s="92">
        <v>0.5</v>
      </c>
      <c r="F75" s="92" t="s">
        <v>215</v>
      </c>
      <c r="G75" s="91" t="s">
        <v>489</v>
      </c>
      <c r="H75" s="90">
        <v>2622.41</v>
      </c>
    </row>
    <row r="76" spans="1:8" x14ac:dyDescent="0.25">
      <c r="A76" s="130"/>
      <c r="B76" s="133"/>
      <c r="C76" s="136"/>
      <c r="D76" s="91" t="s">
        <v>480</v>
      </c>
      <c r="E76" s="92">
        <v>0.1</v>
      </c>
      <c r="F76" s="92" t="s">
        <v>485</v>
      </c>
      <c r="G76" s="91" t="s">
        <v>484</v>
      </c>
      <c r="H76" s="90">
        <v>524.48</v>
      </c>
    </row>
    <row r="77" spans="1:8" x14ac:dyDescent="0.25">
      <c r="A77" s="130"/>
      <c r="B77" s="133"/>
      <c r="C77" s="136"/>
      <c r="D77" s="91" t="s">
        <v>480</v>
      </c>
      <c r="E77" s="92">
        <v>0.1</v>
      </c>
      <c r="F77" s="92" t="s">
        <v>207</v>
      </c>
      <c r="G77" s="91" t="s">
        <v>483</v>
      </c>
      <c r="H77" s="90">
        <v>524.48</v>
      </c>
    </row>
    <row r="78" spans="1:8" x14ac:dyDescent="0.25">
      <c r="A78" s="130"/>
      <c r="B78" s="133"/>
      <c r="C78" s="136"/>
      <c r="D78" s="91" t="s">
        <v>480</v>
      </c>
      <c r="E78" s="92">
        <v>0.1</v>
      </c>
      <c r="F78" s="92" t="s">
        <v>216</v>
      </c>
      <c r="G78" s="91" t="s">
        <v>482</v>
      </c>
      <c r="H78" s="90">
        <v>524.48</v>
      </c>
    </row>
    <row r="79" spans="1:8" ht="15" customHeight="1" x14ac:dyDescent="0.25">
      <c r="A79" s="130"/>
      <c r="B79" s="133"/>
      <c r="C79" s="136"/>
      <c r="D79" s="91" t="s">
        <v>480</v>
      </c>
      <c r="E79" s="92">
        <v>0.1</v>
      </c>
      <c r="F79" s="92" t="s">
        <v>209</v>
      </c>
      <c r="G79" s="91" t="s">
        <v>481</v>
      </c>
      <c r="H79" s="90">
        <v>524.48</v>
      </c>
    </row>
    <row r="80" spans="1:8" x14ac:dyDescent="0.25">
      <c r="A80" s="131"/>
      <c r="B80" s="134"/>
      <c r="C80" s="137"/>
      <c r="D80" s="91" t="s">
        <v>480</v>
      </c>
      <c r="E80" s="92">
        <v>0.1</v>
      </c>
      <c r="F80" s="92" t="s">
        <v>221</v>
      </c>
      <c r="G80" s="91" t="s">
        <v>479</v>
      </c>
      <c r="H80" s="90">
        <v>524.48</v>
      </c>
    </row>
    <row r="81" spans="1:8" x14ac:dyDescent="0.25">
      <c r="H81"/>
    </row>
    <row r="82" spans="1:8" ht="15" customHeight="1" x14ac:dyDescent="0.25">
      <c r="A82" s="129">
        <v>45142</v>
      </c>
      <c r="B82" s="132" t="s">
        <v>549</v>
      </c>
      <c r="C82" s="135" t="s">
        <v>550</v>
      </c>
      <c r="D82" s="91"/>
      <c r="E82" s="92"/>
      <c r="F82" s="92"/>
      <c r="G82" s="91"/>
      <c r="H82" s="93"/>
    </row>
    <row r="83" spans="1:8" x14ac:dyDescent="0.25">
      <c r="A83" s="130"/>
      <c r="B83" s="133"/>
      <c r="C83" s="136"/>
      <c r="D83" s="91" t="s">
        <v>480</v>
      </c>
      <c r="E83" s="92">
        <v>0.5</v>
      </c>
      <c r="F83" s="92" t="s">
        <v>215</v>
      </c>
      <c r="G83" s="91" t="s">
        <v>489</v>
      </c>
      <c r="H83" s="90">
        <v>4446.3999999999996</v>
      </c>
    </row>
    <row r="84" spans="1:8" x14ac:dyDescent="0.25">
      <c r="A84" s="130"/>
      <c r="B84" s="133"/>
      <c r="C84" s="136"/>
      <c r="D84" s="91" t="s">
        <v>480</v>
      </c>
      <c r="E84" s="92">
        <v>0.1</v>
      </c>
      <c r="F84" s="92" t="s">
        <v>485</v>
      </c>
      <c r="G84" s="91" t="s">
        <v>484</v>
      </c>
      <c r="H84" s="90">
        <v>889.28</v>
      </c>
    </row>
    <row r="85" spans="1:8" x14ac:dyDescent="0.25">
      <c r="A85" s="130"/>
      <c r="B85" s="133"/>
      <c r="C85" s="136"/>
      <c r="D85" s="91" t="s">
        <v>480</v>
      </c>
      <c r="E85" s="92">
        <v>0.1</v>
      </c>
      <c r="F85" s="92" t="s">
        <v>207</v>
      </c>
      <c r="G85" s="91" t="s">
        <v>483</v>
      </c>
      <c r="H85" s="90">
        <v>889.28</v>
      </c>
    </row>
    <row r="86" spans="1:8" x14ac:dyDescent="0.25">
      <c r="A86" s="130"/>
      <c r="B86" s="133"/>
      <c r="C86" s="136"/>
      <c r="D86" s="91" t="s">
        <v>480</v>
      </c>
      <c r="E86" s="92">
        <v>0.1</v>
      </c>
      <c r="F86" s="92" t="s">
        <v>216</v>
      </c>
      <c r="G86" s="91" t="s">
        <v>482</v>
      </c>
      <c r="H86" s="90">
        <v>889.28</v>
      </c>
    </row>
    <row r="87" spans="1:8" ht="15" customHeight="1" x14ac:dyDescent="0.25">
      <c r="A87" s="130"/>
      <c r="B87" s="133"/>
      <c r="C87" s="136"/>
      <c r="D87" s="91" t="s">
        <v>480</v>
      </c>
      <c r="E87" s="92">
        <v>0.1</v>
      </c>
      <c r="F87" s="92" t="s">
        <v>209</v>
      </c>
      <c r="G87" s="91" t="s">
        <v>481</v>
      </c>
      <c r="H87" s="90">
        <v>889.28</v>
      </c>
    </row>
    <row r="88" spans="1:8" x14ac:dyDescent="0.25">
      <c r="A88" s="131"/>
      <c r="B88" s="134"/>
      <c r="C88" s="137"/>
      <c r="D88" s="91" t="s">
        <v>480</v>
      </c>
      <c r="E88" s="92">
        <v>0.1</v>
      </c>
      <c r="F88" s="92" t="s">
        <v>221</v>
      </c>
      <c r="G88" s="91" t="s">
        <v>479</v>
      </c>
      <c r="H88" s="90">
        <v>889.28</v>
      </c>
    </row>
    <row r="89" spans="1:8" ht="15" customHeight="1" x14ac:dyDescent="0.25">
      <c r="H89"/>
    </row>
    <row r="90" spans="1:8" ht="15" customHeight="1" x14ac:dyDescent="0.25">
      <c r="A90" s="129">
        <v>45142</v>
      </c>
      <c r="B90" s="132" t="s">
        <v>551</v>
      </c>
      <c r="C90" s="135" t="s">
        <v>552</v>
      </c>
      <c r="D90" s="91"/>
      <c r="E90" s="92"/>
      <c r="F90" s="92"/>
      <c r="G90" s="91"/>
      <c r="H90" s="93"/>
    </row>
    <row r="91" spans="1:8" x14ac:dyDescent="0.25">
      <c r="A91" s="130"/>
      <c r="B91" s="133"/>
      <c r="C91" s="136"/>
      <c r="D91" s="91" t="s">
        <v>480</v>
      </c>
      <c r="E91" s="92">
        <v>0.5</v>
      </c>
      <c r="F91" s="92" t="s">
        <v>215</v>
      </c>
      <c r="G91" s="91" t="s">
        <v>489</v>
      </c>
      <c r="H91" s="90">
        <v>2208.8200000000002</v>
      </c>
    </row>
    <row r="92" spans="1:8" x14ac:dyDescent="0.25">
      <c r="A92" s="130"/>
      <c r="B92" s="133"/>
      <c r="C92" s="136"/>
      <c r="D92" s="91" t="s">
        <v>480</v>
      </c>
      <c r="E92" s="92">
        <v>0.1</v>
      </c>
      <c r="F92" s="92" t="s">
        <v>485</v>
      </c>
      <c r="G92" s="91" t="s">
        <v>484</v>
      </c>
      <c r="H92" s="90">
        <v>441.76</v>
      </c>
    </row>
    <row r="93" spans="1:8" x14ac:dyDescent="0.25">
      <c r="A93" s="130"/>
      <c r="B93" s="133"/>
      <c r="C93" s="136"/>
      <c r="D93" s="91" t="s">
        <v>480</v>
      </c>
      <c r="E93" s="92">
        <v>0.1</v>
      </c>
      <c r="F93" s="92" t="s">
        <v>207</v>
      </c>
      <c r="G93" s="91" t="s">
        <v>483</v>
      </c>
      <c r="H93" s="90">
        <v>441.76</v>
      </c>
    </row>
    <row r="94" spans="1:8" ht="15" customHeight="1" x14ac:dyDescent="0.25">
      <c r="A94" s="130"/>
      <c r="B94" s="133"/>
      <c r="C94" s="136"/>
      <c r="D94" s="91" t="s">
        <v>480</v>
      </c>
      <c r="E94" s="92">
        <v>0.1</v>
      </c>
      <c r="F94" s="92" t="s">
        <v>216</v>
      </c>
      <c r="G94" s="91" t="s">
        <v>482</v>
      </c>
      <c r="H94" s="90">
        <v>441.76</v>
      </c>
    </row>
    <row r="95" spans="1:8" x14ac:dyDescent="0.25">
      <c r="A95" s="130"/>
      <c r="B95" s="133"/>
      <c r="C95" s="136"/>
      <c r="D95" s="91" t="s">
        <v>480</v>
      </c>
      <c r="E95" s="92">
        <v>0.1</v>
      </c>
      <c r="F95" s="92" t="s">
        <v>209</v>
      </c>
      <c r="G95" s="91" t="s">
        <v>481</v>
      </c>
      <c r="H95" s="90">
        <v>441.76</v>
      </c>
    </row>
    <row r="96" spans="1:8" x14ac:dyDescent="0.25">
      <c r="A96" s="131"/>
      <c r="B96" s="134"/>
      <c r="C96" s="137"/>
      <c r="D96" s="91" t="s">
        <v>480</v>
      </c>
      <c r="E96" s="92">
        <v>0.1</v>
      </c>
      <c r="F96" s="92" t="s">
        <v>221</v>
      </c>
      <c r="G96" s="91" t="s">
        <v>479</v>
      </c>
      <c r="H96" s="90">
        <v>441.76</v>
      </c>
    </row>
    <row r="97" spans="1:8" ht="15" customHeight="1" x14ac:dyDescent="0.25">
      <c r="H97"/>
    </row>
    <row r="98" spans="1:8" ht="15" customHeight="1" x14ac:dyDescent="0.25">
      <c r="A98" s="129">
        <v>45142</v>
      </c>
      <c r="B98" s="132" t="s">
        <v>554</v>
      </c>
      <c r="C98" s="135" t="s">
        <v>555</v>
      </c>
      <c r="D98" s="91"/>
      <c r="E98" s="92"/>
      <c r="F98" s="92"/>
      <c r="G98" s="91"/>
      <c r="H98" s="93"/>
    </row>
    <row r="99" spans="1:8" x14ac:dyDescent="0.25">
      <c r="A99" s="130"/>
      <c r="B99" s="133"/>
      <c r="C99" s="136"/>
      <c r="D99" s="91" t="s">
        <v>553</v>
      </c>
      <c r="E99" s="92">
        <v>0.5</v>
      </c>
      <c r="F99" s="92" t="s">
        <v>213</v>
      </c>
      <c r="G99" s="91" t="s">
        <v>488</v>
      </c>
      <c r="H99" s="90">
        <v>8153.02</v>
      </c>
    </row>
    <row r="100" spans="1:8" x14ac:dyDescent="0.25">
      <c r="A100" s="130"/>
      <c r="B100" s="133"/>
      <c r="C100" s="136"/>
      <c r="D100" s="91" t="s">
        <v>553</v>
      </c>
      <c r="E100" s="92">
        <v>0.1</v>
      </c>
      <c r="F100" s="92" t="s">
        <v>219</v>
      </c>
      <c r="G100" s="91" t="s">
        <v>487</v>
      </c>
      <c r="H100" s="90">
        <v>1630.59</v>
      </c>
    </row>
    <row r="101" spans="1:8" ht="15" customHeight="1" x14ac:dyDescent="0.25">
      <c r="A101" s="130"/>
      <c r="B101" s="133"/>
      <c r="C101" s="136"/>
      <c r="D101" s="91" t="s">
        <v>553</v>
      </c>
      <c r="E101" s="92">
        <v>0.1</v>
      </c>
      <c r="F101" s="92" t="s">
        <v>207</v>
      </c>
      <c r="G101" s="91" t="s">
        <v>483</v>
      </c>
      <c r="H101" s="90">
        <v>1630.59</v>
      </c>
    </row>
    <row r="102" spans="1:8" x14ac:dyDescent="0.25">
      <c r="A102" s="130"/>
      <c r="B102" s="133"/>
      <c r="C102" s="136"/>
      <c r="D102" s="91" t="s">
        <v>553</v>
      </c>
      <c r="E102" s="92">
        <v>0.1</v>
      </c>
      <c r="F102" s="92" t="s">
        <v>216</v>
      </c>
      <c r="G102" s="91" t="s">
        <v>482</v>
      </c>
      <c r="H102" s="90">
        <v>1630.59</v>
      </c>
    </row>
    <row r="103" spans="1:8" x14ac:dyDescent="0.25">
      <c r="A103" s="130"/>
      <c r="B103" s="133"/>
      <c r="C103" s="136"/>
      <c r="D103" s="91" t="s">
        <v>553</v>
      </c>
      <c r="E103" s="92">
        <v>0.1</v>
      </c>
      <c r="F103" s="92" t="s">
        <v>209</v>
      </c>
      <c r="G103" s="91" t="s">
        <v>481</v>
      </c>
      <c r="H103" s="90">
        <v>1630.59</v>
      </c>
    </row>
    <row r="104" spans="1:8" x14ac:dyDescent="0.25">
      <c r="A104" s="131"/>
      <c r="B104" s="134"/>
      <c r="C104" s="137"/>
      <c r="D104" s="91" t="s">
        <v>553</v>
      </c>
      <c r="E104" s="92">
        <v>0.1</v>
      </c>
      <c r="F104" s="92" t="s">
        <v>221</v>
      </c>
      <c r="G104" s="91" t="s">
        <v>479</v>
      </c>
      <c r="H104" s="90">
        <v>1630.59</v>
      </c>
    </row>
    <row r="105" spans="1:8" x14ac:dyDescent="0.25">
      <c r="H105"/>
    </row>
    <row r="106" spans="1:8" ht="15" customHeight="1" x14ac:dyDescent="0.25">
      <c r="A106" s="129">
        <v>45142</v>
      </c>
      <c r="B106" s="132" t="s">
        <v>556</v>
      </c>
      <c r="C106" s="135" t="s">
        <v>557</v>
      </c>
      <c r="D106" s="91"/>
      <c r="E106" s="92"/>
      <c r="F106" s="92"/>
      <c r="G106" s="91"/>
      <c r="H106" s="93"/>
    </row>
    <row r="107" spans="1:8" x14ac:dyDescent="0.25">
      <c r="A107" s="130"/>
      <c r="B107" s="133"/>
      <c r="C107" s="136"/>
      <c r="D107" s="91" t="s">
        <v>480</v>
      </c>
      <c r="E107" s="92">
        <v>0.5</v>
      </c>
      <c r="F107" s="92" t="s">
        <v>215</v>
      </c>
      <c r="G107" s="91" t="s">
        <v>489</v>
      </c>
      <c r="H107" s="90">
        <v>1250</v>
      </c>
    </row>
    <row r="108" spans="1:8" x14ac:dyDescent="0.25">
      <c r="A108" s="130"/>
      <c r="B108" s="133"/>
      <c r="C108" s="136"/>
      <c r="D108" s="91" t="s">
        <v>480</v>
      </c>
      <c r="E108" s="92">
        <v>0.1</v>
      </c>
      <c r="F108" s="92" t="s">
        <v>485</v>
      </c>
      <c r="G108" s="91" t="s">
        <v>484</v>
      </c>
      <c r="H108" s="90">
        <v>250</v>
      </c>
    </row>
    <row r="109" spans="1:8" ht="15" customHeight="1" x14ac:dyDescent="0.25">
      <c r="A109" s="130"/>
      <c r="B109" s="133"/>
      <c r="C109" s="136"/>
      <c r="D109" s="91" t="s">
        <v>480</v>
      </c>
      <c r="E109" s="92">
        <v>0.1</v>
      </c>
      <c r="F109" s="92" t="s">
        <v>207</v>
      </c>
      <c r="G109" s="91" t="s">
        <v>483</v>
      </c>
      <c r="H109" s="90">
        <v>250</v>
      </c>
    </row>
    <row r="110" spans="1:8" x14ac:dyDescent="0.25">
      <c r="A110" s="130"/>
      <c r="B110" s="133"/>
      <c r="C110" s="136"/>
      <c r="D110" s="91" t="s">
        <v>480</v>
      </c>
      <c r="E110" s="92">
        <v>0.1</v>
      </c>
      <c r="F110" s="92" t="s">
        <v>216</v>
      </c>
      <c r="G110" s="91" t="s">
        <v>482</v>
      </c>
      <c r="H110" s="90">
        <v>250</v>
      </c>
    </row>
    <row r="111" spans="1:8" x14ac:dyDescent="0.25">
      <c r="A111" s="130"/>
      <c r="B111" s="133"/>
      <c r="C111" s="136"/>
      <c r="D111" s="91" t="s">
        <v>480</v>
      </c>
      <c r="E111" s="92">
        <v>0.1</v>
      </c>
      <c r="F111" s="92" t="s">
        <v>209</v>
      </c>
      <c r="G111" s="91" t="s">
        <v>481</v>
      </c>
      <c r="H111" s="90">
        <v>250</v>
      </c>
    </row>
    <row r="112" spans="1:8" x14ac:dyDescent="0.25">
      <c r="A112" s="131"/>
      <c r="B112" s="134"/>
      <c r="C112" s="137"/>
      <c r="D112" s="91" t="s">
        <v>480</v>
      </c>
      <c r="E112" s="92">
        <v>0.1</v>
      </c>
      <c r="F112" s="92" t="s">
        <v>221</v>
      </c>
      <c r="G112" s="91" t="s">
        <v>479</v>
      </c>
      <c r="H112" s="90">
        <v>250</v>
      </c>
    </row>
    <row r="113" spans="1:8" x14ac:dyDescent="0.25">
      <c r="H113"/>
    </row>
    <row r="114" spans="1:8" x14ac:dyDescent="0.25">
      <c r="A114" s="129">
        <v>45142</v>
      </c>
      <c r="B114" s="132" t="s">
        <v>560</v>
      </c>
      <c r="C114" s="135" t="s">
        <v>561</v>
      </c>
      <c r="D114" s="91"/>
      <c r="E114" s="92"/>
      <c r="F114" s="92"/>
      <c r="G114" s="91"/>
      <c r="H114" s="93"/>
    </row>
    <row r="115" spans="1:8" x14ac:dyDescent="0.25">
      <c r="A115" s="130"/>
      <c r="B115" s="133"/>
      <c r="C115" s="136"/>
      <c r="D115" s="91" t="s">
        <v>553</v>
      </c>
      <c r="E115" s="92">
        <v>0.5</v>
      </c>
      <c r="F115" s="92" t="s">
        <v>559</v>
      </c>
      <c r="G115" s="91" t="s">
        <v>558</v>
      </c>
      <c r="H115" s="90">
        <v>688.68</v>
      </c>
    </row>
    <row r="116" spans="1:8" x14ac:dyDescent="0.25">
      <c r="A116" s="130"/>
      <c r="B116" s="133"/>
      <c r="C116" s="136"/>
      <c r="D116" s="91" t="s">
        <v>553</v>
      </c>
      <c r="E116" s="92">
        <v>0.1</v>
      </c>
      <c r="F116" s="92" t="s">
        <v>219</v>
      </c>
      <c r="G116" s="91" t="s">
        <v>487</v>
      </c>
      <c r="H116" s="90">
        <v>137.72</v>
      </c>
    </row>
    <row r="117" spans="1:8" x14ac:dyDescent="0.25">
      <c r="A117" s="130"/>
      <c r="B117" s="133"/>
      <c r="C117" s="136"/>
      <c r="D117" s="91" t="s">
        <v>553</v>
      </c>
      <c r="E117" s="92">
        <v>0.1</v>
      </c>
      <c r="F117" s="92" t="s">
        <v>207</v>
      </c>
      <c r="G117" s="91" t="s">
        <v>483</v>
      </c>
      <c r="H117" s="90">
        <v>137.72</v>
      </c>
    </row>
    <row r="118" spans="1:8" x14ac:dyDescent="0.25">
      <c r="A118" s="130"/>
      <c r="B118" s="133"/>
      <c r="C118" s="136"/>
      <c r="D118" s="91" t="s">
        <v>553</v>
      </c>
      <c r="E118" s="92">
        <v>0.1</v>
      </c>
      <c r="F118" s="92" t="s">
        <v>216</v>
      </c>
      <c r="G118" s="91" t="s">
        <v>482</v>
      </c>
      <c r="H118" s="90">
        <v>137.72</v>
      </c>
    </row>
    <row r="119" spans="1:8" x14ac:dyDescent="0.25">
      <c r="A119" s="130"/>
      <c r="B119" s="133"/>
      <c r="C119" s="136"/>
      <c r="D119" s="91" t="s">
        <v>553</v>
      </c>
      <c r="E119" s="92">
        <v>0.1</v>
      </c>
      <c r="F119" s="92" t="s">
        <v>209</v>
      </c>
      <c r="G119" s="91" t="s">
        <v>481</v>
      </c>
      <c r="H119" s="90">
        <v>137.72</v>
      </c>
    </row>
    <row r="120" spans="1:8" x14ac:dyDescent="0.25">
      <c r="A120" s="131"/>
      <c r="B120" s="134"/>
      <c r="C120" s="137"/>
      <c r="D120" s="91" t="s">
        <v>553</v>
      </c>
      <c r="E120" s="92">
        <v>0.1</v>
      </c>
      <c r="F120" s="92" t="s">
        <v>221</v>
      </c>
      <c r="G120" s="91" t="s">
        <v>479</v>
      </c>
      <c r="H120" s="90">
        <v>137.72</v>
      </c>
    </row>
    <row r="121" spans="1:8" x14ac:dyDescent="0.25">
      <c r="H121"/>
    </row>
    <row r="122" spans="1:8" x14ac:dyDescent="0.25">
      <c r="A122" s="129">
        <v>45142</v>
      </c>
      <c r="B122" s="132" t="s">
        <v>562</v>
      </c>
      <c r="C122" s="135" t="s">
        <v>563</v>
      </c>
      <c r="D122" s="91"/>
      <c r="E122" s="92"/>
      <c r="F122" s="92"/>
      <c r="G122" s="91"/>
      <c r="H122" s="93"/>
    </row>
    <row r="123" spans="1:8" x14ac:dyDescent="0.25">
      <c r="A123" s="130"/>
      <c r="B123" s="133"/>
      <c r="C123" s="136"/>
      <c r="D123" s="91" t="s">
        <v>480</v>
      </c>
      <c r="E123" s="92">
        <v>0.5</v>
      </c>
      <c r="F123" s="92" t="s">
        <v>213</v>
      </c>
      <c r="G123" s="91" t="s">
        <v>488</v>
      </c>
      <c r="H123" s="90">
        <v>327.27999999999997</v>
      </c>
    </row>
    <row r="124" spans="1:8" x14ac:dyDescent="0.25">
      <c r="A124" s="130"/>
      <c r="B124" s="133"/>
      <c r="C124" s="136"/>
      <c r="D124" s="91" t="s">
        <v>480</v>
      </c>
      <c r="E124" s="92">
        <v>0.1</v>
      </c>
      <c r="F124" s="92" t="s">
        <v>485</v>
      </c>
      <c r="G124" s="91" t="s">
        <v>484</v>
      </c>
      <c r="H124" s="90">
        <v>65.44</v>
      </c>
    </row>
    <row r="125" spans="1:8" x14ac:dyDescent="0.25">
      <c r="A125" s="130"/>
      <c r="B125" s="133"/>
      <c r="C125" s="136"/>
      <c r="D125" s="91" t="s">
        <v>480</v>
      </c>
      <c r="E125" s="92">
        <v>0.1</v>
      </c>
      <c r="F125" s="92" t="s">
        <v>207</v>
      </c>
      <c r="G125" s="91" t="s">
        <v>483</v>
      </c>
      <c r="H125" s="90">
        <v>65.44</v>
      </c>
    </row>
    <row r="126" spans="1:8" x14ac:dyDescent="0.25">
      <c r="A126" s="130"/>
      <c r="B126" s="133"/>
      <c r="C126" s="136"/>
      <c r="D126" s="91" t="s">
        <v>480</v>
      </c>
      <c r="E126" s="92">
        <v>0.1</v>
      </c>
      <c r="F126" s="92" t="s">
        <v>216</v>
      </c>
      <c r="G126" s="91" t="s">
        <v>482</v>
      </c>
      <c r="H126" s="90">
        <v>65.44</v>
      </c>
    </row>
    <row r="127" spans="1:8" x14ac:dyDescent="0.25">
      <c r="A127" s="130"/>
      <c r="B127" s="133"/>
      <c r="C127" s="136"/>
      <c r="D127" s="91" t="s">
        <v>480</v>
      </c>
      <c r="E127" s="92">
        <v>0.1</v>
      </c>
      <c r="F127" s="92" t="s">
        <v>209</v>
      </c>
      <c r="G127" s="91" t="s">
        <v>481</v>
      </c>
      <c r="H127" s="90">
        <v>65.44</v>
      </c>
    </row>
    <row r="128" spans="1:8" x14ac:dyDescent="0.25">
      <c r="A128" s="131"/>
      <c r="B128" s="134"/>
      <c r="C128" s="137"/>
      <c r="D128" s="91" t="s">
        <v>480</v>
      </c>
      <c r="E128" s="92">
        <v>0.1</v>
      </c>
      <c r="F128" s="92" t="s">
        <v>221</v>
      </c>
      <c r="G128" s="91" t="s">
        <v>479</v>
      </c>
      <c r="H128" s="90">
        <v>65.44</v>
      </c>
    </row>
    <row r="129" spans="1:8" x14ac:dyDescent="0.25">
      <c r="H129"/>
    </row>
    <row r="130" spans="1:8" ht="15" customHeight="1" x14ac:dyDescent="0.25">
      <c r="A130" s="129">
        <v>45142</v>
      </c>
      <c r="B130" s="132" t="s">
        <v>564</v>
      </c>
      <c r="C130" s="135" t="s">
        <v>565</v>
      </c>
      <c r="D130" s="91"/>
      <c r="E130" s="92"/>
      <c r="F130" s="92"/>
      <c r="G130" s="91"/>
      <c r="H130" s="93"/>
    </row>
    <row r="131" spans="1:8" x14ac:dyDescent="0.25">
      <c r="A131" s="130"/>
      <c r="B131" s="133"/>
      <c r="C131" s="136"/>
      <c r="D131" s="91" t="s">
        <v>480</v>
      </c>
      <c r="E131" s="92">
        <v>0.5</v>
      </c>
      <c r="F131" s="92" t="s">
        <v>213</v>
      </c>
      <c r="G131" s="91" t="s">
        <v>488</v>
      </c>
      <c r="H131" s="90">
        <v>486</v>
      </c>
    </row>
    <row r="132" spans="1:8" x14ac:dyDescent="0.25">
      <c r="A132" s="130"/>
      <c r="B132" s="133"/>
      <c r="C132" s="136"/>
      <c r="D132" s="91" t="s">
        <v>480</v>
      </c>
      <c r="E132" s="92">
        <v>0.1</v>
      </c>
      <c r="F132" s="92" t="s">
        <v>485</v>
      </c>
      <c r="G132" s="91" t="s">
        <v>484</v>
      </c>
      <c r="H132" s="90">
        <v>97.2</v>
      </c>
    </row>
    <row r="133" spans="1:8" x14ac:dyDescent="0.25">
      <c r="A133" s="130"/>
      <c r="B133" s="133"/>
      <c r="C133" s="136"/>
      <c r="D133" s="91" t="s">
        <v>480</v>
      </c>
      <c r="E133" s="92">
        <v>0.1</v>
      </c>
      <c r="F133" s="92" t="s">
        <v>207</v>
      </c>
      <c r="G133" s="91" t="s">
        <v>483</v>
      </c>
      <c r="H133" s="90">
        <v>97.2</v>
      </c>
    </row>
    <row r="134" spans="1:8" x14ac:dyDescent="0.25">
      <c r="A134" s="130"/>
      <c r="B134" s="133"/>
      <c r="C134" s="136"/>
      <c r="D134" s="91" t="s">
        <v>480</v>
      </c>
      <c r="E134" s="92">
        <v>0.1</v>
      </c>
      <c r="F134" s="92" t="s">
        <v>216</v>
      </c>
      <c r="G134" s="91" t="s">
        <v>482</v>
      </c>
      <c r="H134" s="90">
        <v>97.2</v>
      </c>
    </row>
    <row r="135" spans="1:8" x14ac:dyDescent="0.25">
      <c r="A135" s="130"/>
      <c r="B135" s="133"/>
      <c r="C135" s="136"/>
      <c r="D135" s="91" t="s">
        <v>480</v>
      </c>
      <c r="E135" s="92">
        <v>0.1</v>
      </c>
      <c r="F135" s="92" t="s">
        <v>209</v>
      </c>
      <c r="G135" s="91" t="s">
        <v>481</v>
      </c>
      <c r="H135" s="90">
        <v>97.2</v>
      </c>
    </row>
    <row r="136" spans="1:8" x14ac:dyDescent="0.25">
      <c r="A136" s="131"/>
      <c r="B136" s="134"/>
      <c r="C136" s="137"/>
      <c r="D136" s="91" t="s">
        <v>480</v>
      </c>
      <c r="E136" s="92">
        <v>0.1</v>
      </c>
      <c r="F136" s="92" t="s">
        <v>221</v>
      </c>
      <c r="G136" s="91" t="s">
        <v>479</v>
      </c>
      <c r="H136" s="90">
        <v>97.2</v>
      </c>
    </row>
    <row r="137" spans="1:8" x14ac:dyDescent="0.25">
      <c r="H137"/>
    </row>
    <row r="138" spans="1:8" ht="15" customHeight="1" x14ac:dyDescent="0.25">
      <c r="A138" s="129">
        <v>45142</v>
      </c>
      <c r="B138" s="132" t="s">
        <v>535</v>
      </c>
      <c r="C138" s="135" t="s">
        <v>566</v>
      </c>
      <c r="D138" s="91"/>
      <c r="E138" s="92"/>
      <c r="F138" s="92"/>
      <c r="G138" s="91"/>
      <c r="H138" s="93"/>
    </row>
    <row r="139" spans="1:8" x14ac:dyDescent="0.25">
      <c r="A139" s="130"/>
      <c r="B139" s="133"/>
      <c r="C139" s="136"/>
      <c r="D139" s="91" t="s">
        <v>553</v>
      </c>
      <c r="E139" s="92">
        <v>0.5</v>
      </c>
      <c r="F139" s="92" t="s">
        <v>215</v>
      </c>
      <c r="G139" s="91" t="s">
        <v>489</v>
      </c>
      <c r="H139" s="90">
        <v>894.26</v>
      </c>
    </row>
    <row r="140" spans="1:8" x14ac:dyDescent="0.25">
      <c r="A140" s="130"/>
      <c r="B140" s="133"/>
      <c r="C140" s="136"/>
      <c r="D140" s="91" t="s">
        <v>553</v>
      </c>
      <c r="E140" s="92">
        <v>0.1</v>
      </c>
      <c r="F140" s="92" t="s">
        <v>219</v>
      </c>
      <c r="G140" s="91" t="s">
        <v>487</v>
      </c>
      <c r="H140" s="90">
        <v>178.85</v>
      </c>
    </row>
    <row r="141" spans="1:8" x14ac:dyDescent="0.25">
      <c r="A141" s="130"/>
      <c r="B141" s="133"/>
      <c r="C141" s="136"/>
      <c r="D141" s="91" t="s">
        <v>553</v>
      </c>
      <c r="E141" s="92">
        <v>0.1</v>
      </c>
      <c r="F141" s="92" t="s">
        <v>207</v>
      </c>
      <c r="G141" s="91" t="s">
        <v>483</v>
      </c>
      <c r="H141" s="90">
        <v>178.85</v>
      </c>
    </row>
    <row r="142" spans="1:8" x14ac:dyDescent="0.25">
      <c r="A142" s="130"/>
      <c r="B142" s="133"/>
      <c r="C142" s="136"/>
      <c r="D142" s="91" t="s">
        <v>553</v>
      </c>
      <c r="E142" s="92">
        <v>0.1</v>
      </c>
      <c r="F142" s="92" t="s">
        <v>216</v>
      </c>
      <c r="G142" s="91" t="s">
        <v>482</v>
      </c>
      <c r="H142" s="90">
        <v>178.85</v>
      </c>
    </row>
    <row r="143" spans="1:8" x14ac:dyDescent="0.25">
      <c r="A143" s="130"/>
      <c r="B143" s="133"/>
      <c r="C143" s="136"/>
      <c r="D143" s="91" t="s">
        <v>553</v>
      </c>
      <c r="E143" s="92">
        <v>0.1</v>
      </c>
      <c r="F143" s="92" t="s">
        <v>209</v>
      </c>
      <c r="G143" s="91" t="s">
        <v>481</v>
      </c>
      <c r="H143" s="90">
        <v>178.85</v>
      </c>
    </row>
    <row r="144" spans="1:8" x14ac:dyDescent="0.25">
      <c r="A144" s="131"/>
      <c r="B144" s="134"/>
      <c r="C144" s="137"/>
      <c r="D144" s="91" t="s">
        <v>553</v>
      </c>
      <c r="E144" s="92">
        <v>0.1</v>
      </c>
      <c r="F144" s="92" t="s">
        <v>221</v>
      </c>
      <c r="G144" s="91" t="s">
        <v>479</v>
      </c>
      <c r="H144" s="90">
        <v>178.85</v>
      </c>
    </row>
    <row r="145" spans="1:8" x14ac:dyDescent="0.25">
      <c r="H145"/>
    </row>
    <row r="146" spans="1:8" ht="15" customHeight="1" x14ac:dyDescent="0.25">
      <c r="A146" s="129">
        <v>45142</v>
      </c>
      <c r="B146" s="132" t="s">
        <v>567</v>
      </c>
      <c r="C146" s="135" t="s">
        <v>568</v>
      </c>
      <c r="D146" s="91"/>
      <c r="E146" s="92"/>
      <c r="F146" s="92"/>
      <c r="G146" s="91"/>
      <c r="H146" s="93"/>
    </row>
    <row r="147" spans="1:8" x14ac:dyDescent="0.25">
      <c r="A147" s="130"/>
      <c r="B147" s="133"/>
      <c r="C147" s="136"/>
      <c r="D147" s="91" t="s">
        <v>480</v>
      </c>
      <c r="E147" s="92">
        <v>0.5</v>
      </c>
      <c r="F147" s="92" t="s">
        <v>213</v>
      </c>
      <c r="G147" s="91" t="s">
        <v>488</v>
      </c>
      <c r="H147" s="90">
        <v>2700</v>
      </c>
    </row>
    <row r="148" spans="1:8" x14ac:dyDescent="0.25">
      <c r="A148" s="130"/>
      <c r="B148" s="133"/>
      <c r="C148" s="136"/>
      <c r="D148" s="91" t="s">
        <v>480</v>
      </c>
      <c r="E148" s="92">
        <v>0.1</v>
      </c>
      <c r="F148" s="92" t="s">
        <v>485</v>
      </c>
      <c r="G148" s="91" t="s">
        <v>484</v>
      </c>
      <c r="H148" s="90">
        <v>540</v>
      </c>
    </row>
    <row r="149" spans="1:8" x14ac:dyDescent="0.25">
      <c r="A149" s="130"/>
      <c r="B149" s="133"/>
      <c r="C149" s="136"/>
      <c r="D149" s="91" t="s">
        <v>480</v>
      </c>
      <c r="E149" s="92">
        <v>0.1</v>
      </c>
      <c r="F149" s="92" t="s">
        <v>207</v>
      </c>
      <c r="G149" s="91" t="s">
        <v>483</v>
      </c>
      <c r="H149" s="90">
        <v>540</v>
      </c>
    </row>
    <row r="150" spans="1:8" x14ac:dyDescent="0.25">
      <c r="A150" s="130"/>
      <c r="B150" s="133"/>
      <c r="C150" s="136"/>
      <c r="D150" s="91" t="s">
        <v>480</v>
      </c>
      <c r="E150" s="92">
        <v>0.1</v>
      </c>
      <c r="F150" s="92" t="s">
        <v>216</v>
      </c>
      <c r="G150" s="91" t="s">
        <v>482</v>
      </c>
      <c r="H150" s="90">
        <v>540</v>
      </c>
    </row>
    <row r="151" spans="1:8" x14ac:dyDescent="0.25">
      <c r="A151" s="130"/>
      <c r="B151" s="133"/>
      <c r="C151" s="136"/>
      <c r="D151" s="91" t="s">
        <v>480</v>
      </c>
      <c r="E151" s="92">
        <v>0.1</v>
      </c>
      <c r="F151" s="92" t="s">
        <v>209</v>
      </c>
      <c r="G151" s="91" t="s">
        <v>481</v>
      </c>
      <c r="H151" s="90">
        <v>540</v>
      </c>
    </row>
    <row r="152" spans="1:8" x14ac:dyDescent="0.25">
      <c r="A152" s="131"/>
      <c r="B152" s="134"/>
      <c r="C152" s="137"/>
      <c r="D152" s="91" t="s">
        <v>480</v>
      </c>
      <c r="E152" s="92">
        <v>0.1</v>
      </c>
      <c r="F152" s="92" t="s">
        <v>221</v>
      </c>
      <c r="G152" s="91" t="s">
        <v>479</v>
      </c>
      <c r="H152" s="90">
        <v>540</v>
      </c>
    </row>
    <row r="153" spans="1:8" x14ac:dyDescent="0.25">
      <c r="H153"/>
    </row>
    <row r="154" spans="1:8" x14ac:dyDescent="0.25">
      <c r="A154" s="129">
        <v>45205</v>
      </c>
      <c r="B154" s="132" t="s">
        <v>584</v>
      </c>
      <c r="C154" s="135" t="s">
        <v>585</v>
      </c>
      <c r="D154" s="91"/>
      <c r="E154" s="92"/>
      <c r="F154" s="92"/>
      <c r="G154" s="91"/>
      <c r="H154" s="93"/>
    </row>
    <row r="155" spans="1:8" x14ac:dyDescent="0.25">
      <c r="A155" s="130"/>
      <c r="B155" s="133"/>
      <c r="C155" s="136"/>
      <c r="D155" s="91" t="s">
        <v>480</v>
      </c>
      <c r="E155" s="92">
        <v>0.5</v>
      </c>
      <c r="F155" s="92" t="s">
        <v>213</v>
      </c>
      <c r="G155" s="91" t="s">
        <v>488</v>
      </c>
      <c r="H155" s="90">
        <v>1350</v>
      </c>
    </row>
    <row r="156" spans="1:8" x14ac:dyDescent="0.25">
      <c r="A156" s="130"/>
      <c r="B156" s="133"/>
      <c r="C156" s="136"/>
      <c r="D156" s="91" t="s">
        <v>480</v>
      </c>
      <c r="E156" s="92">
        <v>0.1</v>
      </c>
      <c r="F156" s="92" t="s">
        <v>485</v>
      </c>
      <c r="G156" s="91" t="s">
        <v>484</v>
      </c>
      <c r="H156" s="90">
        <v>270</v>
      </c>
    </row>
    <row r="157" spans="1:8" x14ac:dyDescent="0.25">
      <c r="A157" s="130"/>
      <c r="B157" s="133"/>
      <c r="C157" s="136"/>
      <c r="D157" s="91" t="s">
        <v>480</v>
      </c>
      <c r="E157" s="92">
        <v>0.1</v>
      </c>
      <c r="F157" s="92" t="s">
        <v>207</v>
      </c>
      <c r="G157" s="91" t="s">
        <v>483</v>
      </c>
      <c r="H157" s="90">
        <v>270</v>
      </c>
    </row>
    <row r="158" spans="1:8" x14ac:dyDescent="0.25">
      <c r="A158" s="130"/>
      <c r="B158" s="133"/>
      <c r="C158" s="136"/>
      <c r="D158" s="91" t="s">
        <v>480</v>
      </c>
      <c r="E158" s="92">
        <v>0.1</v>
      </c>
      <c r="F158" s="92" t="s">
        <v>216</v>
      </c>
      <c r="G158" s="91" t="s">
        <v>482</v>
      </c>
      <c r="H158" s="90">
        <v>270</v>
      </c>
    </row>
    <row r="159" spans="1:8" x14ac:dyDescent="0.25">
      <c r="A159" s="130"/>
      <c r="B159" s="133"/>
      <c r="C159" s="136"/>
      <c r="D159" s="91" t="s">
        <v>480</v>
      </c>
      <c r="E159" s="92">
        <v>0.1</v>
      </c>
      <c r="F159" s="92" t="s">
        <v>209</v>
      </c>
      <c r="G159" s="91" t="s">
        <v>481</v>
      </c>
      <c r="H159" s="90">
        <v>270</v>
      </c>
    </row>
    <row r="160" spans="1:8" x14ac:dyDescent="0.25">
      <c r="A160" s="131"/>
      <c r="B160" s="134"/>
      <c r="C160" s="137"/>
      <c r="D160" s="91" t="s">
        <v>480</v>
      </c>
      <c r="E160" s="92">
        <v>0.1</v>
      </c>
      <c r="F160" s="92" t="s">
        <v>221</v>
      </c>
      <c r="G160" s="91" t="s">
        <v>479</v>
      </c>
      <c r="H160" s="90">
        <v>270</v>
      </c>
    </row>
    <row r="161" spans="1:8" x14ac:dyDescent="0.25">
      <c r="H161"/>
    </row>
    <row r="162" spans="1:8" ht="15" customHeight="1" x14ac:dyDescent="0.25">
      <c r="A162" s="129">
        <v>45258</v>
      </c>
      <c r="B162" s="132" t="s">
        <v>759</v>
      </c>
      <c r="C162" s="135" t="s">
        <v>760</v>
      </c>
      <c r="D162" s="91"/>
      <c r="E162" s="92"/>
      <c r="F162" s="92"/>
      <c r="G162" s="91"/>
      <c r="H162" s="93"/>
    </row>
    <row r="163" spans="1:8" x14ac:dyDescent="0.25">
      <c r="A163" s="130"/>
      <c r="B163" s="133"/>
      <c r="C163" s="136"/>
      <c r="D163" s="91" t="s">
        <v>480</v>
      </c>
      <c r="E163" s="92">
        <v>0.5</v>
      </c>
      <c r="F163" s="92" t="s">
        <v>214</v>
      </c>
      <c r="G163" s="91" t="s">
        <v>486</v>
      </c>
      <c r="H163" s="90">
        <v>254.61</v>
      </c>
    </row>
    <row r="164" spans="1:8" x14ac:dyDescent="0.25">
      <c r="A164" s="130"/>
      <c r="B164" s="133"/>
      <c r="C164" s="136"/>
      <c r="D164" s="91" t="s">
        <v>480</v>
      </c>
      <c r="E164" s="92">
        <v>0.1</v>
      </c>
      <c r="F164" s="92" t="s">
        <v>485</v>
      </c>
      <c r="G164" s="91" t="s">
        <v>484</v>
      </c>
      <c r="H164" s="90">
        <v>50.92</v>
      </c>
    </row>
    <row r="165" spans="1:8" x14ac:dyDescent="0.25">
      <c r="A165" s="130"/>
      <c r="B165" s="133"/>
      <c r="C165" s="136"/>
      <c r="D165" s="91" t="s">
        <v>480</v>
      </c>
      <c r="E165" s="92">
        <v>0.1</v>
      </c>
      <c r="F165" s="92" t="s">
        <v>207</v>
      </c>
      <c r="G165" s="91" t="s">
        <v>483</v>
      </c>
      <c r="H165" s="90">
        <v>50.92</v>
      </c>
    </row>
    <row r="166" spans="1:8" x14ac:dyDescent="0.25">
      <c r="A166" s="130"/>
      <c r="B166" s="133"/>
      <c r="C166" s="136"/>
      <c r="D166" s="91" t="s">
        <v>480</v>
      </c>
      <c r="E166" s="92">
        <v>0.1</v>
      </c>
      <c r="F166" s="92" t="s">
        <v>216</v>
      </c>
      <c r="G166" s="91" t="s">
        <v>482</v>
      </c>
      <c r="H166" s="90">
        <v>50.92</v>
      </c>
    </row>
    <row r="167" spans="1:8" x14ac:dyDescent="0.25">
      <c r="A167" s="130"/>
      <c r="B167" s="133"/>
      <c r="C167" s="136"/>
      <c r="D167" s="91" t="s">
        <v>480</v>
      </c>
      <c r="E167" s="92">
        <v>0.1</v>
      </c>
      <c r="F167" s="92" t="s">
        <v>209</v>
      </c>
      <c r="G167" s="91" t="s">
        <v>481</v>
      </c>
      <c r="H167" s="90">
        <v>50.92</v>
      </c>
    </row>
    <row r="168" spans="1:8" x14ac:dyDescent="0.25">
      <c r="A168" s="131"/>
      <c r="B168" s="134"/>
      <c r="C168" s="137"/>
      <c r="D168" s="91" t="s">
        <v>480</v>
      </c>
      <c r="E168" s="92">
        <v>0.1</v>
      </c>
      <c r="F168" s="92" t="s">
        <v>221</v>
      </c>
      <c r="G168" s="91" t="s">
        <v>479</v>
      </c>
      <c r="H168" s="90">
        <v>50.92</v>
      </c>
    </row>
    <row r="169" spans="1:8" x14ac:dyDescent="0.25">
      <c r="H169"/>
    </row>
    <row r="170" spans="1:8" x14ac:dyDescent="0.25">
      <c r="A170" s="129">
        <v>45258</v>
      </c>
      <c r="B170" s="132" t="s">
        <v>759</v>
      </c>
      <c r="C170" s="135" t="s">
        <v>760</v>
      </c>
      <c r="D170" s="91"/>
      <c r="E170" s="92"/>
      <c r="F170" s="92"/>
      <c r="G170" s="91"/>
      <c r="H170" s="93"/>
    </row>
    <row r="171" spans="1:8" x14ac:dyDescent="0.25">
      <c r="A171" s="130"/>
      <c r="B171" s="133"/>
      <c r="C171" s="136"/>
      <c r="D171" s="91" t="s">
        <v>553</v>
      </c>
      <c r="E171" s="92">
        <v>0.5</v>
      </c>
      <c r="F171" s="92" t="s">
        <v>214</v>
      </c>
      <c r="G171" s="91" t="s">
        <v>486</v>
      </c>
      <c r="H171" s="90">
        <v>5.26</v>
      </c>
    </row>
    <row r="172" spans="1:8" x14ac:dyDescent="0.25">
      <c r="A172" s="130"/>
      <c r="B172" s="133"/>
      <c r="C172" s="136"/>
      <c r="D172" s="91" t="s">
        <v>553</v>
      </c>
      <c r="E172" s="92">
        <v>0.1</v>
      </c>
      <c r="F172" s="92" t="s">
        <v>219</v>
      </c>
      <c r="G172" s="91" t="s">
        <v>487</v>
      </c>
      <c r="H172" s="90">
        <v>1.05</v>
      </c>
    </row>
    <row r="173" spans="1:8" x14ac:dyDescent="0.25">
      <c r="A173" s="130"/>
      <c r="B173" s="133"/>
      <c r="C173" s="136"/>
      <c r="D173" s="91" t="s">
        <v>553</v>
      </c>
      <c r="E173" s="92">
        <v>0.1</v>
      </c>
      <c r="F173" s="92" t="s">
        <v>207</v>
      </c>
      <c r="G173" s="91" t="s">
        <v>483</v>
      </c>
      <c r="H173" s="90">
        <v>1.05</v>
      </c>
    </row>
    <row r="174" spans="1:8" x14ac:dyDescent="0.25">
      <c r="A174" s="130"/>
      <c r="B174" s="133"/>
      <c r="C174" s="136"/>
      <c r="D174" s="91" t="s">
        <v>553</v>
      </c>
      <c r="E174" s="92">
        <v>0.1</v>
      </c>
      <c r="F174" s="92" t="s">
        <v>216</v>
      </c>
      <c r="G174" s="91" t="s">
        <v>482</v>
      </c>
      <c r="H174" s="90">
        <v>1.05</v>
      </c>
    </row>
    <row r="175" spans="1:8" x14ac:dyDescent="0.25">
      <c r="A175" s="130"/>
      <c r="B175" s="133"/>
      <c r="C175" s="136"/>
      <c r="D175" s="91" t="s">
        <v>553</v>
      </c>
      <c r="E175" s="92">
        <v>0.1</v>
      </c>
      <c r="F175" s="92" t="s">
        <v>209</v>
      </c>
      <c r="G175" s="91" t="s">
        <v>481</v>
      </c>
      <c r="H175" s="90">
        <v>1.05</v>
      </c>
    </row>
    <row r="176" spans="1:8" x14ac:dyDescent="0.25">
      <c r="A176" s="131"/>
      <c r="B176" s="134"/>
      <c r="C176" s="137"/>
      <c r="D176" s="91" t="s">
        <v>553</v>
      </c>
      <c r="E176" s="92">
        <v>0.1</v>
      </c>
      <c r="F176" s="92" t="s">
        <v>221</v>
      </c>
      <c r="G176" s="91" t="s">
        <v>479</v>
      </c>
      <c r="H176" s="90">
        <v>1.05</v>
      </c>
    </row>
    <row r="177" spans="1:8" x14ac:dyDescent="0.25">
      <c r="H177"/>
    </row>
    <row r="178" spans="1:8" x14ac:dyDescent="0.25">
      <c r="A178" s="129">
        <v>45260</v>
      </c>
      <c r="B178" s="132" t="s">
        <v>761</v>
      </c>
      <c r="C178" s="135" t="s">
        <v>762</v>
      </c>
      <c r="D178" s="91"/>
      <c r="E178" s="92"/>
      <c r="F178" s="92"/>
      <c r="G178" s="91"/>
      <c r="H178" s="93"/>
    </row>
    <row r="179" spans="1:8" x14ac:dyDescent="0.25">
      <c r="A179" s="130"/>
      <c r="B179" s="133"/>
      <c r="C179" s="136"/>
      <c r="D179" s="91" t="s">
        <v>480</v>
      </c>
      <c r="E179" s="92">
        <v>0.5</v>
      </c>
      <c r="F179" s="92" t="s">
        <v>213</v>
      </c>
      <c r="G179" s="91" t="s">
        <v>488</v>
      </c>
      <c r="H179" s="90">
        <v>6519.27</v>
      </c>
    </row>
    <row r="180" spans="1:8" x14ac:dyDescent="0.25">
      <c r="A180" s="130"/>
      <c r="B180" s="133"/>
      <c r="C180" s="136"/>
      <c r="D180" s="91" t="s">
        <v>480</v>
      </c>
      <c r="E180" s="92">
        <v>0.1</v>
      </c>
      <c r="F180" s="92" t="s">
        <v>485</v>
      </c>
      <c r="G180" s="91" t="s">
        <v>484</v>
      </c>
      <c r="H180" s="90">
        <v>1303.8399999999999</v>
      </c>
    </row>
    <row r="181" spans="1:8" x14ac:dyDescent="0.25">
      <c r="A181" s="130"/>
      <c r="B181" s="133"/>
      <c r="C181" s="136"/>
      <c r="D181" s="91" t="s">
        <v>480</v>
      </c>
      <c r="E181" s="92">
        <v>0.1</v>
      </c>
      <c r="F181" s="92" t="s">
        <v>207</v>
      </c>
      <c r="G181" s="91" t="s">
        <v>483</v>
      </c>
      <c r="H181" s="90">
        <v>1303.8399999999999</v>
      </c>
    </row>
    <row r="182" spans="1:8" x14ac:dyDescent="0.25">
      <c r="A182" s="130"/>
      <c r="B182" s="133"/>
      <c r="C182" s="136"/>
      <c r="D182" s="91" t="s">
        <v>480</v>
      </c>
      <c r="E182" s="92">
        <v>0.1</v>
      </c>
      <c r="F182" s="92" t="s">
        <v>216</v>
      </c>
      <c r="G182" s="91" t="s">
        <v>482</v>
      </c>
      <c r="H182" s="90">
        <v>1303.8399999999999</v>
      </c>
    </row>
    <row r="183" spans="1:8" x14ac:dyDescent="0.25">
      <c r="A183" s="130"/>
      <c r="B183" s="133"/>
      <c r="C183" s="136"/>
      <c r="D183" s="91" t="s">
        <v>480</v>
      </c>
      <c r="E183" s="92">
        <v>0.1</v>
      </c>
      <c r="F183" s="92" t="s">
        <v>209</v>
      </c>
      <c r="G183" s="91" t="s">
        <v>481</v>
      </c>
      <c r="H183" s="90">
        <v>1303.8399999999999</v>
      </c>
    </row>
    <row r="184" spans="1:8" x14ac:dyDescent="0.25">
      <c r="A184" s="131"/>
      <c r="B184" s="134"/>
      <c r="C184" s="137"/>
      <c r="D184" s="91" t="s">
        <v>480</v>
      </c>
      <c r="E184" s="92">
        <v>0.1</v>
      </c>
      <c r="F184" s="92" t="s">
        <v>221</v>
      </c>
      <c r="G184" s="91" t="s">
        <v>479</v>
      </c>
      <c r="H184" s="90">
        <v>1303.8399999999999</v>
      </c>
    </row>
    <row r="185" spans="1:8" x14ac:dyDescent="0.25">
      <c r="H185"/>
    </row>
    <row r="186" spans="1:8" ht="15" customHeight="1" x14ac:dyDescent="0.25">
      <c r="A186" s="129">
        <v>45260</v>
      </c>
      <c r="B186" s="132" t="s">
        <v>556</v>
      </c>
      <c r="C186" s="135" t="s">
        <v>763</v>
      </c>
      <c r="D186" s="91"/>
      <c r="E186" s="92"/>
      <c r="F186" s="92"/>
      <c r="G186" s="91"/>
      <c r="H186" s="93"/>
    </row>
    <row r="187" spans="1:8" x14ac:dyDescent="0.25">
      <c r="A187" s="130"/>
      <c r="B187" s="133"/>
      <c r="C187" s="136"/>
      <c r="D187" s="91" t="s">
        <v>553</v>
      </c>
      <c r="E187" s="92">
        <v>0.5</v>
      </c>
      <c r="F187" s="92" t="s">
        <v>215</v>
      </c>
      <c r="G187" s="91" t="s">
        <v>489</v>
      </c>
      <c r="H187" s="90">
        <v>15.71</v>
      </c>
    </row>
    <row r="188" spans="1:8" x14ac:dyDescent="0.25">
      <c r="A188" s="130"/>
      <c r="B188" s="133"/>
      <c r="C188" s="136"/>
      <c r="D188" s="91" t="s">
        <v>553</v>
      </c>
      <c r="E188" s="92">
        <v>0.1</v>
      </c>
      <c r="F188" s="92" t="s">
        <v>219</v>
      </c>
      <c r="G188" s="91" t="s">
        <v>487</v>
      </c>
      <c r="H188" s="90">
        <v>3.14</v>
      </c>
    </row>
    <row r="189" spans="1:8" x14ac:dyDescent="0.25">
      <c r="A189" s="130"/>
      <c r="B189" s="133"/>
      <c r="C189" s="136"/>
      <c r="D189" s="91" t="s">
        <v>553</v>
      </c>
      <c r="E189" s="92">
        <v>0.1</v>
      </c>
      <c r="F189" s="92" t="s">
        <v>207</v>
      </c>
      <c r="G189" s="91" t="s">
        <v>483</v>
      </c>
      <c r="H189" s="90">
        <v>3.14</v>
      </c>
    </row>
    <row r="190" spans="1:8" x14ac:dyDescent="0.25">
      <c r="A190" s="130"/>
      <c r="B190" s="133"/>
      <c r="C190" s="136"/>
      <c r="D190" s="91" t="s">
        <v>553</v>
      </c>
      <c r="E190" s="92">
        <v>0.1</v>
      </c>
      <c r="F190" s="92" t="s">
        <v>216</v>
      </c>
      <c r="G190" s="91" t="s">
        <v>482</v>
      </c>
      <c r="H190" s="90">
        <v>3.14</v>
      </c>
    </row>
    <row r="191" spans="1:8" x14ac:dyDescent="0.25">
      <c r="A191" s="130"/>
      <c r="B191" s="133"/>
      <c r="C191" s="136"/>
      <c r="D191" s="91" t="s">
        <v>553</v>
      </c>
      <c r="E191" s="92">
        <v>0.1</v>
      </c>
      <c r="F191" s="92" t="s">
        <v>209</v>
      </c>
      <c r="G191" s="91" t="s">
        <v>481</v>
      </c>
      <c r="H191" s="90">
        <v>3.14</v>
      </c>
    </row>
    <row r="192" spans="1:8" x14ac:dyDescent="0.25">
      <c r="A192" s="131"/>
      <c r="B192" s="134"/>
      <c r="C192" s="137"/>
      <c r="D192" s="91" t="s">
        <v>553</v>
      </c>
      <c r="E192" s="92">
        <v>0.1</v>
      </c>
      <c r="F192" s="92" t="s">
        <v>221</v>
      </c>
      <c r="G192" s="91" t="s">
        <v>479</v>
      </c>
      <c r="H192" s="90">
        <v>3.14</v>
      </c>
    </row>
    <row r="193" spans="1:8" x14ac:dyDescent="0.25">
      <c r="H193"/>
    </row>
    <row r="194" spans="1:8" x14ac:dyDescent="0.25">
      <c r="A194" s="129">
        <v>45260</v>
      </c>
      <c r="B194" s="132" t="s">
        <v>764</v>
      </c>
      <c r="C194" s="135" t="s">
        <v>765</v>
      </c>
      <c r="D194" s="91"/>
      <c r="E194" s="92"/>
      <c r="F194" s="92"/>
      <c r="G194" s="91"/>
      <c r="H194" s="93"/>
    </row>
    <row r="195" spans="1:8" x14ac:dyDescent="0.25">
      <c r="A195" s="130"/>
      <c r="B195" s="133"/>
      <c r="C195" s="136"/>
      <c r="D195" s="91" t="s">
        <v>553</v>
      </c>
      <c r="E195" s="92">
        <v>0.5</v>
      </c>
      <c r="F195" s="92" t="s">
        <v>215</v>
      </c>
      <c r="G195" s="91" t="s">
        <v>489</v>
      </c>
      <c r="H195" s="90">
        <v>3569.96</v>
      </c>
    </row>
    <row r="196" spans="1:8" x14ac:dyDescent="0.25">
      <c r="A196" s="130"/>
      <c r="B196" s="133"/>
      <c r="C196" s="136"/>
      <c r="D196" s="91" t="s">
        <v>553</v>
      </c>
      <c r="E196" s="92">
        <v>0.1</v>
      </c>
      <c r="F196" s="92" t="s">
        <v>219</v>
      </c>
      <c r="G196" s="91" t="s">
        <v>487</v>
      </c>
      <c r="H196" s="90">
        <v>713.98</v>
      </c>
    </row>
    <row r="197" spans="1:8" x14ac:dyDescent="0.25">
      <c r="A197" s="130"/>
      <c r="B197" s="133"/>
      <c r="C197" s="136"/>
      <c r="D197" s="91" t="s">
        <v>553</v>
      </c>
      <c r="E197" s="92">
        <v>0.1</v>
      </c>
      <c r="F197" s="92" t="s">
        <v>207</v>
      </c>
      <c r="G197" s="91" t="s">
        <v>483</v>
      </c>
      <c r="H197" s="90">
        <v>713.98</v>
      </c>
    </row>
    <row r="198" spans="1:8" x14ac:dyDescent="0.25">
      <c r="A198" s="130"/>
      <c r="B198" s="133"/>
      <c r="C198" s="136"/>
      <c r="D198" s="91" t="s">
        <v>553</v>
      </c>
      <c r="E198" s="92">
        <v>0.1</v>
      </c>
      <c r="F198" s="92" t="s">
        <v>216</v>
      </c>
      <c r="G198" s="91" t="s">
        <v>482</v>
      </c>
      <c r="H198" s="90">
        <v>713.98</v>
      </c>
    </row>
    <row r="199" spans="1:8" x14ac:dyDescent="0.25">
      <c r="A199" s="130"/>
      <c r="B199" s="133"/>
      <c r="C199" s="136"/>
      <c r="D199" s="91" t="s">
        <v>553</v>
      </c>
      <c r="E199" s="92">
        <v>0.1</v>
      </c>
      <c r="F199" s="92" t="s">
        <v>209</v>
      </c>
      <c r="G199" s="91" t="s">
        <v>481</v>
      </c>
      <c r="H199" s="90">
        <v>713.98</v>
      </c>
    </row>
    <row r="200" spans="1:8" x14ac:dyDescent="0.25">
      <c r="A200" s="131"/>
      <c r="B200" s="134"/>
      <c r="C200" s="137"/>
      <c r="D200" s="91" t="s">
        <v>553</v>
      </c>
      <c r="E200" s="92">
        <v>0.1</v>
      </c>
      <c r="F200" s="92" t="s">
        <v>221</v>
      </c>
      <c r="G200" s="91" t="s">
        <v>479</v>
      </c>
      <c r="H200" s="90">
        <v>713.98</v>
      </c>
    </row>
    <row r="201" spans="1:8" x14ac:dyDescent="0.25">
      <c r="H201"/>
    </row>
    <row r="202" spans="1:8" ht="15" customHeight="1" x14ac:dyDescent="0.25">
      <c r="H202"/>
    </row>
    <row r="203" spans="1:8" x14ac:dyDescent="0.25">
      <c r="H203"/>
    </row>
    <row r="204" spans="1:8" x14ac:dyDescent="0.25">
      <c r="H204"/>
    </row>
    <row r="205" spans="1:8" x14ac:dyDescent="0.25">
      <c r="H205"/>
    </row>
    <row r="206" spans="1:8" x14ac:dyDescent="0.25">
      <c r="H206"/>
    </row>
    <row r="207" spans="1:8" x14ac:dyDescent="0.25">
      <c r="H207"/>
    </row>
    <row r="208" spans="1: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algorithmName="SHA-512" hashValue="xHrzIrb1CKxV5ihKO+DTlwLZQ19WAAhNKZ25FLBVLSicoFmh8pJKgU0cMdZVbBbwhoP6/SAbG8hpCWXhltmClg==" saltValue="6wSwVTD6E0U4LNWrAuLNYQ==" spinCount="100000" sheet="1" objects="1" scenarios="1"/>
  <mergeCells count="77">
    <mergeCell ref="A154:A160"/>
    <mergeCell ref="B154:B160"/>
    <mergeCell ref="C154:C160"/>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 ref="A18:A24"/>
    <mergeCell ref="B18:B24"/>
    <mergeCell ref="C18:C24"/>
    <mergeCell ref="A26:A32"/>
    <mergeCell ref="B26:B32"/>
    <mergeCell ref="C26:C32"/>
    <mergeCell ref="E1:G1"/>
    <mergeCell ref="A2:A8"/>
    <mergeCell ref="B2:B8"/>
    <mergeCell ref="C2:C8"/>
    <mergeCell ref="A10:A16"/>
    <mergeCell ref="B10:B16"/>
    <mergeCell ref="C10:C16"/>
    <mergeCell ref="B34:B40"/>
    <mergeCell ref="C34:C40"/>
    <mergeCell ref="A66:A72"/>
    <mergeCell ref="B66:B72"/>
    <mergeCell ref="C66:C72"/>
    <mergeCell ref="A50:A56"/>
    <mergeCell ref="B50:B56"/>
    <mergeCell ref="C50:C56"/>
    <mergeCell ref="A34:A40"/>
    <mergeCell ref="A74:A80"/>
    <mergeCell ref="B74:B80"/>
    <mergeCell ref="C74:C80"/>
    <mergeCell ref="A98:A104"/>
    <mergeCell ref="B98:B104"/>
    <mergeCell ref="C98:C104"/>
    <mergeCell ref="A82:A88"/>
    <mergeCell ref="B82:B88"/>
    <mergeCell ref="C82:C88"/>
    <mergeCell ref="A90:A96"/>
    <mergeCell ref="B90:B96"/>
    <mergeCell ref="C90:C96"/>
    <mergeCell ref="A122:A128"/>
    <mergeCell ref="B122:B128"/>
    <mergeCell ref="C122:C128"/>
    <mergeCell ref="A130:A136"/>
    <mergeCell ref="B130:B136"/>
    <mergeCell ref="C130:C136"/>
    <mergeCell ref="A138:A144"/>
    <mergeCell ref="B138:B144"/>
    <mergeCell ref="C138:C144"/>
    <mergeCell ref="A146:A152"/>
    <mergeCell ref="B146:B152"/>
    <mergeCell ref="C146:C152"/>
    <mergeCell ref="A162:A168"/>
    <mergeCell ref="B162:B168"/>
    <mergeCell ref="C162:C168"/>
    <mergeCell ref="A170:A176"/>
    <mergeCell ref="B170:B176"/>
    <mergeCell ref="C170:C176"/>
    <mergeCell ref="A194:A200"/>
    <mergeCell ref="B194:B200"/>
    <mergeCell ref="C194:C200"/>
    <mergeCell ref="A178:A184"/>
    <mergeCell ref="B178:B184"/>
    <mergeCell ref="C178:C184"/>
    <mergeCell ref="A186:A192"/>
    <mergeCell ref="B186:B192"/>
    <mergeCell ref="C186:C19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workbookViewId="0">
      <selection activeCell="A6" sqref="A6"/>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5" t="s">
        <v>378</v>
      </c>
      <c r="I1" s="144" t="s">
        <v>506</v>
      </c>
      <c r="O1" s="54"/>
      <c r="P1" s="54"/>
      <c r="Q1" s="54"/>
    </row>
    <row r="2" spans="1:19" ht="18.75" x14ac:dyDescent="0.3">
      <c r="A2" s="145"/>
      <c r="I2" s="144"/>
      <c r="P2" s="54"/>
      <c r="Q2" s="54"/>
      <c r="R2" t="s">
        <v>131</v>
      </c>
      <c r="S2" s="55" t="s">
        <v>148</v>
      </c>
    </row>
    <row r="3" spans="1:19" s="113" customFormat="1" ht="47.25" x14ac:dyDescent="0.25">
      <c r="A3" s="111" t="s">
        <v>116</v>
      </c>
      <c r="B3" s="112" t="s">
        <v>260</v>
      </c>
      <c r="C3" s="111" t="s">
        <v>259</v>
      </c>
      <c r="D3" s="112" t="s">
        <v>3</v>
      </c>
      <c r="E3" s="111" t="s">
        <v>117</v>
      </c>
      <c r="F3" s="112" t="s">
        <v>4</v>
      </c>
      <c r="G3" s="112" t="s">
        <v>261</v>
      </c>
      <c r="H3" s="112" t="s">
        <v>377</v>
      </c>
      <c r="I3" s="112" t="s">
        <v>115</v>
      </c>
      <c r="J3" s="112" t="s">
        <v>0</v>
      </c>
      <c r="K3" s="112" t="s">
        <v>6</v>
      </c>
      <c r="L3" s="112" t="s">
        <v>1</v>
      </c>
      <c r="M3" s="112" t="s">
        <v>122</v>
      </c>
      <c r="N3" s="111" t="s">
        <v>2</v>
      </c>
      <c r="O3" s="111" t="s">
        <v>121</v>
      </c>
      <c r="P3" s="111" t="s">
        <v>144</v>
      </c>
      <c r="Q3" s="111" t="s">
        <v>143</v>
      </c>
      <c r="R3" s="112" t="s">
        <v>145</v>
      </c>
      <c r="S3" s="112" t="s">
        <v>5</v>
      </c>
    </row>
    <row r="4" spans="1:19" ht="14.45" customHeight="1" x14ac:dyDescent="0.25">
      <c r="A4">
        <v>2</v>
      </c>
      <c r="B4" s="72" t="s">
        <v>5586</v>
      </c>
      <c r="C4" s="72">
        <v>7</v>
      </c>
      <c r="D4" t="s">
        <v>21</v>
      </c>
      <c r="E4">
        <v>8</v>
      </c>
      <c r="F4" s="51" t="str">
        <f>IF(D4="","",IFERROR(VLOOKUP(D4,'Tabelas auxiliares'!$A$3:$B$61,2,FALSE),"DESCENTRALIZAÇÃO"))</f>
        <v>NÚCLEOS ESTRATÉGICOS</v>
      </c>
      <c r="G4" s="51" t="str">
        <f>IFERROR(VLOOKUP($B4,'Tabelas auxiliares'!$A$65:$C$102,2,FALSE),"")</f>
        <v/>
      </c>
      <c r="H4" s="51" t="str">
        <f>IFERROR(VLOOKUP($B4,'Tabelas auxiliares'!$A$65:$C$102,3,FALSE),"")</f>
        <v/>
      </c>
      <c r="I4" s="148">
        <v>45173</v>
      </c>
      <c r="J4" t="s">
        <v>5595</v>
      </c>
      <c r="K4" t="s">
        <v>5596</v>
      </c>
      <c r="L4" t="s">
        <v>5597</v>
      </c>
      <c r="M4" t="s">
        <v>779</v>
      </c>
      <c r="N4" t="s">
        <v>5598</v>
      </c>
      <c r="O4" t="s">
        <v>780</v>
      </c>
      <c r="P4" s="51" t="str">
        <f t="shared" ref="P4:P43" si="0">LEFT(N4,1)</f>
        <v>3</v>
      </c>
      <c r="Q4" s="51" t="str">
        <f>IFERROR(VLOOKUP(O4,'Tabelas auxiliares'!$A$224:$E$233,5,FALSE),"")</f>
        <v/>
      </c>
      <c r="R4" s="51" t="str">
        <f>IF(Q4&lt;&gt;"",Q4,IF(P4='Tabelas auxiliares'!$A$237,"CUSTEIO",IF(P4='Tabelas auxiliares'!$A$236,"INVESTIMENTO","")))</f>
        <v>CUSTEIO</v>
      </c>
      <c r="S4" s="44">
        <v>170750</v>
      </c>
    </row>
    <row r="5" spans="1:19" x14ac:dyDescent="0.25">
      <c r="A5">
        <v>2</v>
      </c>
      <c r="B5" s="72" t="s">
        <v>5586</v>
      </c>
      <c r="C5" s="72">
        <v>7</v>
      </c>
      <c r="D5" t="s">
        <v>21</v>
      </c>
      <c r="E5">
        <v>8</v>
      </c>
      <c r="F5" s="51" t="str">
        <f>IF(D5="","",IFERROR(VLOOKUP(D5,'Tabelas auxiliares'!$A$3:$B$61,2,FALSE),"DESCENTRALIZAÇÃO"))</f>
        <v>NÚCLEOS ESTRATÉGICOS</v>
      </c>
      <c r="G5" s="51" t="str">
        <f>IFERROR(VLOOKUP($B5,'Tabelas auxiliares'!$A$65:$C$102,2,FALSE),"")</f>
        <v/>
      </c>
      <c r="H5" s="51" t="str">
        <f>IFERROR(VLOOKUP($B5,'Tabelas auxiliares'!$A$65:$C$102,3,FALSE),"")</f>
        <v/>
      </c>
      <c r="I5" t="s">
        <v>778</v>
      </c>
      <c r="J5" t="s">
        <v>5599</v>
      </c>
      <c r="K5" t="s">
        <v>5600</v>
      </c>
      <c r="L5" t="s">
        <v>5601</v>
      </c>
      <c r="M5" t="s">
        <v>779</v>
      </c>
      <c r="N5" t="s">
        <v>5602</v>
      </c>
      <c r="O5" t="s">
        <v>780</v>
      </c>
      <c r="P5" s="51" t="str">
        <f t="shared" si="0"/>
        <v>3</v>
      </c>
      <c r="Q5" s="51" t="str">
        <f>IFERROR(VLOOKUP(O5,'Tabelas auxiliares'!$A$224:$E$233,5,FALSE),"")</f>
        <v/>
      </c>
      <c r="R5" s="51" t="str">
        <f>IF(Q5&lt;&gt;"",Q5,IF(P5='Tabelas auxiliares'!$A$237,"CUSTEIO",IF(P5='Tabelas auxiliares'!$A$236,"INVESTIMENTO","")))</f>
        <v>CUSTEIO</v>
      </c>
      <c r="S5" s="44">
        <v>117580</v>
      </c>
    </row>
    <row r="6" spans="1:19" ht="14.45" customHeight="1" x14ac:dyDescent="0.25">
      <c r="A6">
        <v>2</v>
      </c>
      <c r="B6" s="72" t="s">
        <v>5586</v>
      </c>
      <c r="C6" s="72">
        <v>7</v>
      </c>
      <c r="D6" t="s">
        <v>21</v>
      </c>
      <c r="E6">
        <v>8</v>
      </c>
      <c r="F6" s="51" t="str">
        <f>IF(D6="","",IFERROR(VLOOKUP(D6,'Tabelas auxiliares'!$A$3:$B$61,2,FALSE),"DESCENTRALIZAÇÃO"))</f>
        <v>NÚCLEOS ESTRATÉGICOS</v>
      </c>
      <c r="G6" s="51" t="str">
        <f>IFERROR(VLOOKUP($B6,'Tabelas auxiliares'!$A$65:$C$102,2,FALSE),"")</f>
        <v/>
      </c>
      <c r="H6" s="51" t="str">
        <f>IFERROR(VLOOKUP($B6,'Tabelas auxiliares'!$A$65:$C$102,3,FALSE),"")</f>
        <v/>
      </c>
      <c r="I6" t="s">
        <v>5603</v>
      </c>
      <c r="J6" t="s">
        <v>5604</v>
      </c>
      <c r="K6" t="s">
        <v>5605</v>
      </c>
      <c r="L6" t="s">
        <v>5606</v>
      </c>
      <c r="M6" t="s">
        <v>779</v>
      </c>
      <c r="N6" t="s">
        <v>5598</v>
      </c>
      <c r="O6" t="s">
        <v>780</v>
      </c>
      <c r="P6" s="51" t="str">
        <f t="shared" si="0"/>
        <v>3</v>
      </c>
      <c r="Q6" s="51" t="str">
        <f>IFERROR(VLOOKUP(O6,'Tabelas auxiliares'!$A$224:$E$233,5,FALSE),"")</f>
        <v/>
      </c>
      <c r="R6" s="51" t="str">
        <f>IF(Q6&lt;&gt;"",Q6,IF(P6='Tabelas auxiliares'!$A$237,"CUSTEIO",IF(P6='Tabelas auxiliares'!$A$236,"INVESTIMENTO","")))</f>
        <v>CUSTEIO</v>
      </c>
      <c r="S6" s="44">
        <v>194420</v>
      </c>
    </row>
    <row r="7" spans="1:19" ht="14.45" customHeight="1" x14ac:dyDescent="0.25">
      <c r="A7">
        <v>2</v>
      </c>
      <c r="B7" s="72" t="s">
        <v>5586</v>
      </c>
      <c r="C7" s="72">
        <v>7</v>
      </c>
      <c r="D7" t="s">
        <v>21</v>
      </c>
      <c r="E7">
        <v>8</v>
      </c>
      <c r="F7" s="51" t="str">
        <f>IF(D7="","",IFERROR(VLOOKUP(D7,'Tabelas auxiliares'!$A$3:$B$61,2,FALSE),"DESCENTRALIZAÇÃO"))</f>
        <v>NÚCLEOS ESTRATÉGICOS</v>
      </c>
      <c r="G7" s="51" t="str">
        <f>IFERROR(VLOOKUP($B7,'Tabelas auxiliares'!$A$65:$C$102,2,FALSE),"")</f>
        <v/>
      </c>
      <c r="H7" s="51" t="str">
        <f>IFERROR(VLOOKUP($B7,'Tabelas auxiliares'!$A$65:$C$102,3,FALSE),"")</f>
        <v/>
      </c>
      <c r="I7" t="s">
        <v>781</v>
      </c>
      <c r="J7" t="s">
        <v>5607</v>
      </c>
      <c r="K7" t="s">
        <v>5608</v>
      </c>
      <c r="L7" t="s">
        <v>5609</v>
      </c>
      <c r="M7" t="s">
        <v>779</v>
      </c>
      <c r="N7" t="s">
        <v>5598</v>
      </c>
      <c r="O7" t="s">
        <v>780</v>
      </c>
      <c r="P7" s="51" t="str">
        <f t="shared" si="0"/>
        <v>3</v>
      </c>
      <c r="Q7" s="51" t="str">
        <f>IFERROR(VLOOKUP(O7,'Tabelas auxiliares'!$A$224:$E$233,5,FALSE),"")</f>
        <v/>
      </c>
      <c r="R7" s="51" t="str">
        <f>IF(Q7&lt;&gt;"",Q7,IF(P7='Tabelas auxiliares'!$A$237,"CUSTEIO",IF(P7='Tabelas auxiliares'!$A$236,"INVESTIMENTO","")))</f>
        <v>CUSTEIO</v>
      </c>
      <c r="S7" s="44">
        <v>214090</v>
      </c>
    </row>
    <row r="8" spans="1:19" ht="14.45" customHeight="1" x14ac:dyDescent="0.25">
      <c r="A8" t="s">
        <v>770</v>
      </c>
      <c r="B8" s="72" t="s">
        <v>166</v>
      </c>
      <c r="C8" s="72" t="s">
        <v>5587</v>
      </c>
      <c r="D8" t="s">
        <v>5588</v>
      </c>
      <c r="E8" t="s">
        <v>117</v>
      </c>
      <c r="F8" s="51" t="str">
        <f>IF(D8="","",IFERROR(VLOOKUP(D8,'Tabelas auxiliares'!$A$3:$B$61,2,FALSE),"DESCENTRALIZAÇÃO"))</f>
        <v>DESCENTRALIZAÇÃO</v>
      </c>
      <c r="G8" s="51" t="str">
        <f>IFERROR(VLOOKUP($B8,'Tabelas auxiliares'!$A$65:$C$102,2,FALSE),"")</f>
        <v/>
      </c>
      <c r="H8" s="51" t="str">
        <f>IFERROR(VLOOKUP($B8,'Tabelas auxiliares'!$A$65:$C$102,3,FALSE),"")</f>
        <v/>
      </c>
      <c r="I8" t="s">
        <v>782</v>
      </c>
      <c r="J8" t="s">
        <v>5610</v>
      </c>
      <c r="K8" t="s">
        <v>5611</v>
      </c>
      <c r="L8" t="s">
        <v>5612</v>
      </c>
      <c r="M8" t="s">
        <v>119</v>
      </c>
      <c r="N8" t="s">
        <v>5613</v>
      </c>
      <c r="O8" t="s">
        <v>783</v>
      </c>
      <c r="P8" s="51" t="str">
        <f t="shared" si="0"/>
        <v>4</v>
      </c>
      <c r="Q8" s="51" t="str">
        <f>IFERROR(VLOOKUP(O8,'Tabelas auxiliares'!$A$224:$E$233,5,FALSE),"")</f>
        <v/>
      </c>
      <c r="R8" s="51" t="str">
        <f>IF(Q8&lt;&gt;"",Q8,IF(P8='Tabelas auxiliares'!$A$237,"CUSTEIO",IF(P8='Tabelas auxiliares'!$A$236,"INVESTIMENTO","")))</f>
        <v>INVESTIMENTO</v>
      </c>
      <c r="S8" s="44">
        <v>218133.84</v>
      </c>
    </row>
    <row r="9" spans="1:19" x14ac:dyDescent="0.25">
      <c r="A9" t="s">
        <v>770</v>
      </c>
      <c r="B9" s="72" t="s">
        <v>5589</v>
      </c>
      <c r="C9" s="72" t="s">
        <v>771</v>
      </c>
      <c r="D9" t="s">
        <v>5590</v>
      </c>
      <c r="E9" t="s">
        <v>117</v>
      </c>
      <c r="F9" s="51" t="str">
        <f>IF(D9="","",IFERROR(VLOOKUP(D9,'Tabelas auxiliares'!$A$3:$B$61,2,FALSE),"DESCENTRALIZAÇÃO"))</f>
        <v>DESCENTRALIZAÇÃO</v>
      </c>
      <c r="G9" s="51" t="str">
        <f>IFERROR(VLOOKUP($B9,'Tabelas auxiliares'!$A$65:$C$102,2,FALSE),"")</f>
        <v/>
      </c>
      <c r="H9" s="51" t="str">
        <f>IFERROR(VLOOKUP($B9,'Tabelas auxiliares'!$A$65:$C$102,3,FALSE),"")</f>
        <v/>
      </c>
      <c r="I9" t="s">
        <v>784</v>
      </c>
      <c r="J9" t="s">
        <v>5614</v>
      </c>
      <c r="K9" t="s">
        <v>5615</v>
      </c>
      <c r="L9" t="s">
        <v>5616</v>
      </c>
      <c r="M9" t="s">
        <v>597</v>
      </c>
      <c r="N9" t="s">
        <v>5613</v>
      </c>
      <c r="O9" t="s">
        <v>785</v>
      </c>
      <c r="P9" s="51" t="str">
        <f t="shared" si="0"/>
        <v>4</v>
      </c>
      <c r="Q9" s="51" t="str">
        <f>IFERROR(VLOOKUP(O9,'Tabelas auxiliares'!$A$224:$E$233,5,FALSE),"")</f>
        <v/>
      </c>
      <c r="R9" s="51" t="str">
        <f>IF(Q9&lt;&gt;"",Q9,IF(P9='Tabelas auxiliares'!$A$237,"CUSTEIO",IF(P9='Tabelas auxiliares'!$A$236,"INVESTIMENTO","")))</f>
        <v>INVESTIMENTO</v>
      </c>
      <c r="S9" s="44">
        <v>90909.09</v>
      </c>
    </row>
    <row r="10" spans="1:19" ht="14.45" customHeight="1" x14ac:dyDescent="0.25">
      <c r="A10" t="s">
        <v>770</v>
      </c>
      <c r="B10" s="72" t="s">
        <v>5589</v>
      </c>
      <c r="C10" s="72" t="s">
        <v>771</v>
      </c>
      <c r="D10" t="s">
        <v>5590</v>
      </c>
      <c r="E10" t="s">
        <v>117</v>
      </c>
      <c r="F10" s="51" t="str">
        <f>IF(D10="","",IFERROR(VLOOKUP(D10,'Tabelas auxiliares'!$A$3:$B$61,2,FALSE),"DESCENTRALIZAÇÃO"))</f>
        <v>DESCENTRALIZAÇÃO</v>
      </c>
      <c r="G10" s="51" t="str">
        <f>IFERROR(VLOOKUP($B10,'Tabelas auxiliares'!$A$65:$C$102,2,FALSE),"")</f>
        <v/>
      </c>
      <c r="H10" s="51" t="str">
        <f>IFERROR(VLOOKUP($B10,'Tabelas auxiliares'!$A$65:$C$102,3,FALSE),"")</f>
        <v/>
      </c>
      <c r="I10" t="s">
        <v>784</v>
      </c>
      <c r="J10" t="s">
        <v>5617</v>
      </c>
      <c r="K10" t="s">
        <v>5618</v>
      </c>
      <c r="L10" t="s">
        <v>5619</v>
      </c>
      <c r="M10" t="s">
        <v>597</v>
      </c>
      <c r="N10" t="s">
        <v>5620</v>
      </c>
      <c r="O10" t="s">
        <v>785</v>
      </c>
      <c r="P10" s="51" t="str">
        <f t="shared" si="0"/>
        <v>4</v>
      </c>
      <c r="Q10" s="51" t="str">
        <f>IFERROR(VLOOKUP(O10,'Tabelas auxiliares'!$A$224:$E$233,5,FALSE),"")</f>
        <v/>
      </c>
      <c r="R10" s="51" t="str">
        <f>IF(Q10&lt;&gt;"",Q10,IF(P10='Tabelas auxiliares'!$A$237,"CUSTEIO",IF(P10='Tabelas auxiliares'!$A$236,"INVESTIMENTO","")))</f>
        <v>INVESTIMENTO</v>
      </c>
      <c r="S10" s="44">
        <v>9090.91</v>
      </c>
    </row>
    <row r="11" spans="1:19" ht="14.45" customHeight="1" x14ac:dyDescent="0.25">
      <c r="A11" t="s">
        <v>5591</v>
      </c>
      <c r="B11" s="72" t="s">
        <v>5592</v>
      </c>
      <c r="C11" s="72" t="s">
        <v>5593</v>
      </c>
      <c r="D11">
        <v>1</v>
      </c>
      <c r="E11" t="s">
        <v>117</v>
      </c>
      <c r="F11" s="51" t="str">
        <f>IF(D11="","",IFERROR(VLOOKUP(D11,'Tabelas auxiliares'!$A$3:$B$61,2,FALSE),"DESCENTRALIZAÇÃO"))</f>
        <v>DESCENTRALIZAÇÃO</v>
      </c>
      <c r="G11" s="51" t="str">
        <f>IFERROR(VLOOKUP($B11,'Tabelas auxiliares'!$A$65:$C$102,2,FALSE),"")</f>
        <v/>
      </c>
      <c r="H11" s="51" t="str">
        <f>IFERROR(VLOOKUP($B11,'Tabelas auxiliares'!$A$65:$C$102,3,FALSE),"")</f>
        <v/>
      </c>
      <c r="I11" t="s">
        <v>784</v>
      </c>
      <c r="J11" t="s">
        <v>5621</v>
      </c>
      <c r="K11" t="s">
        <v>5622</v>
      </c>
      <c r="L11" t="s">
        <v>5623</v>
      </c>
      <c r="M11" t="s">
        <v>786</v>
      </c>
      <c r="N11" t="s">
        <v>5598</v>
      </c>
      <c r="O11" t="s">
        <v>787</v>
      </c>
      <c r="P11" s="51" t="str">
        <f t="shared" si="0"/>
        <v>3</v>
      </c>
      <c r="Q11" s="51" t="str">
        <f>IFERROR(VLOOKUP(O11,'Tabelas auxiliares'!$A$224:$E$233,5,FALSE),"")</f>
        <v/>
      </c>
      <c r="R11" s="51" t="str">
        <f>IF(Q11&lt;&gt;"",Q11,IF(P11='Tabelas auxiliares'!$A$237,"CUSTEIO",IF(P11='Tabelas auxiliares'!$A$236,"INVESTIMENTO","")))</f>
        <v>CUSTEIO</v>
      </c>
      <c r="S11" s="44">
        <v>75000</v>
      </c>
    </row>
    <row r="12" spans="1:19" ht="14.45" customHeight="1" x14ac:dyDescent="0.25">
      <c r="A12" t="s">
        <v>770</v>
      </c>
      <c r="B12" s="72" t="s">
        <v>296</v>
      </c>
      <c r="C12" s="72" t="s">
        <v>772</v>
      </c>
      <c r="D12" t="s">
        <v>41</v>
      </c>
      <c r="E12" t="s">
        <v>117</v>
      </c>
      <c r="F12" s="51" t="str">
        <f>IF(D12="","",IFERROR(VLOOKUP(D12,'Tabelas auxiliares'!$A$3:$B$61,2,FALSE),"DESCENTRALIZAÇÃO"))</f>
        <v>CECS - CENTRO DE ENG., MODELAGEM E CIÊNCIAS SOCIAIS APLICADAS</v>
      </c>
      <c r="G12" s="51" t="str">
        <f>IFERROR(VLOOKUP($B12,'Tabelas auxiliares'!$A$65:$C$102,2,FALSE),"")</f>
        <v>Equipamentos - Laboratórios</v>
      </c>
      <c r="H12" s="51" t="str">
        <f>IFERROR(VLOOKUP($B12,'Tabelas auxiliares'!$A$65:$C$102,3,FALSE),"")</f>
        <v>AQUISICAO POR IMPORTACAO / EQUIPAMENTOS NOVOS / MANUTENÇÃO DE EQUIPAMENTOS LABORATORIAIS</v>
      </c>
      <c r="I12" t="s">
        <v>600</v>
      </c>
      <c r="J12" t="s">
        <v>5624</v>
      </c>
      <c r="K12" t="s">
        <v>5625</v>
      </c>
      <c r="L12" t="s">
        <v>788</v>
      </c>
      <c r="M12" t="s">
        <v>597</v>
      </c>
      <c r="N12" t="s">
        <v>5613</v>
      </c>
      <c r="O12" t="s">
        <v>789</v>
      </c>
      <c r="P12" s="51" t="str">
        <f t="shared" si="0"/>
        <v>4</v>
      </c>
      <c r="Q12" s="51" t="str">
        <f>IFERROR(VLOOKUP(O12,'Tabelas auxiliares'!$A$224:$E$233,5,FALSE),"")</f>
        <v/>
      </c>
      <c r="R12" s="51" t="str">
        <f>IF(Q12&lt;&gt;"",Q12,IF(P12='Tabelas auxiliares'!$A$237,"CUSTEIO",IF(P12='Tabelas auxiliares'!$A$236,"INVESTIMENTO","")))</f>
        <v>INVESTIMENTO</v>
      </c>
      <c r="S12" s="44">
        <v>112340.84</v>
      </c>
    </row>
    <row r="13" spans="1:19" ht="14.45" customHeight="1" x14ac:dyDescent="0.25">
      <c r="A13" t="s">
        <v>770</v>
      </c>
      <c r="B13" s="72" t="s">
        <v>312</v>
      </c>
      <c r="C13" s="72" t="s">
        <v>772</v>
      </c>
      <c r="D13" t="s">
        <v>43</v>
      </c>
      <c r="E13" t="s">
        <v>117</v>
      </c>
      <c r="F13" s="51" t="str">
        <f>IF(D13="","",IFERROR(VLOOKUP(D13,'Tabelas auxiliares'!$A$3:$B$61,2,FALSE),"DESCENTRALIZAÇÃO"))</f>
        <v>CECS - COMPRAS COMPARTILHADAS</v>
      </c>
      <c r="G13" s="51" t="str">
        <f>IFERROR(VLOOKUP($B13,'Tabelas auxiliares'!$A$65:$C$102,2,FALSE),"")</f>
        <v>Materiais didáticos e serviços - Graduação</v>
      </c>
      <c r="H13" s="51" t="str">
        <f>IFERROR(VLOOKUP($B13,'Tabelas auxiliares'!$A$65:$C$102,3,FALSE),"")</f>
        <v xml:space="preserve">VIDRARIAS / MATERIAL DE CONSUMO / MANUTENÇÃO DE EQUIPAMENTOS / REAGENTES QUIMICOS / MATERIAIS E SERVIÇOS DIVERSOS PARA LABORATORIOS DIDÁTICOS E CURSOS DE GRADUAÇÃO / EPIS PARA LABORATÓRIOS </v>
      </c>
      <c r="I13" t="s">
        <v>5626</v>
      </c>
      <c r="J13" t="s">
        <v>5627</v>
      </c>
      <c r="K13" t="s">
        <v>5628</v>
      </c>
      <c r="L13" t="s">
        <v>5629</v>
      </c>
      <c r="M13" t="s">
        <v>119</v>
      </c>
      <c r="N13" t="s">
        <v>5602</v>
      </c>
      <c r="O13" t="s">
        <v>602</v>
      </c>
      <c r="P13" s="51" t="str">
        <f t="shared" si="0"/>
        <v>3</v>
      </c>
      <c r="Q13" s="51" t="str">
        <f>IFERROR(VLOOKUP(O13,'Tabelas auxiliares'!$A$224:$E$233,5,FALSE),"")</f>
        <v/>
      </c>
      <c r="R13" s="51" t="str">
        <f>IF(Q13&lt;&gt;"",Q13,IF(P13='Tabelas auxiliares'!$A$237,"CUSTEIO",IF(P13='Tabelas auxiliares'!$A$236,"INVESTIMENTO","")))</f>
        <v>CUSTEIO</v>
      </c>
      <c r="S13" s="44">
        <v>58860.74</v>
      </c>
    </row>
    <row r="14" spans="1:19" ht="14.45" customHeight="1" x14ac:dyDescent="0.25">
      <c r="A14" t="s">
        <v>770</v>
      </c>
      <c r="B14" s="72" t="s">
        <v>321</v>
      </c>
      <c r="C14" s="72" t="s">
        <v>773</v>
      </c>
      <c r="D14" t="s">
        <v>55</v>
      </c>
      <c r="E14" t="s">
        <v>117</v>
      </c>
      <c r="F14" s="51" t="str">
        <f>IF(D14="","",IFERROR(VLOOKUP(D14,'Tabelas auxiliares'!$A$3:$B$61,2,FALSE),"DESCENTRALIZAÇÃO"))</f>
        <v>PROEC - PRÓ-REITORIA DE EXTENSÃO E CULTURA</v>
      </c>
      <c r="G14" s="51" t="str">
        <f>IFERROR(VLOOKUP($B14,'Tabelas auxiliares'!$A$65:$C$102,2,FALSE),"")</f>
        <v>Materiais didáticos e serviços - Extensão</v>
      </c>
      <c r="H14" s="51" t="str">
        <f>IFERROR(VLOOKUP($B14,'Tabelas auxiliares'!$A$65:$C$102,3,FALSE),"")</f>
        <v>MATERIAL DE CONSUMO / MATERIAIS E SERVIÇOS DIVERSOS PARA ATIVIDADES CULTURAIS E DE EXTENSÃO / SERVIÇOS CORO</v>
      </c>
      <c r="I14" t="s">
        <v>790</v>
      </c>
      <c r="J14" t="s">
        <v>5630</v>
      </c>
      <c r="K14" t="s">
        <v>5631</v>
      </c>
      <c r="L14" t="s">
        <v>5632</v>
      </c>
      <c r="M14" t="s">
        <v>597</v>
      </c>
      <c r="N14" t="s">
        <v>5602</v>
      </c>
      <c r="O14" t="s">
        <v>118</v>
      </c>
      <c r="P14" s="51" t="str">
        <f t="shared" si="0"/>
        <v>3</v>
      </c>
      <c r="Q14" s="51" t="str">
        <f>IFERROR(VLOOKUP(O14,'Tabelas auxiliares'!$A$224:$E$233,5,FALSE),"")</f>
        <v/>
      </c>
      <c r="R14" s="51" t="str">
        <f>IF(Q14&lt;&gt;"",Q14,IF(P14='Tabelas auxiliares'!$A$237,"CUSTEIO",IF(P14='Tabelas auxiliares'!$A$236,"INVESTIMENTO","")))</f>
        <v>CUSTEIO</v>
      </c>
      <c r="S14" s="44">
        <v>354.68</v>
      </c>
    </row>
    <row r="15" spans="1:19" ht="14.45" customHeight="1" x14ac:dyDescent="0.25">
      <c r="A15" t="s">
        <v>770</v>
      </c>
      <c r="B15" s="72" t="s">
        <v>321</v>
      </c>
      <c r="C15" s="72" t="s">
        <v>773</v>
      </c>
      <c r="D15" t="s">
        <v>55</v>
      </c>
      <c r="E15" t="s">
        <v>117</v>
      </c>
      <c r="F15" s="51" t="str">
        <f>IF(D15="","",IFERROR(VLOOKUP(D15,'Tabelas auxiliares'!$A$3:$B$61,2,FALSE),"DESCENTRALIZAÇÃO"))</f>
        <v>PROEC - PRÓ-REITORIA DE EXTENSÃO E CULTURA</v>
      </c>
      <c r="G15" s="51" t="str">
        <f>IFERROR(VLOOKUP($B15,'Tabelas auxiliares'!$A$65:$C$102,2,FALSE),"")</f>
        <v>Materiais didáticos e serviços - Extensão</v>
      </c>
      <c r="H15" s="51" t="str">
        <f>IFERROR(VLOOKUP($B15,'Tabelas auxiliares'!$A$65:$C$102,3,FALSE),"")</f>
        <v>MATERIAL DE CONSUMO / MATERIAIS E SERVIÇOS DIVERSOS PARA ATIVIDADES CULTURAIS E DE EXTENSÃO / SERVIÇOS CORO</v>
      </c>
      <c r="I15" t="s">
        <v>790</v>
      </c>
      <c r="J15" t="s">
        <v>5630</v>
      </c>
      <c r="K15" t="s">
        <v>5633</v>
      </c>
      <c r="L15" t="s">
        <v>5632</v>
      </c>
      <c r="M15" t="s">
        <v>597</v>
      </c>
      <c r="N15" t="s">
        <v>5602</v>
      </c>
      <c r="O15" t="s">
        <v>118</v>
      </c>
      <c r="P15" s="51" t="str">
        <f t="shared" si="0"/>
        <v>3</v>
      </c>
      <c r="Q15" s="51" t="str">
        <f>IFERROR(VLOOKUP(O15,'Tabelas auxiliares'!$A$224:$E$233,5,FALSE),"")</f>
        <v/>
      </c>
      <c r="R15" s="51" t="str">
        <f>IF(Q15&lt;&gt;"",Q15,IF(P15='Tabelas auxiliares'!$A$237,"CUSTEIO",IF(P15='Tabelas auxiliares'!$A$236,"INVESTIMENTO","")))</f>
        <v>CUSTEIO</v>
      </c>
      <c r="S15" s="44">
        <v>481.62</v>
      </c>
    </row>
    <row r="16" spans="1:19" ht="14.45" customHeight="1" x14ac:dyDescent="0.25">
      <c r="A16" t="s">
        <v>770</v>
      </c>
      <c r="B16" s="72" t="s">
        <v>321</v>
      </c>
      <c r="C16" s="72" t="s">
        <v>773</v>
      </c>
      <c r="D16" t="s">
        <v>55</v>
      </c>
      <c r="E16" t="s">
        <v>117</v>
      </c>
      <c r="F16" s="51" t="str">
        <f>IF(D16="","",IFERROR(VLOOKUP(D16,'Tabelas auxiliares'!$A$3:$B$61,2,FALSE),"DESCENTRALIZAÇÃO"))</f>
        <v>PROEC - PRÓ-REITORIA DE EXTENSÃO E CULTURA</v>
      </c>
      <c r="G16" s="51" t="str">
        <f>IFERROR(VLOOKUP($B16,'Tabelas auxiliares'!$A$65:$C$102,2,FALSE),"")</f>
        <v>Materiais didáticos e serviços - Extensão</v>
      </c>
      <c r="H16" s="51" t="str">
        <f>IFERROR(VLOOKUP($B16,'Tabelas auxiliares'!$A$65:$C$102,3,FALSE),"")</f>
        <v>MATERIAL DE CONSUMO / MATERIAIS E SERVIÇOS DIVERSOS PARA ATIVIDADES CULTURAIS E DE EXTENSÃO / SERVIÇOS CORO</v>
      </c>
      <c r="I16" t="s">
        <v>790</v>
      </c>
      <c r="J16" t="s">
        <v>5630</v>
      </c>
      <c r="K16" t="s">
        <v>5634</v>
      </c>
      <c r="L16" t="s">
        <v>5632</v>
      </c>
      <c r="M16" t="s">
        <v>597</v>
      </c>
      <c r="N16" t="s">
        <v>5602</v>
      </c>
      <c r="O16" t="s">
        <v>118</v>
      </c>
      <c r="P16" s="51" t="str">
        <f t="shared" si="0"/>
        <v>3</v>
      </c>
      <c r="Q16" s="51" t="str">
        <f>IFERROR(VLOOKUP(O16,'Tabelas auxiliares'!$A$224:$E$233,5,FALSE),"")</f>
        <v/>
      </c>
      <c r="R16" s="51" t="str">
        <f>IF(Q16&lt;&gt;"",Q16,IF(P16='Tabelas auxiliares'!$A$237,"CUSTEIO",IF(P16='Tabelas auxiliares'!$A$236,"INVESTIMENTO","")))</f>
        <v>CUSTEIO</v>
      </c>
      <c r="S16" s="44">
        <v>30.31</v>
      </c>
    </row>
    <row r="17" spans="1:19" ht="14.45" customHeight="1" x14ac:dyDescent="0.25">
      <c r="A17" t="s">
        <v>594</v>
      </c>
      <c r="B17" s="72" t="s">
        <v>262</v>
      </c>
      <c r="C17" s="72" t="s">
        <v>595</v>
      </c>
      <c r="D17" t="s">
        <v>71</v>
      </c>
      <c r="E17" t="s">
        <v>117</v>
      </c>
      <c r="F17" s="51" t="str">
        <f>IF(D17="","",IFERROR(VLOOKUP(D17,'Tabelas auxiliares'!$A$3:$B$61,2,FALSE),"DESCENTRALIZAÇÃO"))</f>
        <v>ARI - ASSESSORIA DE RELAÇÕES INTERNACIONAIS</v>
      </c>
      <c r="G17" s="51" t="str">
        <f>IFERROR(VLOOKUP($B17,'Tabelas auxiliares'!$A$65:$C$102,2,FALSE),"")</f>
        <v>Administração geral</v>
      </c>
      <c r="H17" s="51" t="str">
        <f>IFERROR(VLOOKUP($B17,'Tabelas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 t="s">
        <v>5635</v>
      </c>
      <c r="J17" t="s">
        <v>5636</v>
      </c>
      <c r="K17" t="s">
        <v>5637</v>
      </c>
      <c r="L17" t="s">
        <v>5638</v>
      </c>
      <c r="M17" t="s">
        <v>119</v>
      </c>
      <c r="N17" t="s">
        <v>5639</v>
      </c>
      <c r="O17" t="s">
        <v>5640</v>
      </c>
      <c r="P17" s="51" t="str">
        <f t="shared" si="0"/>
        <v>3</v>
      </c>
      <c r="Q17" s="51" t="str">
        <f>IFERROR(VLOOKUP(O17,'Tabelas auxiliares'!$A$224:$E$233,5,FALSE),"")</f>
        <v/>
      </c>
      <c r="R17" s="51" t="str">
        <f>IF(Q17&lt;&gt;"",Q17,IF(P17='Tabelas auxiliares'!$A$237,"CUSTEIO",IF(P17='Tabelas auxiliares'!$A$236,"INVESTIMENTO","")))</f>
        <v>CUSTEIO</v>
      </c>
      <c r="S17" s="44">
        <v>15368.15</v>
      </c>
    </row>
    <row r="18" spans="1:19" ht="14.45" customHeight="1" x14ac:dyDescent="0.25">
      <c r="A18" t="s">
        <v>594</v>
      </c>
      <c r="B18" s="72" t="s">
        <v>262</v>
      </c>
      <c r="C18" s="72" t="s">
        <v>595</v>
      </c>
      <c r="D18" t="s">
        <v>83</v>
      </c>
      <c r="E18" t="s">
        <v>117</v>
      </c>
      <c r="F18" s="51" t="str">
        <f>IF(D18="","",IFERROR(VLOOKUP(D18,'Tabelas auxiliares'!$A$3:$B$61,2,FALSE),"DESCENTRALIZAÇÃO"))</f>
        <v>NETEL - NÚCLEO EDUCACIONAL DE TECNOLOGIAS E LÍNGUAS</v>
      </c>
      <c r="G18" s="51" t="str">
        <f>IFERROR(VLOOKUP($B18,'Tabelas auxiliares'!$A$65:$C$102,2,FALSE),"")</f>
        <v>Administração geral</v>
      </c>
      <c r="H18" s="51" t="str">
        <f>IFERROR(VLOOKUP($B18,'Tabelas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 t="s">
        <v>781</v>
      </c>
      <c r="J18" t="s">
        <v>5641</v>
      </c>
      <c r="K18" t="s">
        <v>5642</v>
      </c>
      <c r="L18" t="s">
        <v>5643</v>
      </c>
      <c r="M18" t="s">
        <v>119</v>
      </c>
      <c r="N18" t="s">
        <v>5639</v>
      </c>
      <c r="O18" t="s">
        <v>5644</v>
      </c>
      <c r="P18" s="51" t="str">
        <f t="shared" si="0"/>
        <v>3</v>
      </c>
      <c r="Q18" s="51" t="str">
        <f>IFERROR(VLOOKUP(O18,'Tabelas auxiliares'!$A$224:$E$233,5,FALSE),"")</f>
        <v/>
      </c>
      <c r="R18" s="51" t="str">
        <f>IF(Q18&lt;&gt;"",Q18,IF(P18='Tabelas auxiliares'!$A$237,"CUSTEIO",IF(P18='Tabelas auxiliares'!$A$236,"INVESTIMENTO","")))</f>
        <v>CUSTEIO</v>
      </c>
      <c r="S18" s="44">
        <v>2000</v>
      </c>
    </row>
    <row r="19" spans="1:19" ht="14.45" customHeight="1" x14ac:dyDescent="0.25">
      <c r="A19" t="s">
        <v>594</v>
      </c>
      <c r="B19" s="72" t="s">
        <v>284</v>
      </c>
      <c r="C19" s="72" t="s">
        <v>595</v>
      </c>
      <c r="D19" t="s">
        <v>75</v>
      </c>
      <c r="E19" t="s">
        <v>117</v>
      </c>
      <c r="F19" s="51" t="str">
        <f>IF(D19="","",IFERROR(VLOOKUP(D19,'Tabelas auxiliares'!$A$3:$B$61,2,FALSE),"DESCENTRALIZAÇÃO"))</f>
        <v>BIBLIOTECA</v>
      </c>
      <c r="G19" s="51" t="str">
        <f>IFERROR(VLOOKUP($B19,'Tabelas auxiliares'!$A$65:$C$102,2,FALSE),"")</f>
        <v>Acervo bibliográfico</v>
      </c>
      <c r="H19" s="51" t="str">
        <f>IFERROR(VLOOKUP($B19,'Tabelas auxiliares'!$A$65:$C$102,3,FALSE),"")</f>
        <v>LIVROS / ASSINATURA DE JORNAIS E REVISTAS / PERIÓDICOS / BASES ACADÊMICAS/ENCADERNAÇÃO E REENCADERNAÇÃO DE LIVROS DO ACERVO</v>
      </c>
      <c r="I19" t="s">
        <v>791</v>
      </c>
      <c r="J19" t="s">
        <v>5645</v>
      </c>
      <c r="K19" t="s">
        <v>5646</v>
      </c>
      <c r="L19" t="s">
        <v>5647</v>
      </c>
      <c r="M19" t="s">
        <v>597</v>
      </c>
      <c r="N19" t="s">
        <v>5598</v>
      </c>
      <c r="O19" t="s">
        <v>118</v>
      </c>
      <c r="P19" s="51" t="str">
        <f t="shared" si="0"/>
        <v>3</v>
      </c>
      <c r="Q19" s="51" t="str">
        <f>IFERROR(VLOOKUP(O19,'Tabelas auxiliares'!$A$224:$E$233,5,FALSE),"")</f>
        <v/>
      </c>
      <c r="R19" s="51" t="str">
        <f>IF(Q19&lt;&gt;"",Q19,IF(P19='Tabelas auxiliares'!$A$237,"CUSTEIO",IF(P19='Tabelas auxiliares'!$A$236,"INVESTIMENTO","")))</f>
        <v>CUSTEIO</v>
      </c>
      <c r="S19" s="44">
        <v>409552.76</v>
      </c>
    </row>
    <row r="20" spans="1:19" ht="14.45" customHeight="1" x14ac:dyDescent="0.25">
      <c r="A20" t="s">
        <v>594</v>
      </c>
      <c r="B20" s="72" t="s">
        <v>284</v>
      </c>
      <c r="C20" s="72" t="s">
        <v>774</v>
      </c>
      <c r="D20" t="s">
        <v>75</v>
      </c>
      <c r="E20" t="s">
        <v>117</v>
      </c>
      <c r="F20" s="51" t="str">
        <f>IF(D20="","",IFERROR(VLOOKUP(D20,'Tabelas auxiliares'!$A$3:$B$61,2,FALSE),"DESCENTRALIZAÇÃO"))</f>
        <v>BIBLIOTECA</v>
      </c>
      <c r="G20" s="51" t="str">
        <f>IFERROR(VLOOKUP($B20,'Tabelas auxiliares'!$A$65:$C$102,2,FALSE),"")</f>
        <v>Acervo bibliográfico</v>
      </c>
      <c r="H20" s="51" t="str">
        <f>IFERROR(VLOOKUP($B20,'Tabelas auxiliares'!$A$65:$C$102,3,FALSE),"")</f>
        <v>LIVROS / ASSINATURA DE JORNAIS E REVISTAS / PERIÓDICOS / BASES ACADÊMICAS/ENCADERNAÇÃO E REENCADERNAÇÃO DE LIVROS DO ACERVO</v>
      </c>
      <c r="I20" t="s">
        <v>792</v>
      </c>
      <c r="J20" t="s">
        <v>5648</v>
      </c>
      <c r="K20" t="s">
        <v>5649</v>
      </c>
      <c r="L20" t="s">
        <v>5650</v>
      </c>
      <c r="M20" t="s">
        <v>119</v>
      </c>
      <c r="N20" t="s">
        <v>5613</v>
      </c>
      <c r="O20" t="s">
        <v>789</v>
      </c>
      <c r="P20" s="51" t="str">
        <f t="shared" si="0"/>
        <v>4</v>
      </c>
      <c r="Q20" s="51" t="str">
        <f>IFERROR(VLOOKUP(O20,'Tabelas auxiliares'!$A$224:$E$233,5,FALSE),"")</f>
        <v/>
      </c>
      <c r="R20" s="51" t="str">
        <f>IF(Q20&lt;&gt;"",Q20,IF(P20='Tabelas auxiliares'!$A$237,"CUSTEIO",IF(P20='Tabelas auxiliares'!$A$236,"INVESTIMENTO","")))</f>
        <v>INVESTIMENTO</v>
      </c>
      <c r="S20" s="44">
        <v>27298.5</v>
      </c>
    </row>
    <row r="21" spans="1:19" ht="14.45" customHeight="1" x14ac:dyDescent="0.25">
      <c r="A21" t="s">
        <v>594</v>
      </c>
      <c r="B21" s="72" t="s">
        <v>287</v>
      </c>
      <c r="C21" s="72" t="s">
        <v>595</v>
      </c>
      <c r="D21" t="s">
        <v>77</v>
      </c>
      <c r="E21" t="s">
        <v>117</v>
      </c>
      <c r="F21" s="51" t="str">
        <f>IF(D21="","",IFERROR(VLOOKUP(D21,'Tabelas auxiliares'!$A$3:$B$61,2,FALSE),"DESCENTRALIZAÇÃO"))</f>
        <v>NTI - NÚCLEO DE TECNOLOGIA DA INFORMAÇÃO</v>
      </c>
      <c r="G21" s="51" t="str">
        <f>IFERROR(VLOOKUP($B21,'Tabelas auxiliares'!$A$65:$C$102,2,FALSE),"")</f>
        <v>Capacitação de servidores</v>
      </c>
      <c r="H21" s="51" t="str">
        <f>IFERROR(VLOOKUP($B21,'Tabelas auxiliares'!$A$65:$C$102,3,FALSE),"")</f>
        <v>CURSO EXTERNO / INSCRICOES PARA CURSO / CURSOS IN COMPANY</v>
      </c>
      <c r="I21" t="s">
        <v>793</v>
      </c>
      <c r="J21" t="s">
        <v>5651</v>
      </c>
      <c r="K21" t="s">
        <v>5652</v>
      </c>
      <c r="L21" t="s">
        <v>5653</v>
      </c>
      <c r="M21" t="s">
        <v>597</v>
      </c>
      <c r="N21" t="s">
        <v>5598</v>
      </c>
      <c r="O21" t="s">
        <v>118</v>
      </c>
      <c r="P21" s="51" t="str">
        <f t="shared" si="0"/>
        <v>3</v>
      </c>
      <c r="Q21" s="51" t="str">
        <f>IFERROR(VLOOKUP(O21,'Tabelas auxiliares'!$A$224:$E$233,5,FALSE),"")</f>
        <v/>
      </c>
      <c r="R21" s="51" t="str">
        <f>IF(Q21&lt;&gt;"",Q21,IF(P21='Tabelas auxiliares'!$A$237,"CUSTEIO",IF(P21='Tabelas auxiliares'!$A$236,"INVESTIMENTO","")))</f>
        <v>CUSTEIO</v>
      </c>
      <c r="S21" s="44">
        <v>7460</v>
      </c>
    </row>
    <row r="22" spans="1:19" ht="14.45" customHeight="1" x14ac:dyDescent="0.25">
      <c r="A22" t="s">
        <v>594</v>
      </c>
      <c r="B22" s="72" t="s">
        <v>290</v>
      </c>
      <c r="C22" s="72" t="s">
        <v>595</v>
      </c>
      <c r="D22" t="s">
        <v>88</v>
      </c>
      <c r="E22" t="s">
        <v>117</v>
      </c>
      <c r="F22" s="51" t="str">
        <f>IF(D22="","",IFERROR(VLOOKUP(D22,'Tabelas auxiliares'!$A$3:$B$61,2,FALSE),"DESCENTRALIZAÇÃO"))</f>
        <v>SUGEPE - SUPERINTENDÊNCIA DE GESTÃO DE PESSOAS</v>
      </c>
      <c r="G22" s="51" t="str">
        <f>IFERROR(VLOOKUP($B22,'Tabelas auxiliares'!$A$65:$C$102,2,FALSE),"")</f>
        <v>Cursos e concursos</v>
      </c>
      <c r="H22" s="51" t="str">
        <f>IFERROR(VLOOKUP($B22,'Tabelas auxiliares'!$A$65:$C$102,3,FALSE),"")</f>
        <v>FOLHA DE PAGAMENTO (ENCARGOS DE CURSO E CONCURSO)</v>
      </c>
      <c r="I22" t="s">
        <v>5654</v>
      </c>
      <c r="J22" t="s">
        <v>5655</v>
      </c>
      <c r="K22" t="s">
        <v>5656</v>
      </c>
      <c r="L22" t="s">
        <v>5657</v>
      </c>
      <c r="M22" t="s">
        <v>119</v>
      </c>
      <c r="N22" t="s">
        <v>5658</v>
      </c>
      <c r="O22" t="s">
        <v>118</v>
      </c>
      <c r="P22" s="51" t="str">
        <f t="shared" si="0"/>
        <v>3</v>
      </c>
      <c r="Q22" s="51" t="str">
        <f>IFERROR(VLOOKUP(O22,'Tabelas auxiliares'!$A$224:$E$233,5,FALSE),"")</f>
        <v/>
      </c>
      <c r="R22" s="51" t="str">
        <f>IF(Q22&lt;&gt;"",Q22,IF(P22='Tabelas auxiliares'!$A$237,"CUSTEIO",IF(P22='Tabelas auxiliares'!$A$236,"INVESTIMENTO","")))</f>
        <v>CUSTEIO</v>
      </c>
      <c r="S22" s="44">
        <v>12000</v>
      </c>
    </row>
    <row r="23" spans="1:19" ht="14.45" customHeight="1" x14ac:dyDescent="0.25">
      <c r="A23" t="s">
        <v>594</v>
      </c>
      <c r="B23" s="72" t="s">
        <v>356</v>
      </c>
      <c r="C23" s="72" t="s">
        <v>595</v>
      </c>
      <c r="D23" t="s">
        <v>55</v>
      </c>
      <c r="E23" t="s">
        <v>117</v>
      </c>
      <c r="F23" s="51" t="str">
        <f>IF(D23="","",IFERROR(VLOOKUP(D23,'Tabelas auxiliares'!$A$3:$B$61,2,FALSE),"DESCENTRALIZAÇÃO"))</f>
        <v>PROEC - PRÓ-REITORIA DE EXTENSÃO E CULTURA</v>
      </c>
      <c r="G23" s="51" t="str">
        <f>IFERROR(VLOOKUP($B23,'Tabelas auxiliares'!$A$65:$C$102,2,FALSE),"")</f>
        <v>Convênios</v>
      </c>
      <c r="H23" s="51" t="str">
        <f>IFERROR(VLOOKUP($B23,'Tabelas auxiliares'!$A$65:$C$102,3,FALSE),"")</f>
        <v>BOLSA CONVENIOS / PARCERIAS ACIC / FUNDAÇÃO DE APOIO</v>
      </c>
      <c r="I23" t="s">
        <v>794</v>
      </c>
      <c r="J23" t="s">
        <v>5659</v>
      </c>
      <c r="K23" t="s">
        <v>5660</v>
      </c>
      <c r="L23" t="s">
        <v>5661</v>
      </c>
      <c r="M23" t="s">
        <v>119</v>
      </c>
      <c r="N23" t="s">
        <v>5598</v>
      </c>
      <c r="O23" t="s">
        <v>795</v>
      </c>
      <c r="P23" s="51" t="str">
        <f t="shared" si="0"/>
        <v>3</v>
      </c>
      <c r="Q23" s="51" t="str">
        <f>IFERROR(VLOOKUP(O23,'Tabelas auxiliares'!$A$224:$E$233,5,FALSE),"")</f>
        <v/>
      </c>
      <c r="R23" s="51" t="str">
        <f>IF(Q23&lt;&gt;"",Q23,IF(P23='Tabelas auxiliares'!$A$237,"CUSTEIO",IF(P23='Tabelas auxiliares'!$A$236,"INVESTIMENTO","")))</f>
        <v>CUSTEIO</v>
      </c>
      <c r="S23" s="44">
        <v>400000</v>
      </c>
    </row>
    <row r="24" spans="1:19" ht="14.45" customHeight="1" x14ac:dyDescent="0.25">
      <c r="A24" t="s">
        <v>594</v>
      </c>
      <c r="B24" s="72" t="s">
        <v>5445</v>
      </c>
      <c r="C24" s="72" t="s">
        <v>595</v>
      </c>
      <c r="D24" t="s">
        <v>27</v>
      </c>
      <c r="E24" t="s">
        <v>117</v>
      </c>
      <c r="F24" s="51" t="str">
        <f>IF(D24="","",IFERROR(VLOOKUP(D24,'Tabelas auxiliares'!$A$3:$B$61,2,FALSE),"DESCENTRALIZAÇÃO"))</f>
        <v>ACI - ASSESSORIA DE COMUNICAÇÃO E IMPRENSA</v>
      </c>
      <c r="G24" s="51" t="str">
        <f>IFERROR(VLOOKUP($B24,'Tabelas auxiliares'!$A$65:$C$102,2,FALSE),"")</f>
        <v/>
      </c>
      <c r="H24" s="51" t="str">
        <f>IFERROR(VLOOKUP($B24,'Tabelas auxiliares'!$A$65:$C$102,3,FALSE),"")</f>
        <v/>
      </c>
      <c r="I24" t="s">
        <v>796</v>
      </c>
      <c r="J24" t="s">
        <v>5662</v>
      </c>
      <c r="K24" t="s">
        <v>5663</v>
      </c>
      <c r="L24" t="s">
        <v>5664</v>
      </c>
      <c r="M24" t="s">
        <v>119</v>
      </c>
      <c r="N24" t="s">
        <v>5598</v>
      </c>
      <c r="O24" t="s">
        <v>118</v>
      </c>
      <c r="P24" s="51" t="str">
        <f t="shared" si="0"/>
        <v>3</v>
      </c>
      <c r="Q24" s="51" t="str">
        <f>IFERROR(VLOOKUP(O24,'Tabelas auxiliares'!$A$224:$E$233,5,FALSE),"")</f>
        <v/>
      </c>
      <c r="R24" s="51" t="str">
        <f>IF(Q24&lt;&gt;"",Q24,IF(P24='Tabelas auxiliares'!$A$237,"CUSTEIO",IF(P24='Tabelas auxiliares'!$A$236,"INVESTIMENTO","")))</f>
        <v>CUSTEIO</v>
      </c>
      <c r="S24" s="44">
        <v>23457.96</v>
      </c>
    </row>
    <row r="25" spans="1:19" ht="14.45" customHeight="1" x14ac:dyDescent="0.25">
      <c r="A25" t="s">
        <v>594</v>
      </c>
      <c r="B25" s="72" t="s">
        <v>293</v>
      </c>
      <c r="C25" s="72" t="s">
        <v>595</v>
      </c>
      <c r="D25" t="s">
        <v>150</v>
      </c>
      <c r="E25" t="s">
        <v>117</v>
      </c>
      <c r="F25" s="51" t="str">
        <f>IF(D25="","",IFERROR(VLOOKUP(D25,'Tabelas auxiliares'!$A$3:$B$61,2,FALSE),"DESCENTRALIZAÇÃO"))</f>
        <v>PU - MOBILIÁRIOS * D.U.C</v>
      </c>
      <c r="G25" s="51" t="str">
        <f>IFERROR(VLOOKUP($B25,'Tabelas auxiliares'!$A$65:$C$102,2,FALSE),"")</f>
        <v>Equipamentos - Áreas comuns</v>
      </c>
      <c r="H25" s="51" t="str">
        <f>IFERROR(VLOOKUP($B25,'Tabelas auxiliares'!$A$65:$C$102,3,FALSE),"")</f>
        <v>MOBILIÁRIO / LINHA BRANCA / QUADROS DE AVISO / DISPLAYS / VENTILADORES / BEBEDOUROS / EQUIPAMENTO DE SOM / PROJETORES / CORTINAS E PERSIANAS/DRONER</v>
      </c>
      <c r="I25" t="s">
        <v>797</v>
      </c>
      <c r="J25" t="s">
        <v>5665</v>
      </c>
      <c r="K25" t="s">
        <v>5666</v>
      </c>
      <c r="L25" t="s">
        <v>798</v>
      </c>
      <c r="M25" t="s">
        <v>119</v>
      </c>
      <c r="N25" t="s">
        <v>5613</v>
      </c>
      <c r="O25" t="s">
        <v>789</v>
      </c>
      <c r="P25" s="51" t="str">
        <f t="shared" si="0"/>
        <v>4</v>
      </c>
      <c r="Q25" s="51" t="str">
        <f>IFERROR(VLOOKUP(O25,'Tabelas auxiliares'!$A$224:$E$233,5,FALSE),"")</f>
        <v/>
      </c>
      <c r="R25" s="51" t="str">
        <f>IF(Q25&lt;&gt;"",Q25,IF(P25='Tabelas auxiliares'!$A$237,"CUSTEIO",IF(P25='Tabelas auxiliares'!$A$236,"INVESTIMENTO","")))</f>
        <v>INVESTIMENTO</v>
      </c>
      <c r="S25" s="44">
        <v>5464.4</v>
      </c>
    </row>
    <row r="26" spans="1:19" ht="14.45" customHeight="1" x14ac:dyDescent="0.25">
      <c r="A26" t="s">
        <v>594</v>
      </c>
      <c r="B26" s="72" t="s">
        <v>293</v>
      </c>
      <c r="C26" s="72" t="s">
        <v>595</v>
      </c>
      <c r="D26" t="s">
        <v>88</v>
      </c>
      <c r="E26" t="s">
        <v>117</v>
      </c>
      <c r="F26" s="51" t="str">
        <f>IF(D26="","",IFERROR(VLOOKUP(D26,'Tabelas auxiliares'!$A$3:$B$61,2,FALSE),"DESCENTRALIZAÇÃO"))</f>
        <v>SUGEPE - SUPERINTENDÊNCIA DE GESTÃO DE PESSOAS</v>
      </c>
      <c r="G26" s="51" t="str">
        <f>IFERROR(VLOOKUP($B26,'Tabelas auxiliares'!$A$65:$C$102,2,FALSE),"")</f>
        <v>Equipamentos - Áreas comuns</v>
      </c>
      <c r="H26" s="51" t="str">
        <f>IFERROR(VLOOKUP($B26,'Tabelas auxiliares'!$A$65:$C$102,3,FALSE),"")</f>
        <v>MOBILIÁRIO / LINHA BRANCA / QUADROS DE AVISO / DISPLAYS / VENTILADORES / BEBEDOUROS / EQUIPAMENTO DE SOM / PROJETORES / CORTINAS E PERSIANAS/DRONER</v>
      </c>
      <c r="I26" t="s">
        <v>799</v>
      </c>
      <c r="J26" t="s">
        <v>5667</v>
      </c>
      <c r="K26" t="s">
        <v>5668</v>
      </c>
      <c r="L26" t="s">
        <v>5669</v>
      </c>
      <c r="M26" t="s">
        <v>119</v>
      </c>
      <c r="N26" t="s">
        <v>5613</v>
      </c>
      <c r="O26" t="s">
        <v>789</v>
      </c>
      <c r="P26" s="51" t="str">
        <f t="shared" si="0"/>
        <v>4</v>
      </c>
      <c r="Q26" s="51" t="str">
        <f>IFERROR(VLOOKUP(O26,'Tabelas auxiliares'!$A$224:$E$233,5,FALSE),"")</f>
        <v/>
      </c>
      <c r="R26" s="51" t="str">
        <f>IF(Q26&lt;&gt;"",Q26,IF(P26='Tabelas auxiliares'!$A$237,"CUSTEIO",IF(P26='Tabelas auxiliares'!$A$236,"INVESTIMENTO","")))</f>
        <v>INVESTIMENTO</v>
      </c>
      <c r="S26" s="44">
        <v>16780.68</v>
      </c>
    </row>
    <row r="27" spans="1:19" ht="14.45" customHeight="1" x14ac:dyDescent="0.25">
      <c r="A27" t="s">
        <v>594</v>
      </c>
      <c r="B27" s="72" t="s">
        <v>296</v>
      </c>
      <c r="C27" s="72" t="s">
        <v>772</v>
      </c>
      <c r="D27" t="s">
        <v>49</v>
      </c>
      <c r="E27" t="s">
        <v>117</v>
      </c>
      <c r="F27" s="51" t="str">
        <f>IF(D27="","",IFERROR(VLOOKUP(D27,'Tabelas auxiliares'!$A$3:$B$61,2,FALSE),"DESCENTRALIZAÇÃO"))</f>
        <v>CCNH - CENTRO DE CIÊNCIAS NATURAIS E HUMANAS</v>
      </c>
      <c r="G27" s="51" t="str">
        <f>IFERROR(VLOOKUP($B27,'Tabelas auxiliares'!$A$65:$C$102,2,FALSE),"")</f>
        <v>Equipamentos - Laboratórios</v>
      </c>
      <c r="H27" s="51" t="str">
        <f>IFERROR(VLOOKUP($B27,'Tabelas auxiliares'!$A$65:$C$102,3,FALSE),"")</f>
        <v>AQUISICAO POR IMPORTACAO / EQUIPAMENTOS NOVOS / MANUTENÇÃO DE EQUIPAMENTOS LABORATORIAIS</v>
      </c>
      <c r="I27" t="s">
        <v>800</v>
      </c>
      <c r="J27" t="s">
        <v>5670</v>
      </c>
      <c r="K27" t="s">
        <v>5671</v>
      </c>
      <c r="L27" t="s">
        <v>5672</v>
      </c>
      <c r="M27" t="s">
        <v>597</v>
      </c>
      <c r="N27" t="s">
        <v>5613</v>
      </c>
      <c r="O27" t="s">
        <v>789</v>
      </c>
      <c r="P27" s="51" t="str">
        <f t="shared" si="0"/>
        <v>4</v>
      </c>
      <c r="Q27" s="51" t="str">
        <f>IFERROR(VLOOKUP(O27,'Tabelas auxiliares'!$A$224:$E$233,5,FALSE),"")</f>
        <v/>
      </c>
      <c r="R27" s="51" t="str">
        <f>IF(Q27&lt;&gt;"",Q27,IF(P27='Tabelas auxiliares'!$A$237,"CUSTEIO",IF(P27='Tabelas auxiliares'!$A$236,"INVESTIMENTO","")))</f>
        <v>INVESTIMENTO</v>
      </c>
      <c r="S27" s="44">
        <v>2944.45</v>
      </c>
    </row>
    <row r="28" spans="1:19" ht="14.45" customHeight="1" x14ac:dyDescent="0.25">
      <c r="A28" t="s">
        <v>594</v>
      </c>
      <c r="B28" s="72" t="s">
        <v>296</v>
      </c>
      <c r="C28" s="72" t="s">
        <v>595</v>
      </c>
      <c r="D28" t="s">
        <v>41</v>
      </c>
      <c r="E28" t="s">
        <v>117</v>
      </c>
      <c r="F28" s="51" t="str">
        <f>IF(D28="","",IFERROR(VLOOKUP(D28,'Tabelas auxiliares'!$A$3:$B$61,2,FALSE),"DESCENTRALIZAÇÃO"))</f>
        <v>CECS - CENTRO DE ENG., MODELAGEM E CIÊNCIAS SOCIAIS APLICADAS</v>
      </c>
      <c r="G28" s="51" t="str">
        <f>IFERROR(VLOOKUP($B28,'Tabelas auxiliares'!$A$65:$C$102,2,FALSE),"")</f>
        <v>Equipamentos - Laboratórios</v>
      </c>
      <c r="H28" s="51" t="str">
        <f>IFERROR(VLOOKUP($B28,'Tabelas auxiliares'!$A$65:$C$102,3,FALSE),"")</f>
        <v>AQUISICAO POR IMPORTACAO / EQUIPAMENTOS NOVOS / MANUTENÇÃO DE EQUIPAMENTOS LABORATORIAIS</v>
      </c>
      <c r="I28" t="s">
        <v>801</v>
      </c>
      <c r="J28" t="s">
        <v>5673</v>
      </c>
      <c r="K28" t="s">
        <v>5674</v>
      </c>
      <c r="L28" t="s">
        <v>5675</v>
      </c>
      <c r="M28" t="s">
        <v>597</v>
      </c>
      <c r="N28" t="s">
        <v>5613</v>
      </c>
      <c r="O28" t="s">
        <v>789</v>
      </c>
      <c r="P28" s="51" t="str">
        <f t="shared" si="0"/>
        <v>4</v>
      </c>
      <c r="Q28" s="51" t="str">
        <f>IFERROR(VLOOKUP(O28,'Tabelas auxiliares'!$A$224:$E$233,5,FALSE),"")</f>
        <v/>
      </c>
      <c r="R28" s="51" t="str">
        <f>IF(Q28&lt;&gt;"",Q28,IF(P28='Tabelas auxiliares'!$A$237,"CUSTEIO",IF(P28='Tabelas auxiliares'!$A$236,"INVESTIMENTO","")))</f>
        <v>INVESTIMENTO</v>
      </c>
      <c r="S28" s="44">
        <v>10740.62</v>
      </c>
    </row>
    <row r="29" spans="1:19" ht="14.45" customHeight="1" x14ac:dyDescent="0.25">
      <c r="A29" t="s">
        <v>594</v>
      </c>
      <c r="B29" s="72" t="s">
        <v>296</v>
      </c>
      <c r="C29" s="72" t="s">
        <v>595</v>
      </c>
      <c r="D29" t="s">
        <v>49</v>
      </c>
      <c r="E29" t="s">
        <v>117</v>
      </c>
      <c r="F29" s="51" t="str">
        <f>IF(D29="","",IFERROR(VLOOKUP(D29,'Tabelas auxiliares'!$A$3:$B$61,2,FALSE),"DESCENTRALIZAÇÃO"))</f>
        <v>CCNH - CENTRO DE CIÊNCIAS NATURAIS E HUMANAS</v>
      </c>
      <c r="G29" s="51" t="str">
        <f>IFERROR(VLOOKUP($B29,'Tabelas auxiliares'!$A$65:$C$102,2,FALSE),"")</f>
        <v>Equipamentos - Laboratórios</v>
      </c>
      <c r="H29" s="51" t="str">
        <f>IFERROR(VLOOKUP($B29,'Tabelas auxiliares'!$A$65:$C$102,3,FALSE),"")</f>
        <v>AQUISICAO POR IMPORTACAO / EQUIPAMENTOS NOVOS / MANUTENÇÃO DE EQUIPAMENTOS LABORATORIAIS</v>
      </c>
      <c r="I29" t="s">
        <v>596</v>
      </c>
      <c r="J29" t="s">
        <v>5676</v>
      </c>
      <c r="K29" t="s">
        <v>5677</v>
      </c>
      <c r="L29" t="s">
        <v>5678</v>
      </c>
      <c r="M29" t="s">
        <v>597</v>
      </c>
      <c r="N29" t="s">
        <v>5613</v>
      </c>
      <c r="O29" t="s">
        <v>789</v>
      </c>
      <c r="P29" s="51" t="str">
        <f t="shared" si="0"/>
        <v>4</v>
      </c>
      <c r="Q29" s="51" t="str">
        <f>IFERROR(VLOOKUP(O29,'Tabelas auxiliares'!$A$224:$E$233,5,FALSE),"")</f>
        <v/>
      </c>
      <c r="R29" s="51" t="str">
        <f>IF(Q29&lt;&gt;"",Q29,IF(P29='Tabelas auxiliares'!$A$237,"CUSTEIO",IF(P29='Tabelas auxiliares'!$A$236,"INVESTIMENTO","")))</f>
        <v>INVESTIMENTO</v>
      </c>
      <c r="S29" s="44">
        <v>21513.360000000001</v>
      </c>
    </row>
    <row r="30" spans="1:19" ht="14.45" customHeight="1" x14ac:dyDescent="0.25">
      <c r="A30" t="s">
        <v>594</v>
      </c>
      <c r="B30" s="72" t="s">
        <v>296</v>
      </c>
      <c r="C30" s="72" t="s">
        <v>595</v>
      </c>
      <c r="D30" t="s">
        <v>53</v>
      </c>
      <c r="E30" t="s">
        <v>117</v>
      </c>
      <c r="F30" s="51" t="str">
        <f>IF(D30="","",IFERROR(VLOOKUP(D30,'Tabelas auxiliares'!$A$3:$B$61,2,FALSE),"DESCENTRALIZAÇÃO"))</f>
        <v>PROGRAD - PRÓ-REITORIA DE GRADUAÇÃO</v>
      </c>
      <c r="G30" s="51" t="str">
        <f>IFERROR(VLOOKUP($B30,'Tabelas auxiliares'!$A$65:$C$102,2,FALSE),"")</f>
        <v>Equipamentos - Laboratórios</v>
      </c>
      <c r="H30" s="51" t="str">
        <f>IFERROR(VLOOKUP($B30,'Tabelas auxiliares'!$A$65:$C$102,3,FALSE),"")</f>
        <v>AQUISICAO POR IMPORTACAO / EQUIPAMENTOS NOVOS / MANUTENÇÃO DE EQUIPAMENTOS LABORATORIAIS</v>
      </c>
      <c r="I30" t="s">
        <v>797</v>
      </c>
      <c r="J30" t="s">
        <v>5679</v>
      </c>
      <c r="K30" t="s">
        <v>5680</v>
      </c>
      <c r="L30" t="s">
        <v>5681</v>
      </c>
      <c r="M30" t="s">
        <v>597</v>
      </c>
      <c r="N30" t="s">
        <v>5613</v>
      </c>
      <c r="O30" t="s">
        <v>789</v>
      </c>
      <c r="P30" s="51" t="str">
        <f t="shared" si="0"/>
        <v>4</v>
      </c>
      <c r="Q30" s="51" t="str">
        <f>IFERROR(VLOOKUP(O30,'Tabelas auxiliares'!$A$224:$E$233,5,FALSE),"")</f>
        <v/>
      </c>
      <c r="R30" s="51" t="str">
        <f>IF(Q30&lt;&gt;"",Q30,IF(P30='Tabelas auxiliares'!$A$237,"CUSTEIO",IF(P30='Tabelas auxiliares'!$A$236,"INVESTIMENTO","")))</f>
        <v>INVESTIMENTO</v>
      </c>
      <c r="S30" s="44">
        <v>136232.72</v>
      </c>
    </row>
    <row r="31" spans="1:19" ht="14.45" customHeight="1" x14ac:dyDescent="0.25">
      <c r="A31" t="s">
        <v>594</v>
      </c>
      <c r="B31" s="72" t="s">
        <v>296</v>
      </c>
      <c r="C31" s="72" t="s">
        <v>595</v>
      </c>
      <c r="D31" t="s">
        <v>53</v>
      </c>
      <c r="E31" t="s">
        <v>117</v>
      </c>
      <c r="F31" s="51" t="str">
        <f>IF(D31="","",IFERROR(VLOOKUP(D31,'Tabelas auxiliares'!$A$3:$B$61,2,FALSE),"DESCENTRALIZAÇÃO"))</f>
        <v>PROGRAD - PRÓ-REITORIA DE GRADUAÇÃO</v>
      </c>
      <c r="G31" s="51" t="str">
        <f>IFERROR(VLOOKUP($B31,'Tabelas auxiliares'!$A$65:$C$102,2,FALSE),"")</f>
        <v>Equipamentos - Laboratórios</v>
      </c>
      <c r="H31" s="51" t="str">
        <f>IFERROR(VLOOKUP($B31,'Tabelas auxiliares'!$A$65:$C$102,3,FALSE),"")</f>
        <v>AQUISICAO POR IMPORTACAO / EQUIPAMENTOS NOVOS / MANUTENÇÃO DE EQUIPAMENTOS LABORATORIAIS</v>
      </c>
      <c r="I31" t="s">
        <v>797</v>
      </c>
      <c r="J31" t="s">
        <v>5679</v>
      </c>
      <c r="K31" t="s">
        <v>5682</v>
      </c>
      <c r="L31" t="s">
        <v>5681</v>
      </c>
      <c r="M31" t="s">
        <v>119</v>
      </c>
      <c r="N31" t="s">
        <v>5613</v>
      </c>
      <c r="O31" t="s">
        <v>789</v>
      </c>
      <c r="P31" s="51" t="str">
        <f t="shared" si="0"/>
        <v>4</v>
      </c>
      <c r="Q31" s="51" t="str">
        <f>IFERROR(VLOOKUP(O31,'Tabelas auxiliares'!$A$224:$E$233,5,FALSE),"")</f>
        <v/>
      </c>
      <c r="R31" s="51" t="str">
        <f>IF(Q31&lt;&gt;"",Q31,IF(P31='Tabelas auxiliares'!$A$237,"CUSTEIO",IF(P31='Tabelas auxiliares'!$A$236,"INVESTIMENTO","")))</f>
        <v>INVESTIMENTO</v>
      </c>
      <c r="S31" s="44">
        <v>239274.28</v>
      </c>
    </row>
    <row r="32" spans="1:19" ht="14.45" customHeight="1" x14ac:dyDescent="0.25">
      <c r="A32" t="s">
        <v>594</v>
      </c>
      <c r="B32" s="72" t="s">
        <v>302</v>
      </c>
      <c r="C32" s="72" t="s">
        <v>595</v>
      </c>
      <c r="D32" t="s">
        <v>90</v>
      </c>
      <c r="E32" t="s">
        <v>117</v>
      </c>
      <c r="F32" s="51" t="str">
        <f>IF(D32="","",IFERROR(VLOOKUP(D32,'Tabelas auxiliares'!$A$3:$B$61,2,FALSE),"DESCENTRALIZAÇÃO"))</f>
        <v>SUGEPE-FOLHA - PASEP + AUX. MORADIA</v>
      </c>
      <c r="G32" s="51" t="str">
        <f>IFERROR(VLOOKUP($B32,'Tabelas auxiliares'!$A$65:$C$102,2,FALSE),"")</f>
        <v>Folha de pagamento - Ativos, Previdência, PASEP</v>
      </c>
      <c r="H32" s="51" t="str">
        <f>IFERROR(VLOOKUP($B32,'Tabelas auxiliares'!$A$65:$C$102,3,FALSE),"")</f>
        <v>FOLHA DE PAGAMENTO / CONTRIBUICAO PARA O PSS / SUBSTITUICOES / INSS PATRONAL / PASEP</v>
      </c>
      <c r="I32" t="s">
        <v>606</v>
      </c>
      <c r="J32" t="s">
        <v>802</v>
      </c>
      <c r="K32" t="s">
        <v>5683</v>
      </c>
      <c r="L32" t="s">
        <v>5684</v>
      </c>
      <c r="M32" t="s">
        <v>119</v>
      </c>
      <c r="N32" t="s">
        <v>5685</v>
      </c>
      <c r="O32" t="s">
        <v>120</v>
      </c>
      <c r="P32" s="51" t="str">
        <f t="shared" si="0"/>
        <v>3</v>
      </c>
      <c r="Q32" s="51" t="str">
        <f>IFERROR(VLOOKUP(O32,'Tabelas auxiliares'!$A$224:$E$233,5,FALSE),"")</f>
        <v>FOLHA DE PESSOAL</v>
      </c>
      <c r="R32" s="51" t="str">
        <f>IF(Q32&lt;&gt;"",Q32,IF(P32='Tabelas auxiliares'!$A$237,"CUSTEIO",IF(P32='Tabelas auxiliares'!$A$236,"INVESTIMENTO","")))</f>
        <v>FOLHA DE PESSOAL</v>
      </c>
      <c r="S32" s="44">
        <v>5263.32</v>
      </c>
    </row>
    <row r="33" spans="1:19" ht="14.45" customHeight="1" x14ac:dyDescent="0.25">
      <c r="A33" t="s">
        <v>594</v>
      </c>
      <c r="B33" s="72" t="s">
        <v>302</v>
      </c>
      <c r="C33" s="72" t="s">
        <v>595</v>
      </c>
      <c r="D33" t="s">
        <v>90</v>
      </c>
      <c r="E33" t="s">
        <v>117</v>
      </c>
      <c r="F33" s="51" t="str">
        <f>IF(D33="","",IFERROR(VLOOKUP(D33,'Tabelas auxiliares'!$A$3:$B$61,2,FALSE),"DESCENTRALIZAÇÃO"))</f>
        <v>SUGEPE-FOLHA - PASEP + AUX. MORADIA</v>
      </c>
      <c r="G33" s="51" t="str">
        <f>IFERROR(VLOOKUP($B33,'Tabelas auxiliares'!$A$65:$C$102,2,FALSE),"")</f>
        <v>Folha de pagamento - Ativos, Previdência, PASEP</v>
      </c>
      <c r="H33" s="51" t="str">
        <f>IFERROR(VLOOKUP($B33,'Tabelas auxiliares'!$A$65:$C$102,3,FALSE),"")</f>
        <v>FOLHA DE PAGAMENTO / CONTRIBUICAO PARA O PSS / SUBSTITUICOES / INSS PATRONAL / PASEP</v>
      </c>
      <c r="I33" t="s">
        <v>5686</v>
      </c>
      <c r="J33" t="s">
        <v>803</v>
      </c>
      <c r="K33" t="s">
        <v>5687</v>
      </c>
      <c r="L33" t="s">
        <v>804</v>
      </c>
      <c r="M33" t="s">
        <v>119</v>
      </c>
      <c r="N33" t="s">
        <v>5685</v>
      </c>
      <c r="O33" t="s">
        <v>120</v>
      </c>
      <c r="P33" s="51" t="str">
        <f t="shared" si="0"/>
        <v>3</v>
      </c>
      <c r="Q33" s="51" t="str">
        <f>IFERROR(VLOOKUP(O33,'Tabelas auxiliares'!$A$224:$E$233,5,FALSE),"")</f>
        <v>FOLHA DE PESSOAL</v>
      </c>
      <c r="R33" s="51" t="str">
        <f>IF(Q33&lt;&gt;"",Q33,IF(P33='Tabelas auxiliares'!$A$237,"CUSTEIO",IF(P33='Tabelas auxiliares'!$A$236,"INVESTIMENTO","")))</f>
        <v>FOLHA DE PESSOAL</v>
      </c>
      <c r="S33" s="44">
        <v>3508.88</v>
      </c>
    </row>
    <row r="34" spans="1:19" ht="14.45" customHeight="1" x14ac:dyDescent="0.25">
      <c r="A34" t="s">
        <v>594</v>
      </c>
      <c r="B34" s="72" t="s">
        <v>302</v>
      </c>
      <c r="C34" s="72" t="s">
        <v>595</v>
      </c>
      <c r="D34" t="s">
        <v>90</v>
      </c>
      <c r="E34" t="s">
        <v>117</v>
      </c>
      <c r="F34" s="51" t="str">
        <f>IF(D34="","",IFERROR(VLOOKUP(D34,'Tabelas auxiliares'!$A$3:$B$61,2,FALSE),"DESCENTRALIZAÇÃO"))</f>
        <v>SUGEPE-FOLHA - PASEP + AUX. MORADIA</v>
      </c>
      <c r="G34" s="51" t="str">
        <f>IFERROR(VLOOKUP($B34,'Tabelas auxiliares'!$A$65:$C$102,2,FALSE),"")</f>
        <v>Folha de pagamento - Ativos, Previdência, PASEP</v>
      </c>
      <c r="H34" s="51" t="str">
        <f>IFERROR(VLOOKUP($B34,'Tabelas auxiliares'!$A$65:$C$102,3,FALSE),"")</f>
        <v>FOLHA DE PAGAMENTO / CONTRIBUICAO PARA O PSS / SUBSTITUICOES / INSS PATRONAL / PASEP</v>
      </c>
      <c r="I34" t="s">
        <v>607</v>
      </c>
      <c r="J34" t="s">
        <v>805</v>
      </c>
      <c r="K34" t="s">
        <v>5688</v>
      </c>
      <c r="L34" t="s">
        <v>5689</v>
      </c>
      <c r="M34" t="s">
        <v>119</v>
      </c>
      <c r="N34" t="s">
        <v>5685</v>
      </c>
      <c r="O34" t="s">
        <v>120</v>
      </c>
      <c r="P34" s="51" t="str">
        <f t="shared" si="0"/>
        <v>3</v>
      </c>
      <c r="Q34" s="51" t="str">
        <f>IFERROR(VLOOKUP(O34,'Tabelas auxiliares'!$A$224:$E$233,5,FALSE),"")</f>
        <v>FOLHA DE PESSOAL</v>
      </c>
      <c r="R34" s="51" t="str">
        <f>IF(Q34&lt;&gt;"",Q34,IF(P34='Tabelas auxiliares'!$A$237,"CUSTEIO",IF(P34='Tabelas auxiliares'!$A$236,"INVESTIMENTO","")))</f>
        <v>FOLHA DE PESSOAL</v>
      </c>
      <c r="S34" s="44">
        <v>3640.8</v>
      </c>
    </row>
    <row r="35" spans="1:19" x14ac:dyDescent="0.25">
      <c r="A35" t="s">
        <v>594</v>
      </c>
      <c r="B35" t="s">
        <v>302</v>
      </c>
      <c r="C35" t="s">
        <v>595</v>
      </c>
      <c r="D35" t="s">
        <v>90</v>
      </c>
      <c r="E35" t="s">
        <v>117</v>
      </c>
      <c r="F35" s="51" t="str">
        <f>IF(D35="","",IFERROR(VLOOKUP(D35,'Tabelas auxiliares'!$A$3:$B$61,2,FALSE),"DESCENTRALIZAÇÃO"))</f>
        <v>SUGEPE-FOLHA - PASEP + AUX. MORADIA</v>
      </c>
      <c r="G35" s="51" t="str">
        <f>IFERROR(VLOOKUP($B35,'Tabelas auxiliares'!$A$65:$C$102,2,FALSE),"")</f>
        <v>Folha de pagamento - Ativos, Previdência, PASEP</v>
      </c>
      <c r="H35" s="51" t="str">
        <f>IFERROR(VLOOKUP($B35,'Tabelas auxiliares'!$A$65:$C$102,3,FALSE),"")</f>
        <v>FOLHA DE PAGAMENTO / CONTRIBUICAO PARA O PSS / SUBSTITUICOES / INSS PATRONAL / PASEP</v>
      </c>
      <c r="I35" t="s">
        <v>806</v>
      </c>
      <c r="J35" t="s">
        <v>807</v>
      </c>
      <c r="K35" t="s">
        <v>5690</v>
      </c>
      <c r="L35" t="s">
        <v>808</v>
      </c>
      <c r="M35" t="s">
        <v>119</v>
      </c>
      <c r="N35" t="s">
        <v>5685</v>
      </c>
      <c r="O35" t="s">
        <v>120</v>
      </c>
      <c r="P35" s="51" t="str">
        <f t="shared" si="0"/>
        <v>3</v>
      </c>
      <c r="Q35" s="51" t="str">
        <f>IFERROR(VLOOKUP(O35,'Tabelas auxiliares'!$A$224:$E$233,5,FALSE),"")</f>
        <v>FOLHA DE PESSOAL</v>
      </c>
      <c r="R35" s="51" t="str">
        <f>IF(Q35&lt;&gt;"",Q35,IF(P35='Tabelas auxiliares'!$A$237,"CUSTEIO",IF(P35='Tabelas auxiliares'!$A$236,"INVESTIMENTO","")))</f>
        <v>FOLHA DE PESSOAL</v>
      </c>
      <c r="S35" s="44">
        <v>3508.88</v>
      </c>
    </row>
    <row r="36" spans="1:19" x14ac:dyDescent="0.25">
      <c r="A36" t="s">
        <v>594</v>
      </c>
      <c r="B36" t="s">
        <v>302</v>
      </c>
      <c r="C36" t="s">
        <v>595</v>
      </c>
      <c r="D36" t="s">
        <v>90</v>
      </c>
      <c r="E36" t="s">
        <v>117</v>
      </c>
      <c r="F36" s="51" t="str">
        <f>IF(D36="","",IFERROR(VLOOKUP(D36,'Tabelas auxiliares'!$A$3:$B$61,2,FALSE),"DESCENTRALIZAÇÃO"))</f>
        <v>SUGEPE-FOLHA - PASEP + AUX. MORADIA</v>
      </c>
      <c r="G36" s="51" t="str">
        <f>IFERROR(VLOOKUP($B36,'Tabelas auxiliares'!$A$65:$C$102,2,FALSE),"")</f>
        <v>Folha de pagamento - Ativos, Previdência, PASEP</v>
      </c>
      <c r="H36" s="51" t="str">
        <f>IFERROR(VLOOKUP($B36,'Tabelas auxiliares'!$A$65:$C$102,3,FALSE),"")</f>
        <v>FOLHA DE PAGAMENTO / CONTRIBUICAO PARA O PSS / SUBSTITUICOES / INSS PATRONAL / PASEP</v>
      </c>
      <c r="I36" t="s">
        <v>809</v>
      </c>
      <c r="J36" t="s">
        <v>810</v>
      </c>
      <c r="K36" t="s">
        <v>5691</v>
      </c>
      <c r="L36" t="s">
        <v>811</v>
      </c>
      <c r="M36" t="s">
        <v>119</v>
      </c>
      <c r="N36" t="s">
        <v>5685</v>
      </c>
      <c r="O36" t="s">
        <v>120</v>
      </c>
      <c r="P36" s="51" t="str">
        <f t="shared" si="0"/>
        <v>3</v>
      </c>
      <c r="Q36" s="51" t="str">
        <f>IFERROR(VLOOKUP(O36,'Tabelas auxiliares'!$A$224:$E$233,5,FALSE),"")</f>
        <v>FOLHA DE PESSOAL</v>
      </c>
      <c r="R36" s="51" t="str">
        <f>IF(Q36&lt;&gt;"",Q36,IF(P36='Tabelas auxiliares'!$A$237,"CUSTEIO",IF(P36='Tabelas auxiliares'!$A$236,"INVESTIMENTO","")))</f>
        <v>FOLHA DE PESSOAL</v>
      </c>
      <c r="S36" s="44">
        <v>2582.46</v>
      </c>
    </row>
    <row r="37" spans="1:19" x14ac:dyDescent="0.25">
      <c r="A37" t="s">
        <v>594</v>
      </c>
      <c r="B37" t="s">
        <v>302</v>
      </c>
      <c r="C37" t="s">
        <v>595</v>
      </c>
      <c r="D37" t="s">
        <v>90</v>
      </c>
      <c r="E37" t="s">
        <v>117</v>
      </c>
      <c r="F37" s="51" t="str">
        <f>IF(D37="","",IFERROR(VLOOKUP(D37,'Tabelas auxiliares'!$A$3:$B$61,2,FALSE),"DESCENTRALIZAÇÃO"))</f>
        <v>SUGEPE-FOLHA - PASEP + AUX. MORADIA</v>
      </c>
      <c r="G37" s="51" t="str">
        <f>IFERROR(VLOOKUP($B37,'Tabelas auxiliares'!$A$65:$C$102,2,FALSE),"")</f>
        <v>Folha de pagamento - Ativos, Previdência, PASEP</v>
      </c>
      <c r="H37" s="51" t="str">
        <f>IFERROR(VLOOKUP($B37,'Tabelas auxiliares'!$A$65:$C$102,3,FALSE),"")</f>
        <v>FOLHA DE PAGAMENTO / CONTRIBUICAO PARA O PSS / SUBSTITUICOES / INSS PATRONAL / PASEP</v>
      </c>
      <c r="I37" t="s">
        <v>608</v>
      </c>
      <c r="J37" t="s">
        <v>812</v>
      </c>
      <c r="K37" t="s">
        <v>5692</v>
      </c>
      <c r="L37" t="s">
        <v>813</v>
      </c>
      <c r="M37" t="s">
        <v>119</v>
      </c>
      <c r="N37" t="s">
        <v>5685</v>
      </c>
      <c r="O37" t="s">
        <v>120</v>
      </c>
      <c r="P37" s="51" t="str">
        <f t="shared" si="0"/>
        <v>3</v>
      </c>
      <c r="Q37" s="51" t="str">
        <f>IFERROR(VLOOKUP(O37,'Tabelas auxiliares'!$A$224:$E$233,5,FALSE),"")</f>
        <v>FOLHA DE PESSOAL</v>
      </c>
      <c r="R37" s="51" t="str">
        <f>IF(Q37&lt;&gt;"",Q37,IF(P37='Tabelas auxiliares'!$A$237,"CUSTEIO",IF(P37='Tabelas auxiliares'!$A$236,"INVESTIMENTO","")))</f>
        <v>FOLHA DE PESSOAL</v>
      </c>
      <c r="S37" s="44">
        <v>12281.08</v>
      </c>
    </row>
    <row r="38" spans="1:19" x14ac:dyDescent="0.25">
      <c r="A38" t="s">
        <v>594</v>
      </c>
      <c r="B38" t="s">
        <v>302</v>
      </c>
      <c r="C38" t="s">
        <v>595</v>
      </c>
      <c r="D38" t="s">
        <v>90</v>
      </c>
      <c r="E38" t="s">
        <v>117</v>
      </c>
      <c r="F38" s="51" t="str">
        <f>IF(D38="","",IFERROR(VLOOKUP(D38,'Tabelas auxiliares'!$A$3:$B$61,2,FALSE),"DESCENTRALIZAÇÃO"))</f>
        <v>SUGEPE-FOLHA - PASEP + AUX. MORADIA</v>
      </c>
      <c r="G38" s="51" t="str">
        <f>IFERROR(VLOOKUP($B38,'Tabelas auxiliares'!$A$65:$C$102,2,FALSE),"")</f>
        <v>Folha de pagamento - Ativos, Previdência, PASEP</v>
      </c>
      <c r="H38" s="51" t="str">
        <f>IFERROR(VLOOKUP($B38,'Tabelas auxiliares'!$A$65:$C$102,3,FALSE),"")</f>
        <v>FOLHA DE PAGAMENTO / CONTRIBUICAO PARA O PSS / SUBSTITUICOES / INSS PATRONAL / PASEP</v>
      </c>
      <c r="I38" t="s">
        <v>801</v>
      </c>
      <c r="J38" t="s">
        <v>814</v>
      </c>
      <c r="K38" t="s">
        <v>5693</v>
      </c>
      <c r="L38" t="s">
        <v>815</v>
      </c>
      <c r="M38" t="s">
        <v>119</v>
      </c>
      <c r="N38" t="s">
        <v>5685</v>
      </c>
      <c r="O38" t="s">
        <v>120</v>
      </c>
      <c r="P38" s="51" t="str">
        <f t="shared" si="0"/>
        <v>3</v>
      </c>
      <c r="Q38" s="51" t="str">
        <f>IFERROR(VLOOKUP(O38,'Tabelas auxiliares'!$A$224:$E$233,5,FALSE),"")</f>
        <v>FOLHA DE PESSOAL</v>
      </c>
      <c r="R38" s="51" t="str">
        <f>IF(Q38&lt;&gt;"",Q38,IF(P38='Tabelas auxiliares'!$A$237,"CUSTEIO",IF(P38='Tabelas auxiliares'!$A$236,"INVESTIMENTO","")))</f>
        <v>FOLHA DE PESSOAL</v>
      </c>
      <c r="S38" s="44">
        <v>5269.28</v>
      </c>
    </row>
    <row r="39" spans="1:19" x14ac:dyDescent="0.25">
      <c r="A39" t="s">
        <v>594</v>
      </c>
      <c r="B39" t="s">
        <v>307</v>
      </c>
      <c r="C39" t="s">
        <v>595</v>
      </c>
      <c r="D39" t="s">
        <v>45</v>
      </c>
      <c r="E39" t="s">
        <v>117</v>
      </c>
      <c r="F39" s="51" t="str">
        <f>IF(D39="","",IFERROR(VLOOKUP(D39,'Tabelas auxiliares'!$A$3:$B$61,2,FALSE),"DESCENTRALIZAÇÃO"))</f>
        <v>CMCC - CENTRO DE MATEMÁTICA, COMPUTAÇÃO E COGNIÇÃO</v>
      </c>
      <c r="G39" s="51" t="str">
        <f>IFERROR(VLOOKUP($B39,'Tabelas auxiliares'!$A$65:$C$102,2,FALSE),"")</f>
        <v>Internacionalização</v>
      </c>
      <c r="H39" s="51" t="str">
        <f>IFERROR(VLOOKUP($B39,'Tabelas auxiliares'!$A$65:$C$102,3,FALSE),"")</f>
        <v>DIÁRIAS INTERNACIONAIS / PASSAGENS AÉREAS INTERNACIONAIS / AUXÍLIO PARA EVENTOS INTERNACIONAIS / INSCRIÇÃO PARA  EVENTOS INTERNACIONAIS / ANUIDADES ARI / ENCARGO DE CURSOS E CONCURSOS ARI</v>
      </c>
      <c r="I39" t="s">
        <v>5694</v>
      </c>
      <c r="J39" t="s">
        <v>5695</v>
      </c>
      <c r="K39" t="s">
        <v>5696</v>
      </c>
      <c r="L39" t="s">
        <v>5697</v>
      </c>
      <c r="M39" t="s">
        <v>119</v>
      </c>
      <c r="N39" t="s">
        <v>5698</v>
      </c>
      <c r="O39" t="s">
        <v>118</v>
      </c>
      <c r="P39" s="51" t="str">
        <f t="shared" si="0"/>
        <v>3</v>
      </c>
      <c r="Q39" s="51" t="str">
        <f>IFERROR(VLOOKUP(O39,'Tabelas auxiliares'!$A$224:$E$233,5,FALSE),"")</f>
        <v/>
      </c>
      <c r="R39" s="51" t="str">
        <f>IF(Q39&lt;&gt;"",Q39,IF(P39='Tabelas auxiliares'!$A$237,"CUSTEIO",IF(P39='Tabelas auxiliares'!$A$236,"INVESTIMENTO","")))</f>
        <v>CUSTEIO</v>
      </c>
      <c r="S39" s="44">
        <v>524.61</v>
      </c>
    </row>
    <row r="40" spans="1:19" x14ac:dyDescent="0.25">
      <c r="A40" t="s">
        <v>594</v>
      </c>
      <c r="B40" t="s">
        <v>309</v>
      </c>
      <c r="C40" t="s">
        <v>595</v>
      </c>
      <c r="D40" t="s">
        <v>35</v>
      </c>
      <c r="E40" t="s">
        <v>117</v>
      </c>
      <c r="F40" s="51" t="str">
        <f>IF(D40="","",IFERROR(VLOOKUP(D40,'Tabelas auxiliares'!$A$3:$B$61,2,FALSE),"DESCENTRALIZAÇÃO"))</f>
        <v>PU - PREFEITURA UNIVERSITÁRIA</v>
      </c>
      <c r="G40" s="51" t="str">
        <f>IFERROR(VLOOKUP($B40,'Tabelas auxiliares'!$A$65:$C$102,2,FALSE),"")</f>
        <v>Limpeza e copeiragem</v>
      </c>
      <c r="H40" s="51" t="str">
        <f>IFERROR(VLOOKUP($B40,'Tabelas auxiliares'!$A$65:$C$102,3,FALSE),"")</f>
        <v>LIMPEZA / COPEIRAGEM / COLETA DE LIXO INFECTANTE /MATERIAIS DE LIMPEZA E COPA (PAPEL TOALHA, HIGIÊNICO) / BOMBONAS RESÍDUOS QUÍMICOS</v>
      </c>
      <c r="I40" t="s">
        <v>598</v>
      </c>
      <c r="J40" t="s">
        <v>816</v>
      </c>
      <c r="K40" t="s">
        <v>5699</v>
      </c>
      <c r="L40" t="s">
        <v>5700</v>
      </c>
      <c r="M40" t="s">
        <v>119</v>
      </c>
      <c r="N40" t="s">
        <v>5598</v>
      </c>
      <c r="O40" t="s">
        <v>118</v>
      </c>
      <c r="P40" s="51" t="str">
        <f t="shared" si="0"/>
        <v>3</v>
      </c>
      <c r="Q40" s="51" t="str">
        <f>IFERROR(VLOOKUP(O40,'Tabelas auxiliares'!$A$224:$E$233,5,FALSE),"")</f>
        <v/>
      </c>
      <c r="R40" s="51" t="str">
        <f>IF(Q40&lt;&gt;"",Q40,IF(P40='Tabelas auxiliares'!$A$237,"CUSTEIO",IF(P40='Tabelas auxiliares'!$A$236,"INVESTIMENTO","")))</f>
        <v>CUSTEIO</v>
      </c>
      <c r="S40" s="44">
        <v>200.88</v>
      </c>
    </row>
    <row r="41" spans="1:19" x14ac:dyDescent="0.25">
      <c r="A41" t="s">
        <v>594</v>
      </c>
      <c r="B41" t="s">
        <v>309</v>
      </c>
      <c r="C41" t="s">
        <v>595</v>
      </c>
      <c r="D41" t="s">
        <v>88</v>
      </c>
      <c r="E41" t="s">
        <v>117</v>
      </c>
      <c r="F41" s="51" t="str">
        <f>IF(D41="","",IFERROR(VLOOKUP(D41,'Tabelas auxiliares'!$A$3:$B$61,2,FALSE),"DESCENTRALIZAÇÃO"))</f>
        <v>SUGEPE - SUPERINTENDÊNCIA DE GESTÃO DE PESSOAS</v>
      </c>
      <c r="G41" s="51" t="str">
        <f>IFERROR(VLOOKUP($B41,'Tabelas auxiliares'!$A$65:$C$102,2,FALSE),"")</f>
        <v>Limpeza e copeiragem</v>
      </c>
      <c r="H41" s="51" t="str">
        <f>IFERROR(VLOOKUP($B41,'Tabelas auxiliares'!$A$65:$C$102,3,FALSE),"")</f>
        <v>LIMPEZA / COPEIRAGEM / COLETA DE LIXO INFECTANTE /MATERIAIS DE LIMPEZA E COPA (PAPEL TOALHA, HIGIÊNICO) / BOMBONAS RESÍDUOS QUÍMICOS</v>
      </c>
      <c r="I41" t="s">
        <v>778</v>
      </c>
      <c r="J41" t="s">
        <v>5701</v>
      </c>
      <c r="K41" t="s">
        <v>5702</v>
      </c>
      <c r="L41" t="s">
        <v>5703</v>
      </c>
      <c r="M41" t="s">
        <v>597</v>
      </c>
      <c r="N41" t="s">
        <v>5602</v>
      </c>
      <c r="O41" t="s">
        <v>118</v>
      </c>
      <c r="P41" s="51" t="str">
        <f t="shared" si="0"/>
        <v>3</v>
      </c>
      <c r="Q41" s="51" t="str">
        <f>IFERROR(VLOOKUP(O41,'Tabelas auxiliares'!$A$224:$E$233,5,FALSE),"")</f>
        <v/>
      </c>
      <c r="R41" s="51" t="str">
        <f>IF(Q41&lt;&gt;"",Q41,IF(P41='Tabelas auxiliares'!$A$237,"CUSTEIO",IF(P41='Tabelas auxiliares'!$A$236,"INVESTIMENTO","")))</f>
        <v>CUSTEIO</v>
      </c>
      <c r="S41" s="44">
        <v>5108.3999999999996</v>
      </c>
    </row>
    <row r="42" spans="1:19" x14ac:dyDescent="0.25">
      <c r="A42" t="s">
        <v>594</v>
      </c>
      <c r="B42" t="s">
        <v>312</v>
      </c>
      <c r="C42" t="s">
        <v>595</v>
      </c>
      <c r="D42" t="s">
        <v>43</v>
      </c>
      <c r="E42" t="s">
        <v>117</v>
      </c>
      <c r="F42" s="51" t="str">
        <f>IF(D42="","",IFERROR(VLOOKUP(D42,'Tabelas auxiliares'!$A$3:$B$61,2,FALSE),"DESCENTRALIZAÇÃO"))</f>
        <v>CECS - COMPRAS COMPARTILHADAS</v>
      </c>
      <c r="G42" s="51" t="str">
        <f>IFERROR(VLOOKUP($B42,'Tabelas auxiliares'!$A$65:$C$102,2,FALSE),"")</f>
        <v>Materiais didáticos e serviços - Graduação</v>
      </c>
      <c r="H42" s="51" t="str">
        <f>IFERROR(VLOOKUP($B42,'Tabelas auxiliares'!$A$65:$C$102,3,FALSE),"")</f>
        <v xml:space="preserve">VIDRARIAS / MATERIAL DE CONSUMO / MANUTENÇÃO DE EQUIPAMENTOS / REAGENTES QUIMICOS / MATERIAIS E SERVIÇOS DIVERSOS PARA LABORATORIOS DIDÁTICOS E CURSOS DE GRADUAÇÃO / EPIS PARA LABORATÓRIOS </v>
      </c>
      <c r="I42" t="s">
        <v>609</v>
      </c>
      <c r="J42" t="s">
        <v>5704</v>
      </c>
      <c r="K42" t="s">
        <v>5705</v>
      </c>
      <c r="L42" t="s">
        <v>817</v>
      </c>
      <c r="M42" t="s">
        <v>119</v>
      </c>
      <c r="N42" t="s">
        <v>5602</v>
      </c>
      <c r="O42" t="s">
        <v>118</v>
      </c>
      <c r="P42" s="51" t="str">
        <f t="shared" si="0"/>
        <v>3</v>
      </c>
      <c r="Q42" s="51" t="str">
        <f>IFERROR(VLOOKUP(O42,'Tabelas auxiliares'!$A$224:$E$233,5,FALSE),"")</f>
        <v/>
      </c>
      <c r="R42" s="51" t="str">
        <f>IF(Q42&lt;&gt;"",Q42,IF(P42='Tabelas auxiliares'!$A$237,"CUSTEIO",IF(P42='Tabelas auxiliares'!$A$236,"INVESTIMENTO","")))</f>
        <v>CUSTEIO</v>
      </c>
      <c r="S42" s="44">
        <v>1776.2</v>
      </c>
    </row>
    <row r="43" spans="1:19" x14ac:dyDescent="0.25">
      <c r="A43" t="s">
        <v>594</v>
      </c>
      <c r="B43" t="s">
        <v>312</v>
      </c>
      <c r="C43" t="s">
        <v>595</v>
      </c>
      <c r="D43" t="s">
        <v>43</v>
      </c>
      <c r="E43" t="s">
        <v>117</v>
      </c>
      <c r="F43" s="51" t="str">
        <f>IF(D43="","",IFERROR(VLOOKUP(D43,'Tabelas auxiliares'!$A$3:$B$61,2,FALSE),"DESCENTRALIZAÇÃO"))</f>
        <v>CECS - COMPRAS COMPARTILHADAS</v>
      </c>
      <c r="G43" s="51" t="str">
        <f>IFERROR(VLOOKUP($B43,'Tabelas auxiliares'!$A$65:$C$102,2,FALSE),"")</f>
        <v>Materiais didáticos e serviços - Graduação</v>
      </c>
      <c r="H43" s="51" t="str">
        <f>IFERROR(VLOOKUP($B43,'Tabelas auxiliares'!$A$65:$C$102,3,FALSE),"")</f>
        <v xml:space="preserve">VIDRARIAS / MATERIAL DE CONSUMO / MANUTENÇÃO DE EQUIPAMENTOS / REAGENTES QUIMICOS / MATERIAIS E SERVIÇOS DIVERSOS PARA LABORATORIOS DIDÁTICOS E CURSOS DE GRADUAÇÃO / EPIS PARA LABORATÓRIOS </v>
      </c>
      <c r="I43" t="s">
        <v>5706</v>
      </c>
      <c r="J43" t="s">
        <v>5707</v>
      </c>
      <c r="K43" t="s">
        <v>5708</v>
      </c>
      <c r="L43" t="s">
        <v>5709</v>
      </c>
      <c r="M43" t="s">
        <v>119</v>
      </c>
      <c r="N43" t="s">
        <v>5602</v>
      </c>
      <c r="O43" t="s">
        <v>118</v>
      </c>
      <c r="P43" s="51" t="str">
        <f t="shared" si="0"/>
        <v>3</v>
      </c>
      <c r="Q43" s="51" t="str">
        <f>IFERROR(VLOOKUP(O43,'Tabelas auxiliares'!$A$224:$E$233,5,FALSE),"")</f>
        <v/>
      </c>
      <c r="R43" s="51" t="str">
        <f>IF(Q43&lt;&gt;"",Q43,IF(P43='Tabelas auxiliares'!$A$237,"CUSTEIO",IF(P43='Tabelas auxiliares'!$A$236,"INVESTIMENTO","")))</f>
        <v>CUSTEIO</v>
      </c>
      <c r="S43" s="44">
        <v>4736.93</v>
      </c>
    </row>
    <row r="44" spans="1:19" x14ac:dyDescent="0.25">
      <c r="A44" t="s">
        <v>594</v>
      </c>
      <c r="B44" t="s">
        <v>312</v>
      </c>
      <c r="C44" t="s">
        <v>595</v>
      </c>
      <c r="D44" t="s">
        <v>45</v>
      </c>
      <c r="E44" t="s">
        <v>117</v>
      </c>
      <c r="F44" s="51" t="str">
        <f>IF(D44="","",IFERROR(VLOOKUP(D44,'Tabelas auxiliares'!$A$3:$B$61,2,FALSE),"DESCENTRALIZAÇÃO"))</f>
        <v>CMCC - CENTRO DE MATEMÁTICA, COMPUTAÇÃO E COGNIÇÃO</v>
      </c>
      <c r="G44" s="51" t="str">
        <f>IFERROR(VLOOKUP($B44,'Tabelas auxiliares'!$A$65:$C$102,2,FALSE),"")</f>
        <v>Materiais didáticos e serviços - Graduação</v>
      </c>
      <c r="H44" s="51" t="str">
        <f>IFERROR(VLOOKUP($B44,'Tabelas auxiliares'!$A$65:$C$102,3,FALSE),"")</f>
        <v xml:space="preserve">VIDRARIAS / MATERIAL DE CONSUMO / MANUTENÇÃO DE EQUIPAMENTOS / REAGENTES QUIMICOS / MATERIAIS E SERVIÇOS DIVERSOS PARA LABORATORIOS DIDÁTICOS E CURSOS DE GRADUAÇÃO / EPIS PARA LABORATÓRIOS </v>
      </c>
      <c r="I44" t="s">
        <v>818</v>
      </c>
      <c r="J44" t="s">
        <v>5710</v>
      </c>
      <c r="K44" t="s">
        <v>5711</v>
      </c>
      <c r="L44" t="s">
        <v>5712</v>
      </c>
      <c r="M44" t="s">
        <v>119</v>
      </c>
      <c r="N44" t="s">
        <v>5598</v>
      </c>
      <c r="O44" t="s">
        <v>118</v>
      </c>
      <c r="P44" s="51" t="str">
        <f t="shared" ref="P44:P67" si="1">LEFT(N44,1)</f>
        <v>3</v>
      </c>
      <c r="Q44" s="51" t="str">
        <f>IFERROR(VLOOKUP(O44,'Tabelas auxiliares'!$A$224:$E$233,5,FALSE),"")</f>
        <v/>
      </c>
      <c r="R44" s="51" t="str">
        <f>IF(Q44&lt;&gt;"",Q44,IF(P44='Tabelas auxiliares'!$A$237,"CUSTEIO",IF(P44='Tabelas auxiliares'!$A$236,"INVESTIMENTO","")))</f>
        <v>CUSTEIO</v>
      </c>
      <c r="S44" s="44">
        <v>2849.5</v>
      </c>
    </row>
    <row r="45" spans="1:19" x14ac:dyDescent="0.25">
      <c r="A45" t="s">
        <v>594</v>
      </c>
      <c r="B45" t="s">
        <v>312</v>
      </c>
      <c r="C45" t="s">
        <v>595</v>
      </c>
      <c r="D45" t="s">
        <v>47</v>
      </c>
      <c r="E45" t="s">
        <v>117</v>
      </c>
      <c r="F45" s="51" t="str">
        <f>IF(D45="","",IFERROR(VLOOKUP(D45,'Tabelas auxiliares'!$A$3:$B$61,2,FALSE),"DESCENTRALIZAÇÃO"))</f>
        <v>CMCC - COMPRAS COMPARTILHADAS</v>
      </c>
      <c r="G45" s="51" t="str">
        <f>IFERROR(VLOOKUP($B45,'Tabelas auxiliares'!$A$65:$C$102,2,FALSE),"")</f>
        <v>Materiais didáticos e serviços - Graduação</v>
      </c>
      <c r="H45" s="51" t="str">
        <f>IFERROR(VLOOKUP($B45,'Tabelas auxiliares'!$A$65:$C$102,3,FALSE),"")</f>
        <v xml:space="preserve">VIDRARIAS / MATERIAL DE CONSUMO / MANUTENÇÃO DE EQUIPAMENTOS / REAGENTES QUIMICOS / MATERIAIS E SERVIÇOS DIVERSOS PARA LABORATORIOS DIDÁTICOS E CURSOS DE GRADUAÇÃO / EPIS PARA LABORATÓRIOS </v>
      </c>
      <c r="I45" t="s">
        <v>612</v>
      </c>
      <c r="J45" t="s">
        <v>5713</v>
      </c>
      <c r="K45" t="s">
        <v>5714</v>
      </c>
      <c r="L45" t="s">
        <v>819</v>
      </c>
      <c r="M45" t="s">
        <v>119</v>
      </c>
      <c r="N45" t="s">
        <v>5602</v>
      </c>
      <c r="O45" t="s">
        <v>118</v>
      </c>
      <c r="P45" s="51" t="str">
        <f t="shared" si="1"/>
        <v>3</v>
      </c>
      <c r="Q45" s="51" t="str">
        <f>IFERROR(VLOOKUP(O45,'Tabelas auxiliares'!$A$224:$E$233,5,FALSE),"")</f>
        <v/>
      </c>
      <c r="R45" s="51" t="str">
        <f>IF(Q45&lt;&gt;"",Q45,IF(P45='Tabelas auxiliares'!$A$237,"CUSTEIO",IF(P45='Tabelas auxiliares'!$A$236,"INVESTIMENTO","")))</f>
        <v>CUSTEIO</v>
      </c>
      <c r="S45" s="44">
        <v>102540</v>
      </c>
    </row>
    <row r="46" spans="1:19" x14ac:dyDescent="0.25">
      <c r="A46" t="s">
        <v>594</v>
      </c>
      <c r="B46" t="s">
        <v>312</v>
      </c>
      <c r="C46" t="s">
        <v>595</v>
      </c>
      <c r="D46" t="s">
        <v>49</v>
      </c>
      <c r="E46" t="s">
        <v>117</v>
      </c>
      <c r="F46" s="51" t="str">
        <f>IF(D46="","",IFERROR(VLOOKUP(D46,'Tabelas auxiliares'!$A$3:$B$61,2,FALSE),"DESCENTRALIZAÇÃO"))</f>
        <v>CCNH - CENTRO DE CIÊNCIAS NATURAIS E HUMANAS</v>
      </c>
      <c r="G46" s="51" t="str">
        <f>IFERROR(VLOOKUP($B46,'Tabelas auxiliares'!$A$65:$C$102,2,FALSE),"")</f>
        <v>Materiais didáticos e serviços - Graduação</v>
      </c>
      <c r="H46" s="51" t="str">
        <f>IFERROR(VLOOKUP($B46,'Tabelas auxiliares'!$A$65:$C$102,3,FALSE),"")</f>
        <v xml:space="preserve">VIDRARIAS / MATERIAL DE CONSUMO / MANUTENÇÃO DE EQUIPAMENTOS / REAGENTES QUIMICOS / MATERIAIS E SERVIÇOS DIVERSOS PARA LABORATORIOS DIDÁTICOS E CURSOS DE GRADUAÇÃO / EPIS PARA LABORATÓRIOS </v>
      </c>
      <c r="I46" t="s">
        <v>5715</v>
      </c>
      <c r="J46" t="s">
        <v>5716</v>
      </c>
      <c r="K46" t="s">
        <v>5717</v>
      </c>
      <c r="L46" t="s">
        <v>5718</v>
      </c>
      <c r="M46" t="s">
        <v>119</v>
      </c>
      <c r="N46" t="s">
        <v>5602</v>
      </c>
      <c r="O46" t="s">
        <v>118</v>
      </c>
      <c r="P46" s="51" t="str">
        <f t="shared" si="1"/>
        <v>3</v>
      </c>
      <c r="Q46" s="51" t="str">
        <f>IFERROR(VLOOKUP(O46,'Tabelas auxiliares'!$A$224:$E$233,5,FALSE),"")</f>
        <v/>
      </c>
      <c r="R46" s="51" t="str">
        <f>IF(Q46&lt;&gt;"",Q46,IF(P46='Tabelas auxiliares'!$A$237,"CUSTEIO",IF(P46='Tabelas auxiliares'!$A$236,"INVESTIMENTO","")))</f>
        <v>CUSTEIO</v>
      </c>
      <c r="S46" s="44">
        <v>10123.76</v>
      </c>
    </row>
    <row r="47" spans="1:19" x14ac:dyDescent="0.25">
      <c r="A47" t="s">
        <v>594</v>
      </c>
      <c r="B47" t="s">
        <v>312</v>
      </c>
      <c r="C47" t="s">
        <v>595</v>
      </c>
      <c r="D47" t="s">
        <v>51</v>
      </c>
      <c r="E47" t="s">
        <v>117</v>
      </c>
      <c r="F47" s="51" t="str">
        <f>IF(D47="","",IFERROR(VLOOKUP(D47,'Tabelas auxiliares'!$A$3:$B$61,2,FALSE),"DESCENTRALIZAÇÃO"))</f>
        <v>CCNH - COMPRAS COMPARTILHADAS</v>
      </c>
      <c r="G47" s="51" t="str">
        <f>IFERROR(VLOOKUP($B47,'Tabelas auxiliares'!$A$65:$C$102,2,FALSE),"")</f>
        <v>Materiais didáticos e serviços - Graduação</v>
      </c>
      <c r="H47" s="51" t="str">
        <f>IFERROR(VLOOKUP($B47,'Tabelas auxiliares'!$A$65:$C$102,3,FALSE),"")</f>
        <v xml:space="preserve">VIDRARIAS / MATERIAL DE CONSUMO / MANUTENÇÃO DE EQUIPAMENTOS / REAGENTES QUIMICOS / MATERIAIS E SERVIÇOS DIVERSOS PARA LABORATORIOS DIDÁTICOS E CURSOS DE GRADUAÇÃO / EPIS PARA LABORATÓRIOS </v>
      </c>
      <c r="I47" t="s">
        <v>797</v>
      </c>
      <c r="J47" t="s">
        <v>5716</v>
      </c>
      <c r="K47" t="s">
        <v>5719</v>
      </c>
      <c r="L47" t="s">
        <v>5720</v>
      </c>
      <c r="M47" t="s">
        <v>119</v>
      </c>
      <c r="N47" t="s">
        <v>5602</v>
      </c>
      <c r="O47" t="s">
        <v>118</v>
      </c>
      <c r="P47" s="51" t="str">
        <f t="shared" si="1"/>
        <v>3</v>
      </c>
      <c r="Q47" s="51" t="str">
        <f>IFERROR(VLOOKUP(O47,'Tabelas auxiliares'!$A$224:$E$233,5,FALSE),"")</f>
        <v/>
      </c>
      <c r="R47" s="51" t="str">
        <f>IF(Q47&lt;&gt;"",Q47,IF(P47='Tabelas auxiliares'!$A$237,"CUSTEIO",IF(P47='Tabelas auxiliares'!$A$236,"INVESTIMENTO","")))</f>
        <v>CUSTEIO</v>
      </c>
      <c r="S47" s="44">
        <v>5061.88</v>
      </c>
    </row>
    <row r="48" spans="1:19" x14ac:dyDescent="0.25">
      <c r="A48" t="s">
        <v>594</v>
      </c>
      <c r="B48" t="s">
        <v>318</v>
      </c>
      <c r="C48" t="s">
        <v>595</v>
      </c>
      <c r="D48" t="s">
        <v>15</v>
      </c>
      <c r="E48" t="s">
        <v>117</v>
      </c>
      <c r="F48" s="51" t="str">
        <f>IF(D48="","",IFERROR(VLOOKUP(D48,'Tabelas auxiliares'!$A$3:$B$61,2,FALSE),"DESCENTRALIZAÇÃO"))</f>
        <v>PROPES - PRÓ-REITORIA DE PESQUISA / CEM</v>
      </c>
      <c r="G48" s="51" t="str">
        <f>IFERROR(VLOOKUP($B48,'Tabelas auxiliares'!$A$65:$C$102,2,FALSE),"")</f>
        <v>Materiais didáticos e serviços - Pesquisa</v>
      </c>
      <c r="H48" s="51" t="str">
        <f>IFERROR(VLOOKUP($B48,'Tabelas auxiliares'!$A$65:$C$102,3,FALSE),"")</f>
        <v>VIDRARIAS / MATERIAL DE CONSUMO / MANUTENÇÃO DE EQUIPAMENTOS / REAGENTES QUIMICOS / MATERIAIS E SERVIÇOS DIVERSOS PARA LABORATORIOS / RACAO PARA ANIMAIS / MATERIAIS PESQUISA NÚCLEOS ESTRATÉGICOS / EPIS PARA LABORATÓRIOS</v>
      </c>
      <c r="I48" t="s">
        <v>820</v>
      </c>
      <c r="J48" t="s">
        <v>5721</v>
      </c>
      <c r="K48" t="s">
        <v>5722</v>
      </c>
      <c r="L48" t="s">
        <v>5723</v>
      </c>
      <c r="M48" t="s">
        <v>597</v>
      </c>
      <c r="N48" t="s">
        <v>5724</v>
      </c>
      <c r="O48" t="s">
        <v>118</v>
      </c>
      <c r="P48" s="51" t="str">
        <f t="shared" si="1"/>
        <v>3</v>
      </c>
      <c r="Q48" s="51" t="str">
        <f>IFERROR(VLOOKUP(O48,'Tabelas auxiliares'!$A$224:$E$233,5,FALSE),"")</f>
        <v/>
      </c>
      <c r="R48" s="51" t="str">
        <f>IF(Q48&lt;&gt;"",Q48,IF(P48='Tabelas auxiliares'!$A$237,"CUSTEIO",IF(P48='Tabelas auxiliares'!$A$236,"INVESTIMENTO","")))</f>
        <v>CUSTEIO</v>
      </c>
      <c r="S48" s="44">
        <v>50000</v>
      </c>
    </row>
    <row r="49" spans="1:19" x14ac:dyDescent="0.25">
      <c r="A49" t="s">
        <v>594</v>
      </c>
      <c r="B49" t="s">
        <v>321</v>
      </c>
      <c r="C49" t="s">
        <v>595</v>
      </c>
      <c r="D49" t="s">
        <v>55</v>
      </c>
      <c r="E49" t="s">
        <v>117</v>
      </c>
      <c r="F49" s="51" t="str">
        <f>IF(D49="","",IFERROR(VLOOKUP(D49,'Tabelas auxiliares'!$A$3:$B$61,2,FALSE),"DESCENTRALIZAÇÃO"))</f>
        <v>PROEC - PRÓ-REITORIA DE EXTENSÃO E CULTURA</v>
      </c>
      <c r="G49" s="51" t="str">
        <f>IFERROR(VLOOKUP($B49,'Tabelas auxiliares'!$A$65:$C$102,2,FALSE),"")</f>
        <v>Materiais didáticos e serviços - Extensão</v>
      </c>
      <c r="H49" s="51" t="str">
        <f>IFERROR(VLOOKUP($B49,'Tabelas auxiliares'!$A$65:$C$102,3,FALSE),"")</f>
        <v>MATERIAL DE CONSUMO / MATERIAIS E SERVIÇOS DIVERSOS PARA ATIVIDADES CULTURAIS E DE EXTENSÃO / SERVIÇOS CORO</v>
      </c>
      <c r="I49" t="s">
        <v>614</v>
      </c>
      <c r="J49" t="s">
        <v>5725</v>
      </c>
      <c r="K49" t="s">
        <v>5726</v>
      </c>
      <c r="L49" t="s">
        <v>821</v>
      </c>
      <c r="M49" t="s">
        <v>597</v>
      </c>
      <c r="N49" t="s">
        <v>5602</v>
      </c>
      <c r="O49" t="s">
        <v>118</v>
      </c>
      <c r="P49" s="51" t="str">
        <f t="shared" si="1"/>
        <v>3</v>
      </c>
      <c r="Q49" s="51" t="str">
        <f>IFERROR(VLOOKUP(O49,'Tabelas auxiliares'!$A$224:$E$233,5,FALSE),"")</f>
        <v/>
      </c>
      <c r="R49" s="51" t="str">
        <f>IF(Q49&lt;&gt;"",Q49,IF(P49='Tabelas auxiliares'!$A$237,"CUSTEIO",IF(P49='Tabelas auxiliares'!$A$236,"INVESTIMENTO","")))</f>
        <v>CUSTEIO</v>
      </c>
      <c r="S49" s="44">
        <v>1717.92</v>
      </c>
    </row>
    <row r="50" spans="1:19" x14ac:dyDescent="0.25">
      <c r="A50" t="s">
        <v>594</v>
      </c>
      <c r="B50" t="s">
        <v>321</v>
      </c>
      <c r="C50" t="s">
        <v>595</v>
      </c>
      <c r="D50" t="s">
        <v>55</v>
      </c>
      <c r="E50" t="s">
        <v>117</v>
      </c>
      <c r="F50" s="51" t="str">
        <f>IF(D50="","",IFERROR(VLOOKUP(D50,'Tabelas auxiliares'!$A$3:$B$61,2,FALSE),"DESCENTRALIZAÇÃO"))</f>
        <v>PROEC - PRÓ-REITORIA DE EXTENSÃO E CULTURA</v>
      </c>
      <c r="G50" s="51" t="str">
        <f>IFERROR(VLOOKUP($B50,'Tabelas auxiliares'!$A$65:$C$102,2,FALSE),"")</f>
        <v>Materiais didáticos e serviços - Extensão</v>
      </c>
      <c r="H50" s="51" t="str">
        <f>IFERROR(VLOOKUP($B50,'Tabelas auxiliares'!$A$65:$C$102,3,FALSE),"")</f>
        <v>MATERIAL DE CONSUMO / MATERIAIS E SERVIÇOS DIVERSOS PARA ATIVIDADES CULTURAIS E DE EXTENSÃO / SERVIÇOS CORO</v>
      </c>
      <c r="I50" t="s">
        <v>822</v>
      </c>
      <c r="J50" t="s">
        <v>5727</v>
      </c>
      <c r="K50" t="s">
        <v>5728</v>
      </c>
      <c r="L50" t="s">
        <v>5729</v>
      </c>
      <c r="M50" t="s">
        <v>597</v>
      </c>
      <c r="N50" t="s">
        <v>5602</v>
      </c>
      <c r="O50" t="s">
        <v>118</v>
      </c>
      <c r="P50" s="51" t="str">
        <f t="shared" si="1"/>
        <v>3</v>
      </c>
      <c r="Q50" s="51" t="str">
        <f>IFERROR(VLOOKUP(O50,'Tabelas auxiliares'!$A$224:$E$233,5,FALSE),"")</f>
        <v/>
      </c>
      <c r="R50" s="51" t="str">
        <f>IF(Q50&lt;&gt;"",Q50,IF(P50='Tabelas auxiliares'!$A$237,"CUSTEIO",IF(P50='Tabelas auxiliares'!$A$236,"INVESTIMENTO","")))</f>
        <v>CUSTEIO</v>
      </c>
      <c r="S50" s="44">
        <v>5911.84</v>
      </c>
    </row>
    <row r="51" spans="1:19" x14ac:dyDescent="0.25">
      <c r="A51" t="s">
        <v>594</v>
      </c>
      <c r="B51" t="s">
        <v>321</v>
      </c>
      <c r="C51" t="s">
        <v>773</v>
      </c>
      <c r="D51" t="s">
        <v>55</v>
      </c>
      <c r="E51" t="s">
        <v>117</v>
      </c>
      <c r="F51" s="51" t="str">
        <f>IF(D51="","",IFERROR(VLOOKUP(D51,'Tabelas auxiliares'!$A$3:$B$61,2,FALSE),"DESCENTRALIZAÇÃO"))</f>
        <v>PROEC - PRÓ-REITORIA DE EXTENSÃO E CULTURA</v>
      </c>
      <c r="G51" s="51" t="str">
        <f>IFERROR(VLOOKUP($B51,'Tabelas auxiliares'!$A$65:$C$102,2,FALSE),"")</f>
        <v>Materiais didáticos e serviços - Extensão</v>
      </c>
      <c r="H51" s="51" t="str">
        <f>IFERROR(VLOOKUP($B51,'Tabelas auxiliares'!$A$65:$C$102,3,FALSE),"")</f>
        <v>MATERIAL DE CONSUMO / MATERIAIS E SERVIÇOS DIVERSOS PARA ATIVIDADES CULTURAIS E DE EXTENSÃO / SERVIÇOS CORO</v>
      </c>
      <c r="I51" t="s">
        <v>823</v>
      </c>
      <c r="J51" t="s">
        <v>5730</v>
      </c>
      <c r="K51" t="s">
        <v>5731</v>
      </c>
      <c r="L51" t="s">
        <v>824</v>
      </c>
      <c r="M51" t="s">
        <v>597</v>
      </c>
      <c r="N51" t="s">
        <v>5602</v>
      </c>
      <c r="O51" t="s">
        <v>118</v>
      </c>
      <c r="P51" s="51" t="str">
        <f t="shared" si="1"/>
        <v>3</v>
      </c>
      <c r="Q51" s="51" t="str">
        <f>IFERROR(VLOOKUP(O51,'Tabelas auxiliares'!$A$224:$E$233,5,FALSE),"")</f>
        <v/>
      </c>
      <c r="R51" s="51" t="str">
        <f>IF(Q51&lt;&gt;"",Q51,IF(P51='Tabelas auxiliares'!$A$237,"CUSTEIO",IF(P51='Tabelas auxiliares'!$A$236,"INVESTIMENTO","")))</f>
        <v>CUSTEIO</v>
      </c>
      <c r="S51" s="44">
        <v>1378.38</v>
      </c>
    </row>
    <row r="52" spans="1:19" x14ac:dyDescent="0.25">
      <c r="A52" t="s">
        <v>594</v>
      </c>
      <c r="B52" t="s">
        <v>324</v>
      </c>
      <c r="C52" t="s">
        <v>595</v>
      </c>
      <c r="D52" t="s">
        <v>57</v>
      </c>
      <c r="E52" t="s">
        <v>117</v>
      </c>
      <c r="F52" s="51" t="str">
        <f>IF(D52="","",IFERROR(VLOOKUP(D52,'Tabelas auxiliares'!$A$3:$B$61,2,FALSE),"DESCENTRALIZAÇÃO"))</f>
        <v>EDITORA DA UFABC</v>
      </c>
      <c r="G52" s="51" t="str">
        <f>IFERROR(VLOOKUP($B52,'Tabelas auxiliares'!$A$65:$C$102,2,FALSE),"")</f>
        <v>Materiais didáticos e serviços - Editora</v>
      </c>
      <c r="H52" s="51" t="str">
        <f>IFERROR(VLOOKUP($B52,'Tabelas auxiliares'!$A$65:$C$102,3,FALSE),"")</f>
        <v>SERVICO DE ENCADERNAÇÃO /MATERIAL DE CONSUMO / MATERIAL PARA ATIVIDADES DA EDITORA / REGISTRO ISBN</v>
      </c>
      <c r="I52" t="s">
        <v>5732</v>
      </c>
      <c r="J52" t="s">
        <v>5733</v>
      </c>
      <c r="K52" t="s">
        <v>5734</v>
      </c>
      <c r="L52" t="s">
        <v>5735</v>
      </c>
      <c r="M52" t="s">
        <v>119</v>
      </c>
      <c r="N52" t="s">
        <v>5598</v>
      </c>
      <c r="O52" t="s">
        <v>118</v>
      </c>
      <c r="P52" s="51" t="str">
        <f t="shared" si="1"/>
        <v>3</v>
      </c>
      <c r="Q52" s="51" t="str">
        <f>IFERROR(VLOOKUP(O52,'Tabelas auxiliares'!$A$224:$E$233,5,FALSE),"")</f>
        <v/>
      </c>
      <c r="R52" s="51" t="str">
        <f>IF(Q52&lt;&gt;"",Q52,IF(P52='Tabelas auxiliares'!$A$237,"CUSTEIO",IF(P52='Tabelas auxiliares'!$A$236,"INVESTIMENTO","")))</f>
        <v>CUSTEIO</v>
      </c>
      <c r="S52" s="44">
        <v>1650</v>
      </c>
    </row>
    <row r="53" spans="1:19" x14ac:dyDescent="0.25">
      <c r="A53" t="s">
        <v>594</v>
      </c>
      <c r="B53" t="s">
        <v>324</v>
      </c>
      <c r="C53" t="s">
        <v>595</v>
      </c>
      <c r="D53" t="s">
        <v>57</v>
      </c>
      <c r="E53" t="s">
        <v>117</v>
      </c>
      <c r="F53" s="51" t="str">
        <f>IF(D53="","",IFERROR(VLOOKUP(D53,'Tabelas auxiliares'!$A$3:$B$61,2,FALSE),"DESCENTRALIZAÇÃO"))</f>
        <v>EDITORA DA UFABC</v>
      </c>
      <c r="G53" s="51" t="str">
        <f>IFERROR(VLOOKUP($B53,'Tabelas auxiliares'!$A$65:$C$102,2,FALSE),"")</f>
        <v>Materiais didáticos e serviços - Editora</v>
      </c>
      <c r="H53" s="51" t="str">
        <f>IFERROR(VLOOKUP($B53,'Tabelas auxiliares'!$A$65:$C$102,3,FALSE),"")</f>
        <v>SERVICO DE ENCADERNAÇÃO /MATERIAL DE CONSUMO / MATERIAL PARA ATIVIDADES DA EDITORA / REGISTRO ISBN</v>
      </c>
      <c r="I53" t="s">
        <v>5732</v>
      </c>
      <c r="J53" t="s">
        <v>5736</v>
      </c>
      <c r="K53" t="s">
        <v>5737</v>
      </c>
      <c r="L53" t="s">
        <v>5735</v>
      </c>
      <c r="M53" t="s">
        <v>119</v>
      </c>
      <c r="N53" t="s">
        <v>5598</v>
      </c>
      <c r="O53" t="s">
        <v>118</v>
      </c>
      <c r="P53" s="51" t="str">
        <f t="shared" si="1"/>
        <v>3</v>
      </c>
      <c r="Q53" s="51" t="str">
        <f>IFERROR(VLOOKUP(O53,'Tabelas auxiliares'!$A$224:$E$233,5,FALSE),"")</f>
        <v/>
      </c>
      <c r="R53" s="51" t="str">
        <f>IF(Q53&lt;&gt;"",Q53,IF(P53='Tabelas auxiliares'!$A$237,"CUSTEIO",IF(P53='Tabelas auxiliares'!$A$236,"INVESTIMENTO","")))</f>
        <v>CUSTEIO</v>
      </c>
      <c r="S53" s="44">
        <v>640</v>
      </c>
    </row>
    <row r="54" spans="1:19" x14ac:dyDescent="0.25">
      <c r="A54" t="s">
        <v>594</v>
      </c>
      <c r="B54" t="s">
        <v>327</v>
      </c>
      <c r="C54" t="s">
        <v>595</v>
      </c>
      <c r="D54" t="s">
        <v>35</v>
      </c>
      <c r="E54" t="s">
        <v>117</v>
      </c>
      <c r="F54" s="51" t="str">
        <f>IF(D54="","",IFERROR(VLOOKUP(D54,'Tabelas auxiliares'!$A$3:$B$61,2,FALSE),"DESCENTRALIZAÇÃO"))</f>
        <v>PU - PREFEITURA UNIVERSITÁRIA</v>
      </c>
      <c r="G54" s="51" t="str">
        <f>IFERROR(VLOOKUP($B54,'Tabelas auxiliares'!$A$65:$C$102,2,FALSE),"")</f>
        <v>Materiais de consumo e serviços não acadêmicos</v>
      </c>
      <c r="H54" s="51" t="str">
        <f>IFERROR(VLOOKUP($B54,'Tabelas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54" t="s">
        <v>797</v>
      </c>
      <c r="J54" t="s">
        <v>5665</v>
      </c>
      <c r="K54" t="s">
        <v>5738</v>
      </c>
      <c r="L54" t="s">
        <v>798</v>
      </c>
      <c r="M54" t="s">
        <v>119</v>
      </c>
      <c r="N54" t="s">
        <v>5602</v>
      </c>
      <c r="O54" t="s">
        <v>118</v>
      </c>
      <c r="P54" s="51" t="str">
        <f t="shared" si="1"/>
        <v>3</v>
      </c>
      <c r="Q54" s="51" t="str">
        <f>IFERROR(VLOOKUP(O54,'Tabelas auxiliares'!$A$224:$E$233,5,FALSE),"")</f>
        <v/>
      </c>
      <c r="R54" s="51" t="str">
        <f>IF(Q54&lt;&gt;"",Q54,IF(P54='Tabelas auxiliares'!$A$237,"CUSTEIO",IF(P54='Tabelas auxiliares'!$A$236,"INVESTIMENTO","")))</f>
        <v>CUSTEIO</v>
      </c>
      <c r="S54" s="44">
        <v>2057.3200000000002</v>
      </c>
    </row>
    <row r="55" spans="1:19" x14ac:dyDescent="0.25">
      <c r="A55" t="s">
        <v>594</v>
      </c>
      <c r="B55" t="s">
        <v>330</v>
      </c>
      <c r="C55" t="s">
        <v>595</v>
      </c>
      <c r="D55" t="s">
        <v>35</v>
      </c>
      <c r="E55" t="s">
        <v>117</v>
      </c>
      <c r="F55" s="51" t="str">
        <f>IF(D55="","",IFERROR(VLOOKUP(D55,'Tabelas auxiliares'!$A$3:$B$61,2,FALSE),"DESCENTRALIZAÇÃO"))</f>
        <v>PU - PREFEITURA UNIVERSITÁRIA</v>
      </c>
      <c r="G55" s="51" t="str">
        <f>IFERROR(VLOOKUP($B55,'Tabelas auxiliares'!$A$65:$C$102,2,FALSE),"")</f>
        <v>Manutenção</v>
      </c>
      <c r="H55" s="51" t="str">
        <f>IFERROR(VLOOKUP($B55,'Tabelas auxiliares'!$A$65:$C$102,3,FALSE),"")</f>
        <v>ALMOXARIFADO / AR CONDICIONADO / COMBATE INCÊNDIO / CORTINAS / ELEVADORES / GERADORES DE ENERGIA / HIDRÁULICA / IMÓVEIS / INSTALAÇÕES ELÉTRICAS  / JARDINAGEM / MANUTENÇÃO PREDIAL / DESINSETIZAÇÃO / CHAVEIRO / INVENTÁRIO PATRIMONIAL</v>
      </c>
      <c r="I55" t="s">
        <v>5739</v>
      </c>
      <c r="J55" t="s">
        <v>825</v>
      </c>
      <c r="K55" t="s">
        <v>5740</v>
      </c>
      <c r="L55" t="s">
        <v>826</v>
      </c>
      <c r="M55" t="s">
        <v>119</v>
      </c>
      <c r="N55" t="s">
        <v>5741</v>
      </c>
      <c r="O55" t="s">
        <v>118</v>
      </c>
      <c r="P55" s="51" t="str">
        <f t="shared" si="1"/>
        <v>3</v>
      </c>
      <c r="Q55" s="51" t="str">
        <f>IFERROR(VLOOKUP(O55,'Tabelas auxiliares'!$A$224:$E$233,5,FALSE),"")</f>
        <v/>
      </c>
      <c r="R55" s="51" t="str">
        <f>IF(Q55&lt;&gt;"",Q55,IF(P55='Tabelas auxiliares'!$A$237,"CUSTEIO",IF(P55='Tabelas auxiliares'!$A$236,"INVESTIMENTO","")))</f>
        <v>CUSTEIO</v>
      </c>
      <c r="S55" s="44">
        <v>15206.83</v>
      </c>
    </row>
    <row r="56" spans="1:19" x14ac:dyDescent="0.25">
      <c r="A56" t="s">
        <v>594</v>
      </c>
      <c r="B56" t="s">
        <v>330</v>
      </c>
      <c r="C56" t="s">
        <v>595</v>
      </c>
      <c r="D56" t="s">
        <v>35</v>
      </c>
      <c r="E56" t="s">
        <v>117</v>
      </c>
      <c r="F56" s="51" t="str">
        <f>IF(D56="","",IFERROR(VLOOKUP(D56,'Tabelas auxiliares'!$A$3:$B$61,2,FALSE),"DESCENTRALIZAÇÃO"))</f>
        <v>PU - PREFEITURA UNIVERSITÁRIA</v>
      </c>
      <c r="G56" s="51" t="str">
        <f>IFERROR(VLOOKUP($B56,'Tabelas auxiliares'!$A$65:$C$102,2,FALSE),"")</f>
        <v>Manutenção</v>
      </c>
      <c r="H56" s="51" t="str">
        <f>IFERROR(VLOOKUP($B56,'Tabelas auxiliares'!$A$65:$C$102,3,FALSE),"")</f>
        <v>ALMOXARIFADO / AR CONDICIONADO / COMBATE INCÊNDIO / CORTINAS / ELEVADORES / GERADORES DE ENERGIA / HIDRÁULICA / IMÓVEIS / INSTALAÇÕES ELÉTRICAS  / JARDINAGEM / MANUTENÇÃO PREDIAL / DESINSETIZAÇÃO / CHAVEIRO / INVENTÁRIO PATRIMONIAL</v>
      </c>
      <c r="I56" t="s">
        <v>799</v>
      </c>
      <c r="J56" t="s">
        <v>827</v>
      </c>
      <c r="K56" t="s">
        <v>5742</v>
      </c>
      <c r="L56" t="s">
        <v>828</v>
      </c>
      <c r="M56" t="s">
        <v>597</v>
      </c>
      <c r="N56" t="s">
        <v>5598</v>
      </c>
      <c r="O56" t="s">
        <v>118</v>
      </c>
      <c r="P56" s="51" t="str">
        <f t="shared" si="1"/>
        <v>3</v>
      </c>
      <c r="Q56" s="51" t="str">
        <f>IFERROR(VLOOKUP(O56,'Tabelas auxiliares'!$A$224:$E$233,5,FALSE),"")</f>
        <v/>
      </c>
      <c r="R56" s="51" t="str">
        <f>IF(Q56&lt;&gt;"",Q56,IF(P56='Tabelas auxiliares'!$A$237,"CUSTEIO",IF(P56='Tabelas auxiliares'!$A$236,"INVESTIMENTO","")))</f>
        <v>CUSTEIO</v>
      </c>
      <c r="S56" s="44">
        <v>802.59</v>
      </c>
    </row>
    <row r="57" spans="1:19" x14ac:dyDescent="0.25">
      <c r="A57" t="s">
        <v>594</v>
      </c>
      <c r="B57" t="s">
        <v>330</v>
      </c>
      <c r="C57" t="s">
        <v>595</v>
      </c>
      <c r="D57" t="s">
        <v>45</v>
      </c>
      <c r="E57" t="s">
        <v>117</v>
      </c>
      <c r="F57" s="51" t="str">
        <f>IF(D57="","",IFERROR(VLOOKUP(D57,'Tabelas auxiliares'!$A$3:$B$61,2,FALSE),"DESCENTRALIZAÇÃO"))</f>
        <v>CMCC - CENTRO DE MATEMÁTICA, COMPUTAÇÃO E COGNIÇÃO</v>
      </c>
      <c r="G57" s="51" t="str">
        <f>IFERROR(VLOOKUP($B57,'Tabelas auxiliares'!$A$65:$C$102,2,FALSE),"")</f>
        <v>Manutenção</v>
      </c>
      <c r="H57" s="51" t="str">
        <f>IFERROR(VLOOKUP($B57,'Tabelas auxiliares'!$A$65:$C$102,3,FALSE),"")</f>
        <v>ALMOXARIFADO / AR CONDICIONADO / COMBATE INCÊNDIO / CORTINAS / ELEVADORES / GERADORES DE ENERGIA / HIDRÁULICA / IMÓVEIS / INSTALAÇÕES ELÉTRICAS  / JARDINAGEM / MANUTENÇÃO PREDIAL / DESINSETIZAÇÃO / CHAVEIRO / INVENTÁRIO PATRIMONIAL</v>
      </c>
      <c r="I57" t="s">
        <v>829</v>
      </c>
      <c r="J57" t="s">
        <v>5743</v>
      </c>
      <c r="K57" t="s">
        <v>5744</v>
      </c>
      <c r="L57" t="s">
        <v>5745</v>
      </c>
      <c r="M57" t="s">
        <v>119</v>
      </c>
      <c r="N57" t="s">
        <v>5602</v>
      </c>
      <c r="O57" t="s">
        <v>118</v>
      </c>
      <c r="P57" s="51" t="str">
        <f t="shared" si="1"/>
        <v>3</v>
      </c>
      <c r="Q57" s="51" t="str">
        <f>IFERROR(VLOOKUP(O57,'Tabelas auxiliares'!$A$224:$E$233,5,FALSE),"")</f>
        <v/>
      </c>
      <c r="R57" s="51" t="str">
        <f>IF(Q57&lt;&gt;"",Q57,IF(P57='Tabelas auxiliares'!$A$237,"CUSTEIO",IF(P57='Tabelas auxiliares'!$A$236,"INVESTIMENTO","")))</f>
        <v>CUSTEIO</v>
      </c>
      <c r="S57" s="44">
        <v>8668.9</v>
      </c>
    </row>
    <row r="58" spans="1:19" x14ac:dyDescent="0.25">
      <c r="A58" t="s">
        <v>594</v>
      </c>
      <c r="B58" t="s">
        <v>330</v>
      </c>
      <c r="C58" t="s">
        <v>595</v>
      </c>
      <c r="D58" t="s">
        <v>45</v>
      </c>
      <c r="E58" t="s">
        <v>117</v>
      </c>
      <c r="F58" s="51" t="str">
        <f>IF(D58="","",IFERROR(VLOOKUP(D58,'Tabelas auxiliares'!$A$3:$B$61,2,FALSE),"DESCENTRALIZAÇÃO"))</f>
        <v>CMCC - CENTRO DE MATEMÁTICA, COMPUTAÇÃO E COGNIÇÃO</v>
      </c>
      <c r="G58" s="51" t="str">
        <f>IFERROR(VLOOKUP($B58,'Tabelas auxiliares'!$A$65:$C$102,2,FALSE),"")</f>
        <v>Manutenção</v>
      </c>
      <c r="H58" s="51" t="str">
        <f>IFERROR(VLOOKUP($B58,'Tabelas auxiliares'!$A$65:$C$102,3,FALSE),"")</f>
        <v>ALMOXARIFADO / AR CONDICIONADO / COMBATE INCÊNDIO / CORTINAS / ELEVADORES / GERADORES DE ENERGIA / HIDRÁULICA / IMÓVEIS / INSTALAÇÕES ELÉTRICAS  / JARDINAGEM / MANUTENÇÃO PREDIAL / DESINSETIZAÇÃO / CHAVEIRO / INVENTÁRIO PATRIMONIAL</v>
      </c>
      <c r="I58" t="s">
        <v>829</v>
      </c>
      <c r="J58" t="s">
        <v>5743</v>
      </c>
      <c r="K58" t="s">
        <v>5746</v>
      </c>
      <c r="L58" t="s">
        <v>5745</v>
      </c>
      <c r="M58" t="s">
        <v>119</v>
      </c>
      <c r="N58" t="s">
        <v>5598</v>
      </c>
      <c r="O58" t="s">
        <v>118</v>
      </c>
      <c r="P58" s="51" t="str">
        <f t="shared" si="1"/>
        <v>3</v>
      </c>
      <c r="Q58" s="51" t="str">
        <f>IFERROR(VLOOKUP(O58,'Tabelas auxiliares'!$A$224:$E$233,5,FALSE),"")</f>
        <v/>
      </c>
      <c r="R58" s="51" t="str">
        <f>IF(Q58&lt;&gt;"",Q58,IF(P58='Tabelas auxiliares'!$A$237,"CUSTEIO",IF(P58='Tabelas auxiliares'!$A$236,"INVESTIMENTO","")))</f>
        <v>CUSTEIO</v>
      </c>
      <c r="S58" s="44">
        <v>2601.66</v>
      </c>
    </row>
    <row r="59" spans="1:19" x14ac:dyDescent="0.25">
      <c r="A59" t="s">
        <v>594</v>
      </c>
      <c r="B59" t="s">
        <v>330</v>
      </c>
      <c r="C59" t="s">
        <v>595</v>
      </c>
      <c r="D59" t="s">
        <v>88</v>
      </c>
      <c r="E59" t="s">
        <v>117</v>
      </c>
      <c r="F59" s="51" t="str">
        <f>IF(D59="","",IFERROR(VLOOKUP(D59,'Tabelas auxiliares'!$A$3:$B$61,2,FALSE),"DESCENTRALIZAÇÃO"))</f>
        <v>SUGEPE - SUPERINTENDÊNCIA DE GESTÃO DE PESSOAS</v>
      </c>
      <c r="G59" s="51" t="str">
        <f>IFERROR(VLOOKUP($B59,'Tabelas auxiliares'!$A$65:$C$102,2,FALSE),"")</f>
        <v>Manutenção</v>
      </c>
      <c r="H59" s="51" t="str">
        <f>IFERROR(VLOOKUP($B59,'Tabelas auxiliares'!$A$65:$C$102,3,FALSE),"")</f>
        <v>ALMOXARIFADO / AR CONDICIONADO / COMBATE INCÊNDIO / CORTINAS / ELEVADORES / GERADORES DE ENERGIA / HIDRÁULICA / IMÓVEIS / INSTALAÇÕES ELÉTRICAS  / JARDINAGEM / MANUTENÇÃO PREDIAL / DESINSETIZAÇÃO / CHAVEIRO / INVENTÁRIO PATRIMONIAL</v>
      </c>
      <c r="I59" t="s">
        <v>5732</v>
      </c>
      <c r="J59" t="s">
        <v>5747</v>
      </c>
      <c r="K59" t="s">
        <v>5748</v>
      </c>
      <c r="L59" t="s">
        <v>5749</v>
      </c>
      <c r="M59" t="s">
        <v>119</v>
      </c>
      <c r="N59" t="s">
        <v>5598</v>
      </c>
      <c r="O59" t="s">
        <v>118</v>
      </c>
      <c r="P59" s="51" t="str">
        <f t="shared" si="1"/>
        <v>3</v>
      </c>
      <c r="Q59" s="51" t="str">
        <f>IFERROR(VLOOKUP(O59,'Tabelas auxiliares'!$A$224:$E$233,5,FALSE),"")</f>
        <v/>
      </c>
      <c r="R59" s="51" t="str">
        <f>IF(Q59&lt;&gt;"",Q59,IF(P59='Tabelas auxiliares'!$A$237,"CUSTEIO",IF(P59='Tabelas auxiliares'!$A$236,"INVESTIMENTO","")))</f>
        <v>CUSTEIO</v>
      </c>
      <c r="S59" s="44">
        <v>6502.9</v>
      </c>
    </row>
    <row r="60" spans="1:19" x14ac:dyDescent="0.25">
      <c r="A60" t="s">
        <v>594</v>
      </c>
      <c r="B60" t="s">
        <v>335</v>
      </c>
      <c r="C60" t="s">
        <v>775</v>
      </c>
      <c r="D60" t="s">
        <v>225</v>
      </c>
      <c r="E60" t="s">
        <v>117</v>
      </c>
      <c r="F60" s="51" t="str">
        <f>IF(D60="","",IFERROR(VLOOKUP(D60,'Tabelas auxiliares'!$A$3:$B$61,2,FALSE),"DESCENTRALIZAÇÃO"))</f>
        <v>SPO - OBRAS SÃO BERNARDO DO CAMPO</v>
      </c>
      <c r="G60" s="51" t="str">
        <f>IFERROR(VLOOKUP($B60,'Tabelas auxiliares'!$A$65:$C$102,2,FALSE),"")</f>
        <v>Obras e instalações - Adequações e reformas</v>
      </c>
      <c r="H60" s="51" t="str">
        <f>IFERROR(VLOOKUP($B60,'Tabelas auxiliares'!$A$65:$C$102,3,FALSE),"")</f>
        <v>REFORMA E ADEQUAÇÃO</v>
      </c>
      <c r="I60" t="s">
        <v>830</v>
      </c>
      <c r="J60" t="s">
        <v>831</v>
      </c>
      <c r="K60" t="s">
        <v>5750</v>
      </c>
      <c r="L60" t="s">
        <v>5751</v>
      </c>
      <c r="M60" t="s">
        <v>119</v>
      </c>
      <c r="N60" t="s">
        <v>5752</v>
      </c>
      <c r="O60" t="s">
        <v>789</v>
      </c>
      <c r="P60" s="51" t="str">
        <f t="shared" si="1"/>
        <v>4</v>
      </c>
      <c r="Q60" s="51" t="str">
        <f>IFERROR(VLOOKUP(O60,'Tabelas auxiliares'!$A$224:$E$233,5,FALSE),"")</f>
        <v/>
      </c>
      <c r="R60" s="51" t="str">
        <f>IF(Q60&lt;&gt;"",Q60,IF(P60='Tabelas auxiliares'!$A$237,"CUSTEIO",IF(P60='Tabelas auxiliares'!$A$236,"INVESTIMENTO","")))</f>
        <v>INVESTIMENTO</v>
      </c>
      <c r="S60" s="44">
        <v>14223.51</v>
      </c>
    </row>
    <row r="61" spans="1:19" x14ac:dyDescent="0.25">
      <c r="A61" t="s">
        <v>594</v>
      </c>
      <c r="B61" t="s">
        <v>335</v>
      </c>
      <c r="C61" t="s">
        <v>775</v>
      </c>
      <c r="D61" t="s">
        <v>225</v>
      </c>
      <c r="E61" t="s">
        <v>117</v>
      </c>
      <c r="F61" s="51" t="str">
        <f>IF(D61="","",IFERROR(VLOOKUP(D61,'Tabelas auxiliares'!$A$3:$B$61,2,FALSE),"DESCENTRALIZAÇÃO"))</f>
        <v>SPO - OBRAS SÃO BERNARDO DO CAMPO</v>
      </c>
      <c r="G61" s="51" t="str">
        <f>IFERROR(VLOOKUP($B61,'Tabelas auxiliares'!$A$65:$C$102,2,FALSE),"")</f>
        <v>Obras e instalações - Adequações e reformas</v>
      </c>
      <c r="H61" s="51" t="str">
        <f>IFERROR(VLOOKUP($B61,'Tabelas auxiliares'!$A$65:$C$102,3,FALSE),"")</f>
        <v>REFORMA E ADEQUAÇÃO</v>
      </c>
      <c r="I61" t="s">
        <v>832</v>
      </c>
      <c r="J61" t="s">
        <v>831</v>
      </c>
      <c r="K61" t="s">
        <v>5753</v>
      </c>
      <c r="L61" t="s">
        <v>5751</v>
      </c>
      <c r="M61" t="s">
        <v>597</v>
      </c>
      <c r="N61" t="s">
        <v>5752</v>
      </c>
      <c r="O61" t="s">
        <v>789</v>
      </c>
      <c r="P61" s="51" t="str">
        <f t="shared" si="1"/>
        <v>4</v>
      </c>
      <c r="Q61" s="51" t="str">
        <f>IFERROR(VLOOKUP(O61,'Tabelas auxiliares'!$A$224:$E$233,5,FALSE),"")</f>
        <v/>
      </c>
      <c r="R61" s="51" t="str">
        <f>IF(Q61&lt;&gt;"",Q61,IF(P61='Tabelas auxiliares'!$A$237,"CUSTEIO",IF(P61='Tabelas auxiliares'!$A$236,"INVESTIMENTO","")))</f>
        <v>INVESTIMENTO</v>
      </c>
      <c r="S61" s="44">
        <v>204565.39</v>
      </c>
    </row>
    <row r="62" spans="1:19" x14ac:dyDescent="0.25">
      <c r="A62" t="s">
        <v>594</v>
      </c>
      <c r="B62" t="s">
        <v>343</v>
      </c>
      <c r="C62" t="s">
        <v>595</v>
      </c>
      <c r="D62" t="s">
        <v>49</v>
      </c>
      <c r="E62" t="s">
        <v>117</v>
      </c>
      <c r="F62" s="51" t="str">
        <f>IF(D62="","",IFERROR(VLOOKUP(D62,'Tabelas auxiliares'!$A$3:$B$61,2,FALSE),"DESCENTRALIZAÇÃO"))</f>
        <v>CCNH - CENTRO DE CIÊNCIAS NATURAIS E HUMANAS</v>
      </c>
      <c r="G62" s="51" t="str">
        <f>IFERROR(VLOOKUP($B62,'Tabelas auxiliares'!$A$65:$C$102,2,FALSE),"")</f>
        <v>Tecnologia da informação e comunicação</v>
      </c>
      <c r="H62" s="51" t="str">
        <f>IFERROR(VLOOKUP($B62,'Tabelas auxiliares'!$A$65:$C$102,3,FALSE),"")</f>
        <v>TELEFONIA / TI</v>
      </c>
      <c r="I62" t="s">
        <v>833</v>
      </c>
      <c r="J62" t="s">
        <v>5754</v>
      </c>
      <c r="K62" t="s">
        <v>5755</v>
      </c>
      <c r="L62" t="s">
        <v>5756</v>
      </c>
      <c r="M62" t="s">
        <v>119</v>
      </c>
      <c r="N62" t="s">
        <v>5613</v>
      </c>
      <c r="O62" t="s">
        <v>789</v>
      </c>
      <c r="P62" s="51" t="str">
        <f t="shared" si="1"/>
        <v>4</v>
      </c>
      <c r="Q62" s="51" t="str">
        <f>IFERROR(VLOOKUP(O62,'Tabelas auxiliares'!$A$224:$E$233,5,FALSE),"")</f>
        <v/>
      </c>
      <c r="R62" s="51" t="str">
        <f>IF(Q62&lt;&gt;"",Q62,IF(P62='Tabelas auxiliares'!$A$237,"CUSTEIO",IF(P62='Tabelas auxiliares'!$A$236,"INVESTIMENTO","")))</f>
        <v>INVESTIMENTO</v>
      </c>
      <c r="S62" s="44">
        <v>9815.59</v>
      </c>
    </row>
    <row r="63" spans="1:19" x14ac:dyDescent="0.25">
      <c r="A63" t="s">
        <v>594</v>
      </c>
      <c r="B63" t="s">
        <v>343</v>
      </c>
      <c r="C63" t="s">
        <v>595</v>
      </c>
      <c r="D63" t="s">
        <v>77</v>
      </c>
      <c r="E63" t="s">
        <v>117</v>
      </c>
      <c r="F63" s="51" t="str">
        <f>IF(D63="","",IFERROR(VLOOKUP(D63,'Tabelas auxiliares'!$A$3:$B$61,2,FALSE),"DESCENTRALIZAÇÃO"))</f>
        <v>NTI - NÚCLEO DE TECNOLOGIA DA INFORMAÇÃO</v>
      </c>
      <c r="G63" s="51" t="str">
        <f>IFERROR(VLOOKUP($B63,'Tabelas auxiliares'!$A$65:$C$102,2,FALSE),"")</f>
        <v>Tecnologia da informação e comunicação</v>
      </c>
      <c r="H63" s="51" t="str">
        <f>IFERROR(VLOOKUP($B63,'Tabelas auxiliares'!$A$65:$C$102,3,FALSE),"")</f>
        <v>TELEFONIA / TI</v>
      </c>
      <c r="I63" t="s">
        <v>797</v>
      </c>
      <c r="J63" t="s">
        <v>5757</v>
      </c>
      <c r="K63" t="s">
        <v>5758</v>
      </c>
      <c r="L63" t="s">
        <v>5759</v>
      </c>
      <c r="M63" t="s">
        <v>119</v>
      </c>
      <c r="N63" t="s">
        <v>5760</v>
      </c>
      <c r="O63" t="s">
        <v>834</v>
      </c>
      <c r="P63" s="51" t="str">
        <f t="shared" si="1"/>
        <v>3</v>
      </c>
      <c r="Q63" s="51" t="str">
        <f>IFERROR(VLOOKUP(O63,'Tabelas auxiliares'!$A$224:$E$233,5,FALSE),"")</f>
        <v/>
      </c>
      <c r="R63" s="51" t="str">
        <f>IF(Q63&lt;&gt;"",Q63,IF(P63='Tabelas auxiliares'!$A$237,"CUSTEIO",IF(P63='Tabelas auxiliares'!$A$236,"INVESTIMENTO","")))</f>
        <v>CUSTEIO</v>
      </c>
      <c r="S63" s="44">
        <v>37291.620000000003</v>
      </c>
    </row>
    <row r="64" spans="1:19" x14ac:dyDescent="0.25">
      <c r="A64" t="s">
        <v>594</v>
      </c>
      <c r="B64" t="s">
        <v>343</v>
      </c>
      <c r="C64" t="s">
        <v>595</v>
      </c>
      <c r="D64" t="s">
        <v>77</v>
      </c>
      <c r="E64" t="s">
        <v>117</v>
      </c>
      <c r="F64" s="51" t="str">
        <f>IF(D64="","",IFERROR(VLOOKUP(D64,'Tabelas auxiliares'!$A$3:$B$61,2,FALSE),"DESCENTRALIZAÇÃO"))</f>
        <v>NTI - NÚCLEO DE TECNOLOGIA DA INFORMAÇÃO</v>
      </c>
      <c r="G64" s="51" t="str">
        <f>IFERROR(VLOOKUP($B64,'Tabelas auxiliares'!$A$65:$C$102,2,FALSE),"")</f>
        <v>Tecnologia da informação e comunicação</v>
      </c>
      <c r="H64" s="51" t="str">
        <f>IFERROR(VLOOKUP($B64,'Tabelas auxiliares'!$A$65:$C$102,3,FALSE),"")</f>
        <v>TELEFONIA / TI</v>
      </c>
      <c r="I64" t="s">
        <v>835</v>
      </c>
      <c r="J64" t="s">
        <v>5761</v>
      </c>
      <c r="K64" t="s">
        <v>5762</v>
      </c>
      <c r="L64" t="s">
        <v>5763</v>
      </c>
      <c r="M64" t="s">
        <v>597</v>
      </c>
      <c r="N64" t="s">
        <v>5602</v>
      </c>
      <c r="O64" t="s">
        <v>118</v>
      </c>
      <c r="P64" s="51" t="str">
        <f t="shared" si="1"/>
        <v>3</v>
      </c>
      <c r="Q64" s="51" t="str">
        <f>IFERROR(VLOOKUP(O64,'Tabelas auxiliares'!$A$224:$E$233,5,FALSE),"")</f>
        <v/>
      </c>
      <c r="R64" s="51" t="str">
        <f>IF(Q64&lt;&gt;"",Q64,IF(P64='Tabelas auxiliares'!$A$237,"CUSTEIO",IF(P64='Tabelas auxiliares'!$A$236,"INVESTIMENTO","")))</f>
        <v>CUSTEIO</v>
      </c>
      <c r="S64" s="44">
        <v>466458</v>
      </c>
    </row>
    <row r="65" spans="1:19" x14ac:dyDescent="0.25">
      <c r="A65" t="s">
        <v>594</v>
      </c>
      <c r="B65" t="s">
        <v>343</v>
      </c>
      <c r="C65" t="s">
        <v>595</v>
      </c>
      <c r="D65" t="s">
        <v>208</v>
      </c>
      <c r="E65" t="s">
        <v>117</v>
      </c>
      <c r="F65" s="51" t="str">
        <f>IF(D65="","",IFERROR(VLOOKUP(D65,'Tabelas auxiliares'!$A$3:$B$61,2,FALSE),"DESCENTRALIZAÇÃO"))</f>
        <v>SPO - OBRAS SANTO ANDRÉ</v>
      </c>
      <c r="G65" s="51" t="str">
        <f>IFERROR(VLOOKUP($B65,'Tabelas auxiliares'!$A$65:$C$102,2,FALSE),"")</f>
        <v>Tecnologia da informação e comunicação</v>
      </c>
      <c r="H65" s="51" t="str">
        <f>IFERROR(VLOOKUP($B65,'Tabelas auxiliares'!$A$65:$C$102,3,FALSE),"")</f>
        <v>TELEFONIA / TI</v>
      </c>
      <c r="I65" t="s">
        <v>836</v>
      </c>
      <c r="J65" t="s">
        <v>5764</v>
      </c>
      <c r="K65" t="s">
        <v>5765</v>
      </c>
      <c r="L65" t="s">
        <v>5766</v>
      </c>
      <c r="M65" t="s">
        <v>597</v>
      </c>
      <c r="N65" t="s">
        <v>5760</v>
      </c>
      <c r="O65" t="s">
        <v>118</v>
      </c>
      <c r="P65" s="51" t="str">
        <f t="shared" si="1"/>
        <v>3</v>
      </c>
      <c r="Q65" s="51" t="str">
        <f>IFERROR(VLOOKUP(O65,'Tabelas auxiliares'!$A$224:$E$233,5,FALSE),"")</f>
        <v/>
      </c>
      <c r="R65" s="51" t="str">
        <f>IF(Q65&lt;&gt;"",Q65,IF(P65='Tabelas auxiliares'!$A$237,"CUSTEIO",IF(P65='Tabelas auxiliares'!$A$236,"INVESTIMENTO","")))</f>
        <v>CUSTEIO</v>
      </c>
      <c r="S65" s="44">
        <v>7008</v>
      </c>
    </row>
    <row r="66" spans="1:19" x14ac:dyDescent="0.25">
      <c r="A66" t="s">
        <v>594</v>
      </c>
      <c r="B66" t="s">
        <v>343</v>
      </c>
      <c r="C66" t="s">
        <v>776</v>
      </c>
      <c r="D66" t="s">
        <v>41</v>
      </c>
      <c r="E66" t="s">
        <v>117</v>
      </c>
      <c r="F66" s="51" t="str">
        <f>IF(D66="","",IFERROR(VLOOKUP(D66,'Tabelas auxiliares'!$A$3:$B$61,2,FALSE),"DESCENTRALIZAÇÃO"))</f>
        <v>CECS - CENTRO DE ENG., MODELAGEM E CIÊNCIAS SOCIAIS APLICADAS</v>
      </c>
      <c r="G66" s="51" t="str">
        <f>IFERROR(VLOOKUP($B66,'Tabelas auxiliares'!$A$65:$C$102,2,FALSE),"")</f>
        <v>Tecnologia da informação e comunicação</v>
      </c>
      <c r="H66" s="51" t="str">
        <f>IFERROR(VLOOKUP($B66,'Tabelas auxiliares'!$A$65:$C$102,3,FALSE),"")</f>
        <v>TELEFONIA / TI</v>
      </c>
      <c r="I66" t="s">
        <v>797</v>
      </c>
      <c r="J66" t="s">
        <v>5767</v>
      </c>
      <c r="K66" t="s">
        <v>5768</v>
      </c>
      <c r="L66" t="s">
        <v>5769</v>
      </c>
      <c r="M66" t="s">
        <v>119</v>
      </c>
      <c r="N66" t="s">
        <v>5760</v>
      </c>
      <c r="O66" t="s">
        <v>118</v>
      </c>
      <c r="P66" s="51" t="str">
        <f t="shared" si="1"/>
        <v>3</v>
      </c>
      <c r="Q66" s="51" t="str">
        <f>IFERROR(VLOOKUP(O66,'Tabelas auxiliares'!$A$224:$E$233,5,FALSE),"")</f>
        <v/>
      </c>
      <c r="R66" s="51" t="str">
        <f>IF(Q66&lt;&gt;"",Q66,IF(P66='Tabelas auxiliares'!$A$237,"CUSTEIO",IF(P66='Tabelas auxiliares'!$A$236,"INVESTIMENTO","")))</f>
        <v>CUSTEIO</v>
      </c>
      <c r="S66" s="44">
        <v>35000</v>
      </c>
    </row>
    <row r="67" spans="1:19" x14ac:dyDescent="0.25">
      <c r="A67" t="s">
        <v>594</v>
      </c>
      <c r="B67" t="s">
        <v>5594</v>
      </c>
      <c r="C67" t="s">
        <v>777</v>
      </c>
      <c r="D67" t="s">
        <v>49</v>
      </c>
      <c r="E67" t="s">
        <v>117</v>
      </c>
      <c r="F67" s="51" t="str">
        <f>IF(D67="","",IFERROR(VLOOKUP(D67,'Tabelas auxiliares'!$A$3:$B$61,2,FALSE),"DESCENTRALIZAÇÃO"))</f>
        <v>CCNH - CENTRO DE CIÊNCIAS NATURAIS E HUMANAS</v>
      </c>
      <c r="G67" s="51" t="str">
        <f>IFERROR(VLOOKUP($B67,'Tabelas auxiliares'!$A$65:$C$102,2,FALSE),"")</f>
        <v/>
      </c>
      <c r="H67" s="51" t="str">
        <f>IFERROR(VLOOKUP($B67,'Tabelas auxiliares'!$A$65:$C$102,3,FALSE),"")</f>
        <v/>
      </c>
      <c r="I67" t="s">
        <v>799</v>
      </c>
      <c r="J67" t="s">
        <v>5770</v>
      </c>
      <c r="K67" t="s">
        <v>5771</v>
      </c>
      <c r="L67" t="s">
        <v>5772</v>
      </c>
      <c r="M67" t="s">
        <v>597</v>
      </c>
      <c r="N67" t="s">
        <v>5613</v>
      </c>
      <c r="O67" t="s">
        <v>789</v>
      </c>
      <c r="P67" s="51" t="str">
        <f t="shared" si="1"/>
        <v>4</v>
      </c>
      <c r="Q67" s="51" t="str">
        <f>IFERROR(VLOOKUP(O67,'Tabelas auxiliares'!$A$224:$E$233,5,FALSE),"")</f>
        <v/>
      </c>
      <c r="R67" s="51" t="str">
        <f>IF(Q67&lt;&gt;"",Q67,IF(P67='Tabelas auxiliares'!$A$237,"CUSTEIO",IF(P67='Tabelas auxiliares'!$A$236,"INVESTIMENTO","")))</f>
        <v>INVESTIMENTO</v>
      </c>
      <c r="S67" s="44">
        <v>8639.83</v>
      </c>
    </row>
    <row r="68" spans="1:19" x14ac:dyDescent="0.25">
      <c r="A68" t="s">
        <v>594</v>
      </c>
      <c r="B68" t="s">
        <v>5594</v>
      </c>
      <c r="C68" t="s">
        <v>595</v>
      </c>
      <c r="D68" t="s">
        <v>77</v>
      </c>
      <c r="E68" t="s">
        <v>117</v>
      </c>
      <c r="F68" s="51" t="str">
        <f>IF(D68="","",IFERROR(VLOOKUP(D68,'Tabelas auxiliares'!$A$3:$B$61,2,FALSE),"DESCENTRALIZAÇÃO"))</f>
        <v>NTI - NÚCLEO DE TECNOLOGIA DA INFORMAÇÃO</v>
      </c>
      <c r="G68" s="51" t="str">
        <f>IFERROR(VLOOKUP($B68,'Tabelas auxiliares'!$A$65:$C$102,2,FALSE),"")</f>
        <v/>
      </c>
      <c r="H68" s="51" t="str">
        <f>IFERROR(VLOOKUP($B68,'Tabelas auxiliares'!$A$65:$C$102,3,FALSE),"")</f>
        <v/>
      </c>
      <c r="I68" t="s">
        <v>837</v>
      </c>
      <c r="J68" t="s">
        <v>5773</v>
      </c>
      <c r="K68" t="s">
        <v>5774</v>
      </c>
      <c r="L68" t="s">
        <v>5653</v>
      </c>
      <c r="M68" t="s">
        <v>597</v>
      </c>
      <c r="N68" t="s">
        <v>5760</v>
      </c>
      <c r="O68" t="s">
        <v>118</v>
      </c>
      <c r="P68" s="51" t="str">
        <f t="shared" ref="P68:P131" si="2">LEFT(N68,1)</f>
        <v>3</v>
      </c>
      <c r="Q68" s="51" t="str">
        <f>IFERROR(VLOOKUP(O68,'Tabelas auxiliares'!$A$224:$E$233,5,FALSE),"")</f>
        <v/>
      </c>
      <c r="R68" s="51" t="str">
        <f>IF(Q68&lt;&gt;"",Q68,IF(P68='Tabelas auxiliares'!$A$237,"CUSTEIO",IF(P68='Tabelas auxiliares'!$A$236,"INVESTIMENTO","")))</f>
        <v>CUSTEIO</v>
      </c>
      <c r="S68" s="44">
        <v>319865.37</v>
      </c>
    </row>
    <row r="69" spans="1:19" x14ac:dyDescent="0.25">
      <c r="A69" t="s">
        <v>594</v>
      </c>
      <c r="B69" t="s">
        <v>5594</v>
      </c>
      <c r="C69" t="s">
        <v>595</v>
      </c>
      <c r="D69" t="s">
        <v>77</v>
      </c>
      <c r="E69" t="s">
        <v>117</v>
      </c>
      <c r="F69" s="51" t="str">
        <f>IF(D69="","",IFERROR(VLOOKUP(D69,'Tabelas auxiliares'!$A$3:$B$61,2,FALSE),"DESCENTRALIZAÇÃO"))</f>
        <v>NTI - NÚCLEO DE TECNOLOGIA DA INFORMAÇÃO</v>
      </c>
      <c r="G69" s="51" t="str">
        <f>IFERROR(VLOOKUP($B69,'Tabelas auxiliares'!$A$65:$C$102,2,FALSE),"")</f>
        <v/>
      </c>
      <c r="H69" s="51" t="str">
        <f>IFERROR(VLOOKUP($B69,'Tabelas auxiliares'!$A$65:$C$102,3,FALSE),"")</f>
        <v/>
      </c>
      <c r="I69" t="s">
        <v>837</v>
      </c>
      <c r="J69" t="s">
        <v>5773</v>
      </c>
      <c r="K69" t="s">
        <v>5775</v>
      </c>
      <c r="L69" t="s">
        <v>5653</v>
      </c>
      <c r="M69" t="s">
        <v>119</v>
      </c>
      <c r="N69" t="s">
        <v>5760</v>
      </c>
      <c r="O69" t="s">
        <v>795</v>
      </c>
      <c r="P69" s="51" t="str">
        <f t="shared" si="2"/>
        <v>3</v>
      </c>
      <c r="Q69" s="51" t="str">
        <f>IFERROR(VLOOKUP(O69,'Tabelas auxiliares'!$A$224:$E$233,5,FALSE),"")</f>
        <v/>
      </c>
      <c r="R69" s="51" t="str">
        <f>IF(Q69&lt;&gt;"",Q69,IF(P69='Tabelas auxiliares'!$A$237,"CUSTEIO",IF(P69='Tabelas auxiliares'!$A$236,"INVESTIMENTO","")))</f>
        <v>CUSTEIO</v>
      </c>
      <c r="S69" s="44">
        <v>171883.14</v>
      </c>
    </row>
    <row r="70" spans="1:19" x14ac:dyDescent="0.25">
      <c r="A70" t="s">
        <v>594</v>
      </c>
      <c r="B70" t="s">
        <v>5594</v>
      </c>
      <c r="C70" t="s">
        <v>595</v>
      </c>
      <c r="D70" t="s">
        <v>77</v>
      </c>
      <c r="E70" t="s">
        <v>117</v>
      </c>
      <c r="F70" s="51" t="str">
        <f>IF(D70="","",IFERROR(VLOOKUP(D70,'Tabelas auxiliares'!$A$3:$B$61,2,FALSE),"DESCENTRALIZAÇÃO"))</f>
        <v>NTI - NÚCLEO DE TECNOLOGIA DA INFORMAÇÃO</v>
      </c>
      <c r="G70" s="51" t="str">
        <f>IFERROR(VLOOKUP($B70,'Tabelas auxiliares'!$A$65:$C$102,2,FALSE),"")</f>
        <v/>
      </c>
      <c r="H70" s="51" t="str">
        <f>IFERROR(VLOOKUP($B70,'Tabelas auxiliares'!$A$65:$C$102,3,FALSE),"")</f>
        <v/>
      </c>
      <c r="I70" t="s">
        <v>837</v>
      </c>
      <c r="J70" t="s">
        <v>5651</v>
      </c>
      <c r="K70" t="s">
        <v>5776</v>
      </c>
      <c r="L70" t="s">
        <v>5653</v>
      </c>
      <c r="M70" t="s">
        <v>119</v>
      </c>
      <c r="N70" t="s">
        <v>5760</v>
      </c>
      <c r="O70" t="s">
        <v>602</v>
      </c>
      <c r="P70" s="51" t="str">
        <f t="shared" si="2"/>
        <v>3</v>
      </c>
      <c r="Q70" s="51" t="str">
        <f>IFERROR(VLOOKUP(O70,'Tabelas auxiliares'!$A$224:$E$233,5,FALSE),"")</f>
        <v/>
      </c>
      <c r="R70" s="51" t="str">
        <f>IF(Q70&lt;&gt;"",Q70,IF(P70='Tabelas auxiliares'!$A$237,"CUSTEIO",IF(P70='Tabelas auxiliares'!$A$236,"INVESTIMENTO","")))</f>
        <v>CUSTEIO</v>
      </c>
      <c r="S70" s="44">
        <v>16781.490000000002</v>
      </c>
    </row>
    <row r="71" spans="1:19" x14ac:dyDescent="0.25">
      <c r="A71" t="s">
        <v>594</v>
      </c>
      <c r="B71" t="s">
        <v>5594</v>
      </c>
      <c r="C71" t="s">
        <v>595</v>
      </c>
      <c r="D71" t="s">
        <v>77</v>
      </c>
      <c r="E71" t="s">
        <v>117</v>
      </c>
      <c r="F71" s="51" t="str">
        <f>IF(D71="","",IFERROR(VLOOKUP(D71,'Tabelas auxiliares'!$A$3:$B$61,2,FALSE),"DESCENTRALIZAÇÃO"))</f>
        <v>NTI - NÚCLEO DE TECNOLOGIA DA INFORMAÇÃO</v>
      </c>
      <c r="G71" s="51" t="str">
        <f>IFERROR(VLOOKUP($B71,'Tabelas auxiliares'!$A$65:$C$102,2,FALSE),"")</f>
        <v/>
      </c>
      <c r="H71" s="51" t="str">
        <f>IFERROR(VLOOKUP($B71,'Tabelas auxiliares'!$A$65:$C$102,3,FALSE),"")</f>
        <v/>
      </c>
      <c r="I71" t="s">
        <v>837</v>
      </c>
      <c r="J71" t="s">
        <v>5777</v>
      </c>
      <c r="K71" t="s">
        <v>5778</v>
      </c>
      <c r="L71" t="s">
        <v>5779</v>
      </c>
      <c r="M71" t="s">
        <v>597</v>
      </c>
      <c r="N71" t="s">
        <v>5598</v>
      </c>
      <c r="O71" t="s">
        <v>118</v>
      </c>
      <c r="P71" s="51" t="str">
        <f t="shared" si="2"/>
        <v>3</v>
      </c>
      <c r="Q71" s="51" t="str">
        <f>IFERROR(VLOOKUP(O71,'Tabelas auxiliares'!$A$224:$E$233,5,FALSE),"")</f>
        <v/>
      </c>
      <c r="R71" s="51" t="str">
        <f>IF(Q71&lt;&gt;"",Q71,IF(P71='Tabelas auxiliares'!$A$237,"CUSTEIO",IF(P71='Tabelas auxiliares'!$A$236,"INVESTIMENTO","")))</f>
        <v>CUSTEIO</v>
      </c>
      <c r="S71" s="44">
        <v>14033.33</v>
      </c>
    </row>
    <row r="72" spans="1:19" x14ac:dyDescent="0.25">
      <c r="F72" s="51" t="str">
        <f>IF(D72="","",IFERROR(VLOOKUP(D72,'Tabelas auxiliares'!$A$3:$B$61,2,FALSE),"DESCENTRALIZAÇÃO"))</f>
        <v/>
      </c>
      <c r="G72" s="51" t="str">
        <f>IFERROR(VLOOKUP($B72,'Tabelas auxiliares'!$A$65:$C$102,2,FALSE),"")</f>
        <v/>
      </c>
      <c r="H72" s="51" t="str">
        <f>IFERROR(VLOOKUP($B72,'Tabelas auxiliares'!$A$65:$C$102,3,FALSE),"")</f>
        <v/>
      </c>
      <c r="P72" s="51" t="str">
        <f t="shared" si="2"/>
        <v/>
      </c>
      <c r="Q72" s="51" t="str">
        <f>IFERROR(VLOOKUP(O72,'Tabelas auxiliares'!$A$224:$E$233,5,FALSE),"")</f>
        <v/>
      </c>
      <c r="R72" s="51" t="str">
        <f>IF(Q72&lt;&gt;"",Q72,IF(P72='Tabelas auxiliares'!$A$237,"CUSTEIO",IF(P72='Tabelas auxiliares'!$A$236,"INVESTIMENTO","")))</f>
        <v/>
      </c>
      <c r="S72" s="44"/>
    </row>
    <row r="73" spans="1:19" x14ac:dyDescent="0.25">
      <c r="F73" s="51" t="str">
        <f>IF(D73="","",IFERROR(VLOOKUP(D73,'Tabelas auxiliares'!$A$3:$B$61,2,FALSE),"DESCENTRALIZAÇÃO"))</f>
        <v/>
      </c>
      <c r="G73" s="51" t="str">
        <f>IFERROR(VLOOKUP($B73,'Tabelas auxiliares'!$A$65:$C$102,2,FALSE),"")</f>
        <v/>
      </c>
      <c r="H73" s="51" t="str">
        <f>IFERROR(VLOOKUP($B73,'Tabelas auxiliares'!$A$65:$C$102,3,FALSE),"")</f>
        <v/>
      </c>
      <c r="P73" s="51" t="str">
        <f t="shared" si="2"/>
        <v/>
      </c>
      <c r="Q73" s="51" t="str">
        <f>IFERROR(VLOOKUP(O73,'Tabelas auxiliares'!$A$224:$E$233,5,FALSE),"")</f>
        <v/>
      </c>
      <c r="R73" s="51" t="str">
        <f>IF(Q73&lt;&gt;"",Q73,IF(P73='Tabelas auxiliares'!$A$237,"CUSTEIO",IF(P73='Tabelas auxiliares'!$A$236,"INVESTIMENTO","")))</f>
        <v/>
      </c>
      <c r="S73" s="44"/>
    </row>
    <row r="74" spans="1:19" x14ac:dyDescent="0.25">
      <c r="F74" s="51" t="str">
        <f>IF(D74="","",IFERROR(VLOOKUP(D74,'Tabelas auxiliares'!$A$3:$B$61,2,FALSE),"DESCENTRALIZAÇÃO"))</f>
        <v/>
      </c>
      <c r="G74" s="51" t="str">
        <f>IFERROR(VLOOKUP($B74,'Tabelas auxiliares'!$A$65:$C$102,2,FALSE),"")</f>
        <v/>
      </c>
      <c r="H74" s="51" t="str">
        <f>IFERROR(VLOOKUP($B74,'Tabelas auxiliares'!$A$65:$C$102,3,FALSE),"")</f>
        <v/>
      </c>
      <c r="P74" s="51" t="str">
        <f t="shared" si="2"/>
        <v/>
      </c>
      <c r="Q74" s="51" t="str">
        <f>IFERROR(VLOOKUP(O74,'Tabelas auxiliares'!$A$224:$E$233,5,FALSE),"")</f>
        <v/>
      </c>
      <c r="R74" s="51" t="str">
        <f>IF(Q74&lt;&gt;"",Q74,IF(P74='Tabelas auxiliares'!$A$237,"CUSTEIO",IF(P74='Tabelas auxiliares'!$A$236,"INVESTIMENTO","")))</f>
        <v/>
      </c>
      <c r="S74" s="44"/>
    </row>
    <row r="75" spans="1:19" x14ac:dyDescent="0.25">
      <c r="F75" s="51" t="str">
        <f>IF(D75="","",IFERROR(VLOOKUP(D75,'Tabelas auxiliares'!$A$3:$B$61,2,FALSE),"DESCENTRALIZAÇÃO"))</f>
        <v/>
      </c>
      <c r="G75" s="51" t="str">
        <f>IFERROR(VLOOKUP($B75,'Tabelas auxiliares'!$A$65:$C$102,2,FALSE),"")</f>
        <v/>
      </c>
      <c r="H75" s="51" t="str">
        <f>IFERROR(VLOOKUP($B75,'Tabelas auxiliares'!$A$65:$C$102,3,FALSE),"")</f>
        <v/>
      </c>
      <c r="P75" s="51" t="str">
        <f t="shared" si="2"/>
        <v/>
      </c>
      <c r="Q75" s="51" t="str">
        <f>IFERROR(VLOOKUP(O75,'Tabelas auxiliares'!$A$224:$E$233,5,FALSE),"")</f>
        <v/>
      </c>
      <c r="R75" s="51" t="str">
        <f>IF(Q75&lt;&gt;"",Q75,IF(P75='Tabelas auxiliares'!$A$237,"CUSTEIO",IF(P75='Tabelas auxiliares'!$A$236,"INVESTIMENTO","")))</f>
        <v/>
      </c>
      <c r="S75" s="44"/>
    </row>
    <row r="76" spans="1:19" x14ac:dyDescent="0.25">
      <c r="F76" s="51" t="str">
        <f>IF(D76="","",IFERROR(VLOOKUP(D76,'Tabelas auxiliares'!$A$3:$B$61,2,FALSE),"DESCENTRALIZAÇÃO"))</f>
        <v/>
      </c>
      <c r="G76" s="51" t="str">
        <f>IFERROR(VLOOKUP($B76,'Tabelas auxiliares'!$A$65:$C$102,2,FALSE),"")</f>
        <v/>
      </c>
      <c r="H76" s="51" t="str">
        <f>IFERROR(VLOOKUP($B76,'Tabelas auxiliares'!$A$65:$C$102,3,FALSE),"")</f>
        <v/>
      </c>
      <c r="P76" s="51" t="str">
        <f t="shared" si="2"/>
        <v/>
      </c>
      <c r="Q76" s="51" t="str">
        <f>IFERROR(VLOOKUP(O76,'Tabelas auxiliares'!$A$224:$E$233,5,FALSE),"")</f>
        <v/>
      </c>
      <c r="R76" s="51" t="str">
        <f>IF(Q76&lt;&gt;"",Q76,IF(P76='Tabelas auxiliares'!$A$237,"CUSTEIO",IF(P76='Tabelas auxiliares'!$A$236,"INVESTIMENTO","")))</f>
        <v/>
      </c>
      <c r="S76" s="44"/>
    </row>
    <row r="77" spans="1:19" x14ac:dyDescent="0.25">
      <c r="F77" s="51" t="str">
        <f>IF(D77="","",IFERROR(VLOOKUP(D77,'Tabelas auxiliares'!$A$3:$B$61,2,FALSE),"DESCENTRALIZAÇÃO"))</f>
        <v/>
      </c>
      <c r="G77" s="51" t="str">
        <f>IFERROR(VLOOKUP($B77,'Tabelas auxiliares'!$A$65:$C$102,2,FALSE),"")</f>
        <v/>
      </c>
      <c r="H77" s="51" t="str">
        <f>IFERROR(VLOOKUP($B77,'Tabelas auxiliares'!$A$65:$C$102,3,FALSE),"")</f>
        <v/>
      </c>
      <c r="P77" s="51" t="str">
        <f t="shared" si="2"/>
        <v/>
      </c>
      <c r="Q77" s="51" t="str">
        <f>IFERROR(VLOOKUP(O77,'Tabelas auxiliares'!$A$224:$E$233,5,FALSE),"")</f>
        <v/>
      </c>
      <c r="R77" s="51" t="str">
        <f>IF(Q77&lt;&gt;"",Q77,IF(P77='Tabelas auxiliares'!$A$237,"CUSTEIO",IF(P77='Tabelas auxiliares'!$A$236,"INVESTIMENTO","")))</f>
        <v/>
      </c>
      <c r="S77" s="44"/>
    </row>
    <row r="78" spans="1:19" x14ac:dyDescent="0.25">
      <c r="F78" s="51" t="str">
        <f>IF(D78="","",IFERROR(VLOOKUP(D78,'Tabelas auxiliares'!$A$3:$B$61,2,FALSE),"DESCENTRALIZAÇÃO"))</f>
        <v/>
      </c>
      <c r="G78" s="51" t="str">
        <f>IFERROR(VLOOKUP($B78,'Tabelas auxiliares'!$A$65:$C$102,2,FALSE),"")</f>
        <v/>
      </c>
      <c r="H78" s="51" t="str">
        <f>IFERROR(VLOOKUP($B78,'Tabelas auxiliares'!$A$65:$C$102,3,FALSE),"")</f>
        <v/>
      </c>
      <c r="P78" s="51" t="str">
        <f t="shared" si="2"/>
        <v/>
      </c>
      <c r="Q78" s="51" t="str">
        <f>IFERROR(VLOOKUP(O78,'Tabelas auxiliares'!$A$224:$E$233,5,FALSE),"")</f>
        <v/>
      </c>
      <c r="R78" s="51" t="str">
        <f>IF(Q78&lt;&gt;"",Q78,IF(P78='Tabelas auxiliares'!$A$237,"CUSTEIO",IF(P78='Tabelas auxiliares'!$A$236,"INVESTIMENTO","")))</f>
        <v/>
      </c>
      <c r="S78" s="44"/>
    </row>
    <row r="79" spans="1:19" x14ac:dyDescent="0.25">
      <c r="F79" s="51" t="str">
        <f>IF(D79="","",IFERROR(VLOOKUP(D79,'Tabelas auxiliares'!$A$3:$B$61,2,FALSE),"DESCENTRALIZAÇÃO"))</f>
        <v/>
      </c>
      <c r="G79" s="51" t="str">
        <f>IFERROR(VLOOKUP($B79,'Tabelas auxiliares'!$A$65:$C$102,2,FALSE),"")</f>
        <v/>
      </c>
      <c r="H79" s="51" t="str">
        <f>IFERROR(VLOOKUP($B79,'Tabelas auxiliares'!$A$65:$C$102,3,FALSE),"")</f>
        <v/>
      </c>
      <c r="P79" s="51" t="str">
        <f t="shared" si="2"/>
        <v/>
      </c>
      <c r="Q79" s="51" t="str">
        <f>IFERROR(VLOOKUP(O79,'Tabelas auxiliares'!$A$224:$E$233,5,FALSE),"")</f>
        <v/>
      </c>
      <c r="R79" s="51" t="str">
        <f>IF(Q79&lt;&gt;"",Q79,IF(P79='Tabelas auxiliares'!$A$237,"CUSTEIO",IF(P79='Tabelas auxiliares'!$A$236,"INVESTIMENTO","")))</f>
        <v/>
      </c>
      <c r="S79" s="44"/>
    </row>
    <row r="80" spans="1:19" x14ac:dyDescent="0.25">
      <c r="F80" s="51" t="str">
        <f>IF(D80="","",IFERROR(VLOOKUP(D80,'Tabelas auxiliares'!$A$3:$B$61,2,FALSE),"DESCENTRALIZAÇÃO"))</f>
        <v/>
      </c>
      <c r="G80" s="51" t="str">
        <f>IFERROR(VLOOKUP($B80,'Tabelas auxiliares'!$A$65:$C$102,2,FALSE),"")</f>
        <v/>
      </c>
      <c r="H80" s="51" t="str">
        <f>IFERROR(VLOOKUP($B80,'Tabelas auxiliares'!$A$65:$C$102,3,FALSE),"")</f>
        <v/>
      </c>
      <c r="P80" s="51" t="str">
        <f t="shared" si="2"/>
        <v/>
      </c>
      <c r="Q80" s="51" t="str">
        <f>IFERROR(VLOOKUP(O80,'Tabelas auxiliares'!$A$224:$E$233,5,FALSE),"")</f>
        <v/>
      </c>
      <c r="R80" s="51" t="str">
        <f>IF(Q80&lt;&gt;"",Q80,IF(P80='Tabelas auxiliares'!$A$237,"CUSTEIO",IF(P80='Tabelas auxiliares'!$A$236,"INVESTIMENTO","")))</f>
        <v/>
      </c>
      <c r="S80" s="44"/>
    </row>
    <row r="81" spans="6:19" x14ac:dyDescent="0.25">
      <c r="F81" s="51" t="str">
        <f>IF(D81="","",IFERROR(VLOOKUP(D81,'Tabelas auxiliares'!$A$3:$B$61,2,FALSE),"DESCENTRALIZAÇÃO"))</f>
        <v/>
      </c>
      <c r="G81" s="51" t="str">
        <f>IFERROR(VLOOKUP($B81,'Tabelas auxiliares'!$A$65:$C$102,2,FALSE),"")</f>
        <v/>
      </c>
      <c r="H81" s="51" t="str">
        <f>IFERROR(VLOOKUP($B81,'Tabelas auxiliares'!$A$65:$C$102,3,FALSE),"")</f>
        <v/>
      </c>
      <c r="P81" s="51" t="str">
        <f t="shared" si="2"/>
        <v/>
      </c>
      <c r="Q81" s="51" t="str">
        <f>IFERROR(VLOOKUP(O81,'Tabelas auxiliares'!$A$224:$E$233,5,FALSE),"")</f>
        <v/>
      </c>
      <c r="R81" s="51" t="str">
        <f>IF(Q81&lt;&gt;"",Q81,IF(P81='Tabelas auxiliares'!$A$237,"CUSTEIO",IF(P81='Tabelas auxiliares'!$A$236,"INVESTIMENTO","")))</f>
        <v/>
      </c>
      <c r="S81" s="44"/>
    </row>
    <row r="82" spans="6:19" x14ac:dyDescent="0.25">
      <c r="F82" s="51" t="str">
        <f>IF(D82="","",IFERROR(VLOOKUP(D82,'Tabelas auxiliares'!$A$3:$B$61,2,FALSE),"DESCENTRALIZAÇÃO"))</f>
        <v/>
      </c>
      <c r="G82" s="51" t="str">
        <f>IFERROR(VLOOKUP($B82,'Tabelas auxiliares'!$A$65:$C$102,2,FALSE),"")</f>
        <v/>
      </c>
      <c r="H82" s="51" t="str">
        <f>IFERROR(VLOOKUP($B82,'Tabelas auxiliares'!$A$65:$C$102,3,FALSE),"")</f>
        <v/>
      </c>
      <c r="P82" s="51" t="str">
        <f t="shared" si="2"/>
        <v/>
      </c>
      <c r="Q82" s="51" t="str">
        <f>IFERROR(VLOOKUP(O82,'Tabelas auxiliares'!$A$224:$E$233,5,FALSE),"")</f>
        <v/>
      </c>
      <c r="R82" s="51" t="str">
        <f>IF(Q82&lt;&gt;"",Q82,IF(P82='Tabelas auxiliares'!$A$237,"CUSTEIO",IF(P82='Tabelas auxiliares'!$A$236,"INVESTIMENTO","")))</f>
        <v/>
      </c>
      <c r="S82" s="44"/>
    </row>
    <row r="83" spans="6:19" x14ac:dyDescent="0.25">
      <c r="F83" s="51" t="str">
        <f>IF(D83="","",IFERROR(VLOOKUP(D83,'Tabelas auxiliares'!$A$3:$B$61,2,FALSE),"DESCENTRALIZAÇÃO"))</f>
        <v/>
      </c>
      <c r="G83" s="51" t="str">
        <f>IFERROR(VLOOKUP($B83,'Tabelas auxiliares'!$A$65:$C$102,2,FALSE),"")</f>
        <v/>
      </c>
      <c r="H83" s="51" t="str">
        <f>IFERROR(VLOOKUP($B83,'Tabelas auxiliares'!$A$65:$C$102,3,FALSE),"")</f>
        <v/>
      </c>
      <c r="P83" s="51" t="str">
        <f t="shared" si="2"/>
        <v/>
      </c>
      <c r="Q83" s="51" t="str">
        <f>IFERROR(VLOOKUP(O83,'Tabelas auxiliares'!$A$224:$E$233,5,FALSE),"")</f>
        <v/>
      </c>
      <c r="R83" s="51" t="str">
        <f>IF(Q83&lt;&gt;"",Q83,IF(P83='Tabelas auxiliares'!$A$237,"CUSTEIO",IF(P83='Tabelas auxiliares'!$A$236,"INVESTIMENTO","")))</f>
        <v/>
      </c>
      <c r="S83" s="44"/>
    </row>
    <row r="84" spans="6:19" x14ac:dyDescent="0.25">
      <c r="F84" s="51" t="str">
        <f>IF(D84="","",IFERROR(VLOOKUP(D84,'Tabelas auxiliares'!$A$3:$B$61,2,FALSE),"DESCENTRALIZAÇÃO"))</f>
        <v/>
      </c>
      <c r="G84" s="51" t="str">
        <f>IFERROR(VLOOKUP($B84,'Tabelas auxiliares'!$A$65:$C$102,2,FALSE),"")</f>
        <v/>
      </c>
      <c r="H84" s="51" t="str">
        <f>IFERROR(VLOOKUP($B84,'Tabelas auxiliares'!$A$65:$C$102,3,FALSE),"")</f>
        <v/>
      </c>
      <c r="P84" s="51" t="str">
        <f t="shared" si="2"/>
        <v/>
      </c>
      <c r="Q84" s="51" t="str">
        <f>IFERROR(VLOOKUP(O84,'Tabelas auxiliares'!$A$224:$E$233,5,FALSE),"")</f>
        <v/>
      </c>
      <c r="R84" s="51" t="str">
        <f>IF(Q84&lt;&gt;"",Q84,IF(P84='Tabelas auxiliares'!$A$237,"CUSTEIO",IF(P84='Tabelas auxiliares'!$A$236,"INVESTIMENTO","")))</f>
        <v/>
      </c>
      <c r="S84" s="44"/>
    </row>
    <row r="85" spans="6:19" x14ac:dyDescent="0.25">
      <c r="F85" s="51" t="str">
        <f>IF(D85="","",IFERROR(VLOOKUP(D85,'Tabelas auxiliares'!$A$3:$B$61,2,FALSE),"DESCENTRALIZAÇÃO"))</f>
        <v/>
      </c>
      <c r="G85" s="51" t="str">
        <f>IFERROR(VLOOKUP($B85,'Tabelas auxiliares'!$A$65:$C$102,2,FALSE),"")</f>
        <v/>
      </c>
      <c r="H85" s="51" t="str">
        <f>IFERROR(VLOOKUP($B85,'Tabelas auxiliares'!$A$65:$C$102,3,FALSE),"")</f>
        <v/>
      </c>
      <c r="P85" s="51" t="str">
        <f t="shared" si="2"/>
        <v/>
      </c>
      <c r="Q85" s="51" t="str">
        <f>IFERROR(VLOOKUP(O85,'Tabelas auxiliares'!$A$224:$E$233,5,FALSE),"")</f>
        <v/>
      </c>
      <c r="R85" s="51" t="str">
        <f>IF(Q85&lt;&gt;"",Q85,IF(P85='Tabelas auxiliares'!$A$237,"CUSTEIO",IF(P85='Tabelas auxiliares'!$A$236,"INVESTIMENTO","")))</f>
        <v/>
      </c>
      <c r="S85" s="44"/>
    </row>
    <row r="86" spans="6:19" x14ac:dyDescent="0.25">
      <c r="F86" s="51" t="str">
        <f>IF(D86="","",IFERROR(VLOOKUP(D86,'Tabelas auxiliares'!$A$3:$B$61,2,FALSE),"DESCENTRALIZAÇÃO"))</f>
        <v/>
      </c>
      <c r="G86" s="51" t="str">
        <f>IFERROR(VLOOKUP($B86,'Tabelas auxiliares'!$A$65:$C$102,2,FALSE),"")</f>
        <v/>
      </c>
      <c r="H86" s="51" t="str">
        <f>IFERROR(VLOOKUP($B86,'Tabelas auxiliares'!$A$65:$C$102,3,FALSE),"")</f>
        <v/>
      </c>
      <c r="P86" s="51" t="str">
        <f t="shared" si="2"/>
        <v/>
      </c>
      <c r="Q86" s="51" t="str">
        <f>IFERROR(VLOOKUP(O86,'Tabelas auxiliares'!$A$224:$E$233,5,FALSE),"")</f>
        <v/>
      </c>
      <c r="R86" s="51" t="str">
        <f>IF(Q86&lt;&gt;"",Q86,IF(P86='Tabelas auxiliares'!$A$237,"CUSTEIO",IF(P86='Tabelas auxiliares'!$A$236,"INVESTIMENTO","")))</f>
        <v/>
      </c>
      <c r="S86" s="44"/>
    </row>
    <row r="87" spans="6:19"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2"/>
        <v/>
      </c>
      <c r="Q87" s="51" t="str">
        <f>IFERROR(VLOOKUP(O87,'Tabelas auxiliares'!$A$224:$E$233,5,FALSE),"")</f>
        <v/>
      </c>
      <c r="R87" s="51" t="str">
        <f>IF(Q87&lt;&gt;"",Q87,IF(P87='Tabelas auxiliares'!$A$237,"CUSTEIO",IF(P87='Tabelas auxiliares'!$A$236,"INVESTIMENTO","")))</f>
        <v/>
      </c>
      <c r="S87" s="44"/>
    </row>
    <row r="88" spans="6:19"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2"/>
        <v/>
      </c>
      <c r="Q88" s="51" t="str">
        <f>IFERROR(VLOOKUP(O88,'Tabelas auxiliares'!$A$224:$E$233,5,FALSE),"")</f>
        <v/>
      </c>
      <c r="R88" s="51" t="str">
        <f>IF(Q88&lt;&gt;"",Q88,IF(P88='Tabelas auxiliares'!$A$237,"CUSTEIO",IF(P88='Tabelas auxiliares'!$A$236,"INVESTIMENTO","")))</f>
        <v/>
      </c>
      <c r="S88" s="44"/>
    </row>
    <row r="89" spans="6:19"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2"/>
        <v/>
      </c>
      <c r="Q89" s="51" t="str">
        <f>IFERROR(VLOOKUP(O89,'Tabelas auxiliares'!$A$224:$E$233,5,FALSE),"")</f>
        <v/>
      </c>
      <c r="R89" s="51" t="str">
        <f>IF(Q89&lt;&gt;"",Q89,IF(P89='Tabelas auxiliares'!$A$237,"CUSTEIO",IF(P89='Tabelas auxiliares'!$A$236,"INVESTIMENTO","")))</f>
        <v/>
      </c>
      <c r="S89" s="44"/>
    </row>
    <row r="90" spans="6:19"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2"/>
        <v/>
      </c>
      <c r="Q90" s="51" t="str">
        <f>IFERROR(VLOOKUP(O90,'Tabelas auxiliares'!$A$224:$E$233,5,FALSE),"")</f>
        <v/>
      </c>
      <c r="R90" s="51" t="str">
        <f>IF(Q90&lt;&gt;"",Q90,IF(P90='Tabelas auxiliares'!$A$237,"CUSTEIO",IF(P90='Tabelas auxiliares'!$A$236,"INVESTIMENTO","")))</f>
        <v/>
      </c>
      <c r="S90" s="44"/>
    </row>
    <row r="91" spans="6:19"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2"/>
        <v/>
      </c>
      <c r="Q91" s="51" t="str">
        <f>IFERROR(VLOOKUP(O91,'Tabelas auxiliares'!$A$224:$E$233,5,FALSE),"")</f>
        <v/>
      </c>
      <c r="R91" s="51" t="str">
        <f>IF(Q91&lt;&gt;"",Q91,IF(P91='Tabelas auxiliares'!$A$237,"CUSTEIO",IF(P91='Tabelas auxiliares'!$A$236,"INVESTIMENTO","")))</f>
        <v/>
      </c>
      <c r="S91" s="44"/>
    </row>
    <row r="92" spans="6:19"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2"/>
        <v/>
      </c>
      <c r="Q92" s="51" t="str">
        <f>IFERROR(VLOOKUP(O92,'Tabelas auxiliares'!$A$224:$E$233,5,FALSE),"")</f>
        <v/>
      </c>
      <c r="R92" s="51" t="str">
        <f>IF(Q92&lt;&gt;"",Q92,IF(P92='Tabelas auxiliares'!$A$237,"CUSTEIO",IF(P92='Tabelas auxiliares'!$A$236,"INVESTIMENTO","")))</f>
        <v/>
      </c>
      <c r="S92" s="44"/>
    </row>
    <row r="93" spans="6:19"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2"/>
        <v/>
      </c>
      <c r="Q93" s="51" t="str">
        <f>IFERROR(VLOOKUP(O93,'Tabelas auxiliares'!$A$224:$E$233,5,FALSE),"")</f>
        <v/>
      </c>
      <c r="R93" s="51" t="str">
        <f>IF(Q93&lt;&gt;"",Q93,IF(P93='Tabelas auxiliares'!$A$237,"CUSTEIO",IF(P93='Tabelas auxiliares'!$A$236,"INVESTIMENTO","")))</f>
        <v/>
      </c>
      <c r="S93" s="44"/>
    </row>
    <row r="94" spans="6:19"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2"/>
        <v/>
      </c>
      <c r="Q94" s="51" t="str">
        <f>IFERROR(VLOOKUP(O94,'Tabelas auxiliares'!$A$224:$E$233,5,FALSE),"")</f>
        <v/>
      </c>
      <c r="R94" s="51" t="str">
        <f>IF(Q94&lt;&gt;"",Q94,IF(P94='Tabelas auxiliares'!$A$237,"CUSTEIO",IF(P94='Tabelas auxiliares'!$A$236,"INVESTIMENTO","")))</f>
        <v/>
      </c>
      <c r="S94" s="44"/>
    </row>
    <row r="95" spans="6:19"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2"/>
        <v/>
      </c>
      <c r="Q95" s="51" t="str">
        <f>IFERROR(VLOOKUP(O95,'Tabelas auxiliares'!$A$224:$E$233,5,FALSE),"")</f>
        <v/>
      </c>
      <c r="R95" s="51" t="str">
        <f>IF(Q95&lt;&gt;"",Q95,IF(P95='Tabelas auxiliares'!$A$237,"CUSTEIO",IF(P95='Tabelas auxiliares'!$A$236,"INVESTIMENTO","")))</f>
        <v/>
      </c>
      <c r="S95" s="44"/>
    </row>
    <row r="96" spans="6:19"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2"/>
        <v/>
      </c>
      <c r="Q96" s="51" t="str">
        <f>IFERROR(VLOOKUP(O96,'Tabelas auxiliares'!$A$224:$E$233,5,FALSE),"")</f>
        <v/>
      </c>
      <c r="R96" s="51" t="str">
        <f>IF(Q96&lt;&gt;"",Q96,IF(P96='Tabelas auxiliares'!$A$237,"CUSTEIO",IF(P96='Tabelas auxiliares'!$A$236,"INVESTIMENTO","")))</f>
        <v/>
      </c>
      <c r="S96" s="44"/>
    </row>
    <row r="97" spans="6:19"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2"/>
        <v/>
      </c>
      <c r="Q97" s="51" t="str">
        <f>IFERROR(VLOOKUP(O97,'Tabelas auxiliares'!$A$224:$E$233,5,FALSE),"")</f>
        <v/>
      </c>
      <c r="R97" s="51" t="str">
        <f>IF(Q97&lt;&gt;"",Q97,IF(P97='Tabelas auxiliares'!$A$237,"CUSTEIO",IF(P97='Tabelas auxiliares'!$A$236,"INVESTIMENTO","")))</f>
        <v/>
      </c>
      <c r="S97" s="44"/>
    </row>
    <row r="98" spans="6:19"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2"/>
        <v/>
      </c>
      <c r="Q98" s="51" t="str">
        <f>IFERROR(VLOOKUP(O98,'Tabelas auxiliares'!$A$224:$E$233,5,FALSE),"")</f>
        <v/>
      </c>
      <c r="R98" s="51" t="str">
        <f>IF(Q98&lt;&gt;"",Q98,IF(P98='Tabelas auxiliares'!$A$237,"CUSTEIO",IF(P98='Tabelas auxiliares'!$A$236,"INVESTIMENTO","")))</f>
        <v/>
      </c>
      <c r="S98" s="44"/>
    </row>
    <row r="99" spans="6:19"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2"/>
        <v/>
      </c>
      <c r="Q99" s="51" t="str">
        <f>IFERROR(VLOOKUP(O99,'Tabelas auxiliares'!$A$224:$E$233,5,FALSE),"")</f>
        <v/>
      </c>
      <c r="R99" s="51" t="str">
        <f>IF(Q99&lt;&gt;"",Q99,IF(P99='Tabelas auxiliares'!$A$237,"CUSTEIO",IF(P99='Tabelas auxiliares'!$A$236,"INVESTIMENTO","")))</f>
        <v/>
      </c>
      <c r="S99" s="44"/>
    </row>
    <row r="100" spans="6:19"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2"/>
        <v/>
      </c>
      <c r="Q100" s="51" t="str">
        <f>IFERROR(VLOOKUP(O100,'Tabelas auxiliares'!$A$224:$E$233,5,FALSE),"")</f>
        <v/>
      </c>
      <c r="R100" s="51" t="str">
        <f>IF(Q100&lt;&gt;"",Q100,IF(P100='Tabelas auxiliares'!$A$237,"CUSTEIO",IF(P100='Tabelas auxiliares'!$A$236,"INVESTIMENTO","")))</f>
        <v/>
      </c>
      <c r="S100" s="44"/>
    </row>
    <row r="101" spans="6:19"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2"/>
        <v/>
      </c>
      <c r="Q101" s="51" t="str">
        <f>IFERROR(VLOOKUP(O101,'Tabelas auxiliares'!$A$224:$E$233,5,FALSE),"")</f>
        <v/>
      </c>
      <c r="R101" s="51" t="str">
        <f>IF(Q101&lt;&gt;"",Q101,IF(P101='Tabelas auxiliares'!$A$237,"CUSTEIO",IF(P101='Tabelas auxiliares'!$A$236,"INVESTIMENTO","")))</f>
        <v/>
      </c>
      <c r="S101" s="44"/>
    </row>
    <row r="102" spans="6:19"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2"/>
        <v/>
      </c>
      <c r="Q102" s="51" t="str">
        <f>IFERROR(VLOOKUP(O102,'Tabelas auxiliares'!$A$224:$E$233,5,FALSE),"")</f>
        <v/>
      </c>
      <c r="R102" s="51" t="str">
        <f>IF(Q102&lt;&gt;"",Q102,IF(P102='Tabelas auxiliares'!$A$237,"CUSTEIO",IF(P102='Tabelas auxiliares'!$A$236,"INVESTIMENTO","")))</f>
        <v/>
      </c>
      <c r="S102" s="44"/>
    </row>
    <row r="103" spans="6:19"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2"/>
        <v/>
      </c>
      <c r="Q103" s="51" t="str">
        <f>IFERROR(VLOOKUP(O103,'Tabelas auxiliares'!$A$224:$E$233,5,FALSE),"")</f>
        <v/>
      </c>
      <c r="R103" s="51" t="str">
        <f>IF(Q103&lt;&gt;"",Q103,IF(P103='Tabelas auxiliares'!$A$237,"CUSTEIO",IF(P103='Tabelas auxiliares'!$A$236,"INVESTIMENTO","")))</f>
        <v/>
      </c>
      <c r="S103" s="44"/>
    </row>
    <row r="104" spans="6:19"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2"/>
        <v/>
      </c>
      <c r="Q104" s="51" t="str">
        <f>IFERROR(VLOOKUP(O104,'Tabelas auxiliares'!$A$224:$E$233,5,FALSE),"")</f>
        <v/>
      </c>
      <c r="R104" s="51" t="str">
        <f>IF(Q104&lt;&gt;"",Q104,IF(P104='Tabelas auxiliares'!$A$237,"CUSTEIO",IF(P104='Tabelas auxiliares'!$A$236,"INVESTIMENTO","")))</f>
        <v/>
      </c>
    </row>
    <row r="105" spans="6:19"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6:19"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6:19"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6:19"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6:19"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6:19"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6:19"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6:19"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algorithmName="SHA-512" hashValue="G1anwcpq0A9tS44jvTMeWV+DyVwdToQyY+1oaMVATOAgTMOMcbry8NqkATaG7V6BDiB4TGTr285kJmHucyCJWA==" saltValue="7nQpda0BUPGHm+DAzVRQpA==" spinCount="100000" sheet="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O1525"/>
  <sheetViews>
    <sheetView topLeftCell="T1" workbookViewId="0">
      <selection activeCell="AB1" sqref="AB1"/>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8" t="s">
        <v>149</v>
      </c>
      <c r="B1" s="87"/>
      <c r="C1" s="87"/>
      <c r="I1" s="89" t="s">
        <v>457</v>
      </c>
      <c r="X1" s="54"/>
    </row>
    <row r="2" spans="1:41" ht="18.75" x14ac:dyDescent="0.3">
      <c r="A2" s="88"/>
      <c r="B2" s="87"/>
      <c r="C2" s="87"/>
      <c r="I2" s="89"/>
      <c r="X2" s="54"/>
      <c r="AA2" s="55" t="s">
        <v>505</v>
      </c>
    </row>
    <row r="3" spans="1:41" s="116" customFormat="1" ht="47.25" customHeight="1" x14ac:dyDescent="0.25">
      <c r="A3" s="114" t="s">
        <v>116</v>
      </c>
      <c r="B3" s="115" t="s">
        <v>260</v>
      </c>
      <c r="C3" s="114" t="s">
        <v>259</v>
      </c>
      <c r="D3" s="115" t="s">
        <v>3</v>
      </c>
      <c r="E3" s="114" t="s">
        <v>117</v>
      </c>
      <c r="F3" s="115" t="s">
        <v>4</v>
      </c>
      <c r="G3" s="115" t="s">
        <v>261</v>
      </c>
      <c r="H3" s="115" t="s">
        <v>377</v>
      </c>
      <c r="I3" s="115" t="s">
        <v>196</v>
      </c>
      <c r="J3" s="115" t="s">
        <v>0</v>
      </c>
      <c r="K3" s="115" t="s">
        <v>156</v>
      </c>
      <c r="L3" s="115" t="s">
        <v>458</v>
      </c>
      <c r="M3" s="115" t="s">
        <v>157</v>
      </c>
      <c r="N3" s="114" t="s">
        <v>158</v>
      </c>
      <c r="O3" s="114" t="s">
        <v>159</v>
      </c>
      <c r="P3" s="114" t="s">
        <v>160</v>
      </c>
      <c r="Q3" s="114" t="s">
        <v>161</v>
      </c>
      <c r="R3" s="114" t="s">
        <v>162</v>
      </c>
      <c r="S3" s="115" t="s">
        <v>122</v>
      </c>
      <c r="T3" s="114" t="s">
        <v>163</v>
      </c>
      <c r="U3" s="114" t="s">
        <v>121</v>
      </c>
      <c r="V3" s="114" t="s">
        <v>445</v>
      </c>
      <c r="W3" s="115" t="s">
        <v>446</v>
      </c>
      <c r="X3" s="114" t="s">
        <v>144</v>
      </c>
      <c r="Y3" s="115" t="s">
        <v>145</v>
      </c>
      <c r="Z3" s="115" t="s">
        <v>250</v>
      </c>
      <c r="AA3" s="115" t="s">
        <v>193</v>
      </c>
      <c r="AB3" s="115" t="s">
        <v>194</v>
      </c>
      <c r="AC3" s="115" t="s">
        <v>195</v>
      </c>
    </row>
    <row r="4" spans="1:41" x14ac:dyDescent="0.25">
      <c r="A4" t="s">
        <v>839</v>
      </c>
      <c r="B4" t="s">
        <v>269</v>
      </c>
      <c r="C4" t="s">
        <v>840</v>
      </c>
      <c r="D4" t="s">
        <v>15</v>
      </c>
      <c r="E4" t="s">
        <v>117</v>
      </c>
      <c r="F4" s="51" t="str">
        <f>IFERROR(VLOOKUP(D4,'Tabelas auxiliares'!$A$3:$B$61,2,FALSE),"")</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851</v>
      </c>
      <c r="J4" t="s">
        <v>852</v>
      </c>
      <c r="K4" t="s">
        <v>853</v>
      </c>
      <c r="L4" t="s">
        <v>854</v>
      </c>
      <c r="M4" t="s">
        <v>165</v>
      </c>
      <c r="N4" t="s">
        <v>166</v>
      </c>
      <c r="O4" t="s">
        <v>167</v>
      </c>
      <c r="P4" t="s">
        <v>200</v>
      </c>
      <c r="Q4" t="s">
        <v>168</v>
      </c>
      <c r="R4" t="s">
        <v>165</v>
      </c>
      <c r="S4" t="s">
        <v>119</v>
      </c>
      <c r="T4" t="s">
        <v>164</v>
      </c>
      <c r="U4" t="s">
        <v>118</v>
      </c>
      <c r="V4" t="s">
        <v>855</v>
      </c>
      <c r="W4" t="s">
        <v>856</v>
      </c>
      <c r="X4" s="51" t="str">
        <f t="shared" ref="X4:X67" si="0">LEFT(V4,1)</f>
        <v>3</v>
      </c>
      <c r="Y4" s="51" t="str">
        <f>IF(T4="","",IF(AND(T4&lt;&gt;'Tabelas auxiliares'!$B$236,T4&lt;&gt;'Tabelas auxiliares'!$B$237,T4&lt;&gt;'Tabelas auxiliares'!$C$236,T4&lt;&gt;'Tabelas auxiliares'!$C$237,T4&lt;&gt;'Tabelas auxiliares'!$D$236),"FOLHA DE PESSOAL",IF(X4='Tabelas auxiliares'!$A$237,"CUSTEIO",IF(X4='Tabelas auxiliares'!$A$236,"INVESTIMENTO","ERRO - VERIFICAR"))))</f>
        <v>CUSTEIO</v>
      </c>
      <c r="Z4" s="64">
        <f>IF(AA4+AB4+AC4&lt;&gt;0,AA4+AB4+AC4,"")</f>
        <v>25200</v>
      </c>
      <c r="AA4" s="44">
        <v>5400</v>
      </c>
      <c r="AB4" s="44">
        <v>6600</v>
      </c>
      <c r="AC4" s="44">
        <v>13200</v>
      </c>
      <c r="AD4" s="72"/>
      <c r="AE4" s="72"/>
      <c r="AF4" s="72"/>
      <c r="AG4" s="72"/>
      <c r="AH4" s="72"/>
      <c r="AI4" s="72"/>
      <c r="AJ4" s="72"/>
      <c r="AK4" s="72"/>
      <c r="AL4" s="72"/>
      <c r="AM4" s="72"/>
      <c r="AN4" s="72"/>
      <c r="AO4" s="72"/>
    </row>
    <row r="5" spans="1:41" x14ac:dyDescent="0.25">
      <c r="A5" t="s">
        <v>770</v>
      </c>
      <c r="B5" t="s">
        <v>266</v>
      </c>
      <c r="C5" t="s">
        <v>772</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857</v>
      </c>
      <c r="J5" t="s">
        <v>858</v>
      </c>
      <c r="K5" t="s">
        <v>859</v>
      </c>
      <c r="L5" t="s">
        <v>860</v>
      </c>
      <c r="M5" t="s">
        <v>165</v>
      </c>
      <c r="N5" t="s">
        <v>861</v>
      </c>
      <c r="O5" t="s">
        <v>862</v>
      </c>
      <c r="P5" t="s">
        <v>863</v>
      </c>
      <c r="Q5" t="s">
        <v>168</v>
      </c>
      <c r="R5" t="s">
        <v>165</v>
      </c>
      <c r="S5" t="s">
        <v>119</v>
      </c>
      <c r="T5" t="s">
        <v>164</v>
      </c>
      <c r="U5" t="s">
        <v>864</v>
      </c>
      <c r="V5" t="s">
        <v>855</v>
      </c>
      <c r="W5" t="s">
        <v>856</v>
      </c>
      <c r="X5" s="51" t="str">
        <f t="shared" si="0"/>
        <v>3</v>
      </c>
      <c r="Y5" s="51" t="str">
        <f>IF(T5="","",IF(AND(T5&lt;&gt;'Tabelas auxiliares'!$B$236,T5&lt;&gt;'Tabelas auxiliares'!$B$237,T5&lt;&gt;'Tabelas auxiliares'!$C$236,T5&lt;&gt;'Tabelas auxiliares'!$C$237,T5&lt;&gt;'Tabelas auxiliares'!$D$236),"FOLHA DE PESSOAL",IF(X5='Tabelas auxiliares'!$A$237,"CUSTEIO",IF(X5='Tabelas auxiliares'!$A$236,"INVESTIMENTO","ERRO - VERIFICAR"))))</f>
        <v>CUSTEIO</v>
      </c>
      <c r="Z5" s="64">
        <f t="shared" ref="Z5:Z68" si="1">IF(AA5+AB5+AC5&lt;&gt;0,AA5+AB5+AC5,"")</f>
        <v>25200</v>
      </c>
      <c r="AA5" s="44">
        <v>5600</v>
      </c>
      <c r="AB5" s="44">
        <v>2800</v>
      </c>
      <c r="AC5" s="44">
        <v>16800</v>
      </c>
      <c r="AD5" s="72"/>
      <c r="AE5" s="72"/>
      <c r="AF5" s="72"/>
      <c r="AG5" s="72"/>
      <c r="AH5" s="72"/>
      <c r="AI5" s="72"/>
      <c r="AJ5" s="72"/>
      <c r="AK5" s="72"/>
      <c r="AL5" s="72"/>
      <c r="AM5" s="72"/>
      <c r="AN5" s="72"/>
      <c r="AO5" s="72"/>
    </row>
    <row r="6" spans="1:41" x14ac:dyDescent="0.25">
      <c r="A6" t="s">
        <v>770</v>
      </c>
      <c r="B6" t="s">
        <v>266</v>
      </c>
      <c r="C6" t="s">
        <v>772</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865</v>
      </c>
      <c r="J6" t="s">
        <v>866</v>
      </c>
      <c r="K6" t="s">
        <v>867</v>
      </c>
      <c r="L6" t="s">
        <v>868</v>
      </c>
      <c r="M6" t="s">
        <v>165</v>
      </c>
      <c r="N6" t="s">
        <v>166</v>
      </c>
      <c r="O6" t="s">
        <v>167</v>
      </c>
      <c r="P6" t="s">
        <v>200</v>
      </c>
      <c r="Q6" t="s">
        <v>168</v>
      </c>
      <c r="R6" t="s">
        <v>165</v>
      </c>
      <c r="S6" t="s">
        <v>597</v>
      </c>
      <c r="T6" t="s">
        <v>164</v>
      </c>
      <c r="U6" t="s">
        <v>118</v>
      </c>
      <c r="V6" t="s">
        <v>855</v>
      </c>
      <c r="W6" t="s">
        <v>856</v>
      </c>
      <c r="X6" s="51" t="str">
        <f t="shared" si="0"/>
        <v>3</v>
      </c>
      <c r="Y6" s="51" t="str">
        <f>IF(T6="","",IF(AND(T6&lt;&gt;'Tabelas auxiliares'!$B$236,T6&lt;&gt;'Tabelas auxiliares'!$B$237,T6&lt;&gt;'Tabelas auxiliares'!$C$236,T6&lt;&gt;'Tabelas auxiliares'!$C$237,T6&lt;&gt;'Tabelas auxiliares'!$D$236),"FOLHA DE PESSOAL",IF(X6='Tabelas auxiliares'!$A$237,"CUSTEIO",IF(X6='Tabelas auxiliares'!$A$236,"INVESTIMENTO","ERRO - VERIFICAR"))))</f>
        <v>CUSTEIO</v>
      </c>
      <c r="Z6" s="64">
        <f t="shared" si="1"/>
        <v>32200</v>
      </c>
      <c r="AB6" s="44">
        <v>4900</v>
      </c>
      <c r="AC6" s="44">
        <v>27300</v>
      </c>
      <c r="AD6" s="72"/>
      <c r="AE6" s="72"/>
      <c r="AF6" s="72"/>
      <c r="AG6" s="72"/>
      <c r="AH6" s="72"/>
      <c r="AI6" s="72"/>
      <c r="AJ6" s="72"/>
      <c r="AK6" s="72"/>
      <c r="AL6" s="72"/>
      <c r="AM6" s="72"/>
      <c r="AN6" s="72"/>
      <c r="AO6" s="72"/>
    </row>
    <row r="7" spans="1:41" x14ac:dyDescent="0.25">
      <c r="A7" t="s">
        <v>770</v>
      </c>
      <c r="B7" t="s">
        <v>266</v>
      </c>
      <c r="C7" t="s">
        <v>772</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865</v>
      </c>
      <c r="J7" t="s">
        <v>866</v>
      </c>
      <c r="K7" t="s">
        <v>869</v>
      </c>
      <c r="L7" t="s">
        <v>868</v>
      </c>
      <c r="M7" t="s">
        <v>165</v>
      </c>
      <c r="N7" t="s">
        <v>861</v>
      </c>
      <c r="O7" t="s">
        <v>862</v>
      </c>
      <c r="P7" t="s">
        <v>863</v>
      </c>
      <c r="Q7" t="s">
        <v>168</v>
      </c>
      <c r="R7" t="s">
        <v>165</v>
      </c>
      <c r="S7" t="s">
        <v>119</v>
      </c>
      <c r="T7" t="s">
        <v>164</v>
      </c>
      <c r="U7" t="s">
        <v>864</v>
      </c>
      <c r="V7" t="s">
        <v>855</v>
      </c>
      <c r="W7" t="s">
        <v>856</v>
      </c>
      <c r="X7" s="51" t="str">
        <f t="shared" si="0"/>
        <v>3</v>
      </c>
      <c r="Y7" s="51" t="str">
        <f>IF(T7="","",IF(AND(T7&lt;&gt;'Tabelas auxiliares'!$B$236,T7&lt;&gt;'Tabelas auxiliares'!$B$237,T7&lt;&gt;'Tabelas auxiliares'!$C$236,T7&lt;&gt;'Tabelas auxiliares'!$C$237,T7&lt;&gt;'Tabelas auxiliares'!$D$236),"FOLHA DE PESSOAL",IF(X7='Tabelas auxiliares'!$A$237,"CUSTEIO",IF(X7='Tabelas auxiliares'!$A$236,"INVESTIMENTO","ERRO - VERIFICAR"))))</f>
        <v>CUSTEIO</v>
      </c>
      <c r="Z7" s="64">
        <f t="shared" si="1"/>
        <v>65800</v>
      </c>
      <c r="AA7" s="44">
        <v>62400</v>
      </c>
      <c r="AB7" s="44">
        <v>3400</v>
      </c>
      <c r="AD7" s="72"/>
      <c r="AE7" s="72"/>
      <c r="AF7" s="72"/>
      <c r="AG7" s="72"/>
      <c r="AH7" s="72"/>
      <c r="AI7" s="72"/>
      <c r="AJ7" s="72"/>
      <c r="AK7" s="72"/>
      <c r="AL7" s="72"/>
      <c r="AM7" s="72"/>
      <c r="AN7" s="72"/>
      <c r="AO7" s="72"/>
    </row>
    <row r="8" spans="1:41" x14ac:dyDescent="0.25">
      <c r="A8" t="s">
        <v>770</v>
      </c>
      <c r="B8" t="s">
        <v>266</v>
      </c>
      <c r="C8" t="s">
        <v>841</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870</v>
      </c>
      <c r="J8" t="s">
        <v>871</v>
      </c>
      <c r="K8" t="s">
        <v>872</v>
      </c>
      <c r="L8" t="s">
        <v>873</v>
      </c>
      <c r="M8" t="s">
        <v>165</v>
      </c>
      <c r="N8" t="s">
        <v>861</v>
      </c>
      <c r="O8" t="s">
        <v>862</v>
      </c>
      <c r="P8" t="s">
        <v>863</v>
      </c>
      <c r="Q8" t="s">
        <v>168</v>
      </c>
      <c r="R8" t="s">
        <v>165</v>
      </c>
      <c r="S8" t="s">
        <v>119</v>
      </c>
      <c r="T8" t="s">
        <v>164</v>
      </c>
      <c r="U8" t="s">
        <v>864</v>
      </c>
      <c r="V8" t="s">
        <v>855</v>
      </c>
      <c r="W8" t="s">
        <v>856</v>
      </c>
      <c r="X8" s="51" t="str">
        <f t="shared" si="0"/>
        <v>3</v>
      </c>
      <c r="Y8" s="51" t="str">
        <f>IF(T8="","",IF(AND(T8&lt;&gt;'Tabelas auxiliares'!$B$236,T8&lt;&gt;'Tabelas auxiliares'!$B$237,T8&lt;&gt;'Tabelas auxiliares'!$C$236,T8&lt;&gt;'Tabelas auxiliares'!$C$237,T8&lt;&gt;'Tabelas auxiliares'!$D$236),"FOLHA DE PESSOAL",IF(X8='Tabelas auxiliares'!$A$237,"CUSTEIO",IF(X8='Tabelas auxiliares'!$A$236,"INVESTIMENTO","ERRO - VERIFICAR"))))</f>
        <v>CUSTEIO</v>
      </c>
      <c r="Z8" s="64">
        <f t="shared" si="1"/>
        <v>16500</v>
      </c>
      <c r="AC8" s="44">
        <v>16500</v>
      </c>
      <c r="AD8" s="72"/>
      <c r="AE8" s="72"/>
      <c r="AF8" s="72"/>
      <c r="AG8" s="72"/>
      <c r="AH8" s="72"/>
      <c r="AI8" s="72"/>
      <c r="AJ8" s="72"/>
      <c r="AK8" s="72"/>
      <c r="AL8" s="72"/>
      <c r="AM8" s="72"/>
      <c r="AN8" s="72"/>
      <c r="AO8" s="72"/>
    </row>
    <row r="9" spans="1:41" x14ac:dyDescent="0.25">
      <c r="A9" t="s">
        <v>770</v>
      </c>
      <c r="B9" t="s">
        <v>266</v>
      </c>
      <c r="C9" t="s">
        <v>841</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778</v>
      </c>
      <c r="J9" t="s">
        <v>874</v>
      </c>
      <c r="K9" t="s">
        <v>875</v>
      </c>
      <c r="L9" t="s">
        <v>876</v>
      </c>
      <c r="M9" t="s">
        <v>165</v>
      </c>
      <c r="N9" t="s">
        <v>861</v>
      </c>
      <c r="O9" t="s">
        <v>862</v>
      </c>
      <c r="P9" t="s">
        <v>863</v>
      </c>
      <c r="Q9" t="s">
        <v>168</v>
      </c>
      <c r="R9" t="s">
        <v>165</v>
      </c>
      <c r="S9" t="s">
        <v>119</v>
      </c>
      <c r="T9" t="s">
        <v>164</v>
      </c>
      <c r="U9" t="s">
        <v>864</v>
      </c>
      <c r="V9" t="s">
        <v>855</v>
      </c>
      <c r="W9" t="s">
        <v>856</v>
      </c>
      <c r="X9" s="51" t="str">
        <f t="shared" si="0"/>
        <v>3</v>
      </c>
      <c r="Y9" s="51" t="str">
        <f>IF(T9="","",IF(AND(T9&lt;&gt;'Tabelas auxiliares'!$B$236,T9&lt;&gt;'Tabelas auxiliares'!$B$237,T9&lt;&gt;'Tabelas auxiliares'!$C$236,T9&lt;&gt;'Tabelas auxiliares'!$C$237,T9&lt;&gt;'Tabelas auxiliares'!$D$236),"FOLHA DE PESSOAL",IF(X9='Tabelas auxiliares'!$A$237,"CUSTEIO",IF(X9='Tabelas auxiliares'!$A$236,"INVESTIMENTO","ERRO - VERIFICAR"))))</f>
        <v>CUSTEIO</v>
      </c>
      <c r="Z9" s="64">
        <f t="shared" si="1"/>
        <v>133000</v>
      </c>
      <c r="AA9" s="44">
        <v>121800</v>
      </c>
      <c r="AB9" s="44">
        <v>11200</v>
      </c>
      <c r="AD9" s="72"/>
      <c r="AE9" s="72"/>
      <c r="AF9" s="72"/>
      <c r="AG9" s="72"/>
      <c r="AH9" s="72"/>
      <c r="AI9" s="72"/>
      <c r="AJ9" s="72"/>
      <c r="AK9" s="72"/>
      <c r="AL9" s="72"/>
      <c r="AM9" s="72"/>
      <c r="AN9" s="72"/>
      <c r="AO9" s="72"/>
    </row>
    <row r="10" spans="1:41" x14ac:dyDescent="0.25">
      <c r="A10" t="s">
        <v>770</v>
      </c>
      <c r="B10" t="s">
        <v>266</v>
      </c>
      <c r="C10" t="s">
        <v>842</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877</v>
      </c>
      <c r="J10" t="s">
        <v>878</v>
      </c>
      <c r="K10" t="s">
        <v>879</v>
      </c>
      <c r="L10" t="s">
        <v>880</v>
      </c>
      <c r="M10" t="s">
        <v>165</v>
      </c>
      <c r="N10" t="s">
        <v>861</v>
      </c>
      <c r="O10" t="s">
        <v>167</v>
      </c>
      <c r="P10" t="s">
        <v>881</v>
      </c>
      <c r="Q10" t="s">
        <v>168</v>
      </c>
      <c r="R10" t="s">
        <v>165</v>
      </c>
      <c r="S10" t="s">
        <v>119</v>
      </c>
      <c r="T10" t="s">
        <v>164</v>
      </c>
      <c r="U10" t="s">
        <v>882</v>
      </c>
      <c r="V10" t="s">
        <v>855</v>
      </c>
      <c r="W10" t="s">
        <v>856</v>
      </c>
      <c r="X10" s="51" t="str">
        <f t="shared" si="0"/>
        <v>3</v>
      </c>
      <c r="Y10" s="51" t="str">
        <f>IF(T10="","",IF(AND(T10&lt;&gt;'Tabelas auxiliares'!$B$236,T10&lt;&gt;'Tabelas auxiliares'!$B$237,T10&lt;&gt;'Tabelas auxiliares'!$C$236,T10&lt;&gt;'Tabelas auxiliares'!$C$237,T10&lt;&gt;'Tabelas auxiliares'!$D$236),"FOLHA DE PESSOAL",IF(X10='Tabelas auxiliares'!$A$237,"CUSTEIO",IF(X10='Tabelas auxiliares'!$A$236,"INVESTIMENTO","ERRO - VERIFICAR"))))</f>
        <v>CUSTEIO</v>
      </c>
      <c r="Z10" s="64">
        <f t="shared" si="1"/>
        <v>1080</v>
      </c>
      <c r="AC10" s="44">
        <v>1080</v>
      </c>
      <c r="AD10" s="72"/>
      <c r="AE10" s="72"/>
      <c r="AF10" s="72"/>
      <c r="AG10" s="72"/>
      <c r="AH10" s="72"/>
      <c r="AI10" s="72"/>
      <c r="AJ10" s="72"/>
      <c r="AK10" s="72"/>
      <c r="AL10" s="72"/>
      <c r="AM10" s="72"/>
      <c r="AN10" s="72"/>
      <c r="AO10" s="72"/>
    </row>
    <row r="11" spans="1:41" x14ac:dyDescent="0.25">
      <c r="A11" t="s">
        <v>770</v>
      </c>
      <c r="B11" t="s">
        <v>266</v>
      </c>
      <c r="C11" t="s">
        <v>842</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599</v>
      </c>
      <c r="J11" t="s">
        <v>883</v>
      </c>
      <c r="K11" t="s">
        <v>884</v>
      </c>
      <c r="L11" t="s">
        <v>885</v>
      </c>
      <c r="M11" t="s">
        <v>886</v>
      </c>
      <c r="N11" t="s">
        <v>861</v>
      </c>
      <c r="O11" t="s">
        <v>167</v>
      </c>
      <c r="P11" t="s">
        <v>881</v>
      </c>
      <c r="Q11" t="s">
        <v>168</v>
      </c>
      <c r="R11" t="s">
        <v>165</v>
      </c>
      <c r="S11" t="s">
        <v>119</v>
      </c>
      <c r="T11" t="s">
        <v>164</v>
      </c>
      <c r="U11" t="s">
        <v>882</v>
      </c>
      <c r="V11" t="s">
        <v>887</v>
      </c>
      <c r="W11" t="s">
        <v>888</v>
      </c>
      <c r="X11" s="51" t="str">
        <f t="shared" si="0"/>
        <v>3</v>
      </c>
      <c r="Y11" s="51" t="str">
        <f>IF(T11="","",IF(AND(T11&lt;&gt;'Tabelas auxiliares'!$B$236,T11&lt;&gt;'Tabelas auxiliares'!$B$237,T11&lt;&gt;'Tabelas auxiliares'!$C$236,T11&lt;&gt;'Tabelas auxiliares'!$C$237,T11&lt;&gt;'Tabelas auxiliares'!$D$236),"FOLHA DE PESSOAL",IF(X11='Tabelas auxiliares'!$A$237,"CUSTEIO",IF(X11='Tabelas auxiliares'!$A$236,"INVESTIMENTO","ERRO - VERIFICAR"))))</f>
        <v>CUSTEIO</v>
      </c>
      <c r="Z11" s="64">
        <f t="shared" si="1"/>
        <v>22523.17</v>
      </c>
      <c r="AA11" s="44">
        <v>7083.63</v>
      </c>
      <c r="AB11" s="44">
        <v>2691.78</v>
      </c>
      <c r="AC11" s="44">
        <v>12747.76</v>
      </c>
      <c r="AD11" s="72"/>
      <c r="AE11" s="72"/>
      <c r="AF11" s="72"/>
      <c r="AG11" s="72"/>
      <c r="AH11" s="72"/>
      <c r="AI11" s="72"/>
      <c r="AJ11" s="72"/>
      <c r="AK11" s="72"/>
      <c r="AL11" s="72"/>
      <c r="AM11" s="72"/>
      <c r="AN11" s="72"/>
      <c r="AO11" s="72"/>
    </row>
    <row r="12" spans="1:41" x14ac:dyDescent="0.25">
      <c r="A12" t="s">
        <v>770</v>
      </c>
      <c r="B12" t="s">
        <v>266</v>
      </c>
      <c r="C12" t="s">
        <v>842</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599</v>
      </c>
      <c r="J12" t="s">
        <v>883</v>
      </c>
      <c r="K12" t="s">
        <v>889</v>
      </c>
      <c r="L12" t="s">
        <v>885</v>
      </c>
      <c r="M12" t="s">
        <v>886</v>
      </c>
      <c r="N12" t="s">
        <v>861</v>
      </c>
      <c r="O12" t="s">
        <v>167</v>
      </c>
      <c r="P12" t="s">
        <v>881</v>
      </c>
      <c r="Q12" t="s">
        <v>168</v>
      </c>
      <c r="R12" t="s">
        <v>165</v>
      </c>
      <c r="S12" t="s">
        <v>119</v>
      </c>
      <c r="T12" t="s">
        <v>164</v>
      </c>
      <c r="U12" t="s">
        <v>882</v>
      </c>
      <c r="V12" t="s">
        <v>887</v>
      </c>
      <c r="W12" t="s">
        <v>888</v>
      </c>
      <c r="X12" s="51" t="str">
        <f t="shared" si="0"/>
        <v>3</v>
      </c>
      <c r="Y12" s="51" t="str">
        <f>IF(T12="","",IF(AND(T12&lt;&gt;'Tabelas auxiliares'!$B$236,T12&lt;&gt;'Tabelas auxiliares'!$B$237,T12&lt;&gt;'Tabelas auxiliares'!$C$236,T12&lt;&gt;'Tabelas auxiliares'!$C$237,T12&lt;&gt;'Tabelas auxiliares'!$D$236),"FOLHA DE PESSOAL",IF(X12='Tabelas auxiliares'!$A$237,"CUSTEIO",IF(X12='Tabelas auxiliares'!$A$236,"INVESTIMENTO","ERRO - VERIFICAR"))))</f>
        <v>CUSTEIO</v>
      </c>
      <c r="Z12" s="64">
        <f t="shared" si="1"/>
        <v>138836.83000000002</v>
      </c>
      <c r="AA12" s="44">
        <v>48531.29</v>
      </c>
      <c r="AB12" s="44">
        <v>11432.33</v>
      </c>
      <c r="AC12" s="44">
        <v>78873.210000000006</v>
      </c>
      <c r="AD12" s="72"/>
      <c r="AE12" s="72"/>
      <c r="AF12" s="72"/>
      <c r="AG12" s="72"/>
      <c r="AH12" s="72"/>
      <c r="AI12" s="72"/>
      <c r="AJ12" s="72"/>
      <c r="AK12" s="72"/>
      <c r="AL12" s="72"/>
      <c r="AM12" s="72"/>
      <c r="AN12" s="72"/>
      <c r="AO12" s="72"/>
    </row>
    <row r="13" spans="1:41" x14ac:dyDescent="0.25">
      <c r="A13" t="s">
        <v>770</v>
      </c>
      <c r="B13" t="s">
        <v>266</v>
      </c>
      <c r="C13" t="s">
        <v>842</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599</v>
      </c>
      <c r="J13" t="s">
        <v>883</v>
      </c>
      <c r="K13" t="s">
        <v>890</v>
      </c>
      <c r="L13" t="s">
        <v>885</v>
      </c>
      <c r="M13" t="s">
        <v>886</v>
      </c>
      <c r="N13" t="s">
        <v>861</v>
      </c>
      <c r="O13" t="s">
        <v>167</v>
      </c>
      <c r="P13" t="s">
        <v>881</v>
      </c>
      <c r="Q13" t="s">
        <v>168</v>
      </c>
      <c r="R13" t="s">
        <v>165</v>
      </c>
      <c r="S13" t="s">
        <v>119</v>
      </c>
      <c r="T13" t="s">
        <v>164</v>
      </c>
      <c r="U13" t="s">
        <v>882</v>
      </c>
      <c r="V13" t="s">
        <v>887</v>
      </c>
      <c r="W13" t="s">
        <v>888</v>
      </c>
      <c r="X13" s="51" t="str">
        <f t="shared" si="0"/>
        <v>3</v>
      </c>
      <c r="Y13" s="51" t="str">
        <f>IF(T13="","",IF(AND(T13&lt;&gt;'Tabelas auxiliares'!$B$236,T13&lt;&gt;'Tabelas auxiliares'!$B$237,T13&lt;&gt;'Tabelas auxiliares'!$C$236,T13&lt;&gt;'Tabelas auxiliares'!$C$237,T13&lt;&gt;'Tabelas auxiliares'!$D$236),"FOLHA DE PESSOAL",IF(X13='Tabelas auxiliares'!$A$237,"CUSTEIO",IF(X13='Tabelas auxiliares'!$A$236,"INVESTIMENTO","ERRO - VERIFICAR"))))</f>
        <v>CUSTEIO</v>
      </c>
      <c r="Z13" s="64">
        <f t="shared" si="1"/>
        <v>159548.56</v>
      </c>
      <c r="AA13" s="44">
        <v>52655.55</v>
      </c>
      <c r="AB13" s="44">
        <v>17450.16</v>
      </c>
      <c r="AC13" s="44">
        <v>89442.85</v>
      </c>
      <c r="AD13" s="72"/>
      <c r="AE13" s="72"/>
      <c r="AF13" s="72"/>
      <c r="AG13" s="72"/>
      <c r="AH13" s="72"/>
      <c r="AI13" s="72"/>
      <c r="AJ13" s="72"/>
      <c r="AK13" s="72"/>
      <c r="AL13" s="72"/>
      <c r="AM13" s="72"/>
      <c r="AN13" s="72"/>
      <c r="AO13" s="72"/>
    </row>
    <row r="14" spans="1:41" x14ac:dyDescent="0.25">
      <c r="A14" t="s">
        <v>770</v>
      </c>
      <c r="B14" t="s">
        <v>266</v>
      </c>
      <c r="C14" t="s">
        <v>842</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599</v>
      </c>
      <c r="J14" t="s">
        <v>883</v>
      </c>
      <c r="K14" t="s">
        <v>891</v>
      </c>
      <c r="L14" t="s">
        <v>885</v>
      </c>
      <c r="M14" t="s">
        <v>886</v>
      </c>
      <c r="N14" t="s">
        <v>861</v>
      </c>
      <c r="O14" t="s">
        <v>167</v>
      </c>
      <c r="P14" t="s">
        <v>881</v>
      </c>
      <c r="Q14" t="s">
        <v>168</v>
      </c>
      <c r="R14" t="s">
        <v>165</v>
      </c>
      <c r="S14" t="s">
        <v>119</v>
      </c>
      <c r="T14" t="s">
        <v>164</v>
      </c>
      <c r="U14" t="s">
        <v>882</v>
      </c>
      <c r="V14" t="s">
        <v>887</v>
      </c>
      <c r="W14" t="s">
        <v>888</v>
      </c>
      <c r="X14" s="51" t="str">
        <f t="shared" si="0"/>
        <v>3</v>
      </c>
      <c r="Y14" s="51" t="str">
        <f>IF(T14="","",IF(AND(T14&lt;&gt;'Tabelas auxiliares'!$B$236,T14&lt;&gt;'Tabelas auxiliares'!$B$237,T14&lt;&gt;'Tabelas auxiliares'!$C$236,T14&lt;&gt;'Tabelas auxiliares'!$C$237,T14&lt;&gt;'Tabelas auxiliares'!$D$236),"FOLHA DE PESSOAL",IF(X14='Tabelas auxiliares'!$A$237,"CUSTEIO",IF(X14='Tabelas auxiliares'!$A$236,"INVESTIMENTO","ERRO - VERIFICAR"))))</f>
        <v>CUSTEIO</v>
      </c>
      <c r="Z14" s="64">
        <f t="shared" si="1"/>
        <v>142848.14000000001</v>
      </c>
      <c r="AA14" s="44">
        <v>48368.38</v>
      </c>
      <c r="AB14" s="44">
        <v>20838.09</v>
      </c>
      <c r="AC14" s="44">
        <v>73641.67</v>
      </c>
      <c r="AD14" s="72"/>
      <c r="AE14" s="72"/>
      <c r="AF14" s="72"/>
      <c r="AG14" s="72"/>
      <c r="AH14" s="72"/>
      <c r="AI14" s="72"/>
      <c r="AJ14" s="72"/>
      <c r="AK14" s="72"/>
      <c r="AL14" s="72"/>
      <c r="AM14" s="72"/>
      <c r="AN14" s="72"/>
      <c r="AO14" s="72"/>
    </row>
    <row r="15" spans="1:41" x14ac:dyDescent="0.25">
      <c r="A15" t="s">
        <v>770</v>
      </c>
      <c r="B15" t="s">
        <v>266</v>
      </c>
      <c r="C15" t="s">
        <v>842</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599</v>
      </c>
      <c r="J15" t="s">
        <v>883</v>
      </c>
      <c r="K15" t="s">
        <v>892</v>
      </c>
      <c r="L15" t="s">
        <v>885</v>
      </c>
      <c r="M15" t="s">
        <v>886</v>
      </c>
      <c r="N15" t="s">
        <v>861</v>
      </c>
      <c r="O15" t="s">
        <v>167</v>
      </c>
      <c r="P15" t="s">
        <v>881</v>
      </c>
      <c r="Q15" t="s">
        <v>168</v>
      </c>
      <c r="R15" t="s">
        <v>165</v>
      </c>
      <c r="S15" t="s">
        <v>119</v>
      </c>
      <c r="T15" t="s">
        <v>164</v>
      </c>
      <c r="U15" t="s">
        <v>882</v>
      </c>
      <c r="V15" t="s">
        <v>887</v>
      </c>
      <c r="W15" t="s">
        <v>888</v>
      </c>
      <c r="X15" s="51" t="str">
        <f t="shared" si="0"/>
        <v>3</v>
      </c>
      <c r="Y15" s="51" t="str">
        <f>IF(T15="","",IF(AND(T15&lt;&gt;'Tabelas auxiliares'!$B$236,T15&lt;&gt;'Tabelas auxiliares'!$B$237,T15&lt;&gt;'Tabelas auxiliares'!$C$236,T15&lt;&gt;'Tabelas auxiliares'!$C$237,T15&lt;&gt;'Tabelas auxiliares'!$D$236),"FOLHA DE PESSOAL",IF(X15='Tabelas auxiliares'!$A$237,"CUSTEIO",IF(X15='Tabelas auxiliares'!$A$236,"INVESTIMENTO","ERRO - VERIFICAR"))))</f>
        <v>CUSTEIO</v>
      </c>
      <c r="Z15" s="64">
        <f t="shared" si="1"/>
        <v>249876.56</v>
      </c>
      <c r="AA15" s="44">
        <v>88631.24</v>
      </c>
      <c r="AB15" s="44">
        <v>26577.46</v>
      </c>
      <c r="AC15" s="44">
        <v>134667.85999999999</v>
      </c>
      <c r="AD15" s="72"/>
      <c r="AE15" s="72"/>
      <c r="AF15" s="72"/>
      <c r="AG15" s="72"/>
      <c r="AH15" s="72"/>
      <c r="AI15" s="72"/>
      <c r="AJ15" s="72"/>
      <c r="AK15" s="72"/>
      <c r="AL15" s="72"/>
      <c r="AM15" s="72"/>
      <c r="AN15" s="72"/>
      <c r="AO15" s="72"/>
    </row>
    <row r="16" spans="1:41" x14ac:dyDescent="0.25">
      <c r="A16" t="s">
        <v>770</v>
      </c>
      <c r="B16" t="s">
        <v>266</v>
      </c>
      <c r="C16" t="s">
        <v>842</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599</v>
      </c>
      <c r="J16" t="s">
        <v>883</v>
      </c>
      <c r="K16" t="s">
        <v>893</v>
      </c>
      <c r="L16" t="s">
        <v>885</v>
      </c>
      <c r="M16" t="s">
        <v>886</v>
      </c>
      <c r="N16" t="s">
        <v>861</v>
      </c>
      <c r="O16" t="s">
        <v>167</v>
      </c>
      <c r="P16" t="s">
        <v>881</v>
      </c>
      <c r="Q16" t="s">
        <v>168</v>
      </c>
      <c r="R16" t="s">
        <v>165</v>
      </c>
      <c r="S16" t="s">
        <v>119</v>
      </c>
      <c r="T16" t="s">
        <v>164</v>
      </c>
      <c r="U16" t="s">
        <v>882</v>
      </c>
      <c r="V16" t="s">
        <v>887</v>
      </c>
      <c r="W16" t="s">
        <v>888</v>
      </c>
      <c r="X16" s="51" t="str">
        <f t="shared" si="0"/>
        <v>3</v>
      </c>
      <c r="Y16" s="51" t="str">
        <f>IF(T16="","",IF(AND(T16&lt;&gt;'Tabelas auxiliares'!$B$236,T16&lt;&gt;'Tabelas auxiliares'!$B$237,T16&lt;&gt;'Tabelas auxiliares'!$C$236,T16&lt;&gt;'Tabelas auxiliares'!$C$237,T16&lt;&gt;'Tabelas auxiliares'!$D$236),"FOLHA DE PESSOAL",IF(X16='Tabelas auxiliares'!$A$237,"CUSTEIO",IF(X16='Tabelas auxiliares'!$A$236,"INVESTIMENTO","ERRO - VERIFICAR"))))</f>
        <v>CUSTEIO</v>
      </c>
      <c r="Z16" s="64">
        <f t="shared" si="1"/>
        <v>119084.70000000001</v>
      </c>
      <c r="AA16" s="44">
        <v>31935.69</v>
      </c>
      <c r="AB16" s="44">
        <v>10132.85</v>
      </c>
      <c r="AC16" s="44">
        <v>77016.160000000003</v>
      </c>
      <c r="AD16" s="72"/>
      <c r="AE16" s="72"/>
      <c r="AF16" s="72"/>
      <c r="AG16" s="72"/>
      <c r="AH16" s="72"/>
      <c r="AI16" s="72"/>
      <c r="AJ16" s="72"/>
      <c r="AK16" s="72"/>
      <c r="AL16" s="72"/>
      <c r="AM16" s="72"/>
      <c r="AN16" s="72"/>
      <c r="AO16" s="72"/>
    </row>
    <row r="17" spans="1:41" x14ac:dyDescent="0.25">
      <c r="A17" t="s">
        <v>770</v>
      </c>
      <c r="B17" t="s">
        <v>266</v>
      </c>
      <c r="C17" t="s">
        <v>842</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870</v>
      </c>
      <c r="J17" t="s">
        <v>894</v>
      </c>
      <c r="K17" t="s">
        <v>895</v>
      </c>
      <c r="L17" t="s">
        <v>896</v>
      </c>
      <c r="M17" t="s">
        <v>165</v>
      </c>
      <c r="N17" t="s">
        <v>861</v>
      </c>
      <c r="O17" t="s">
        <v>862</v>
      </c>
      <c r="P17" t="s">
        <v>863</v>
      </c>
      <c r="Q17" t="s">
        <v>168</v>
      </c>
      <c r="R17" t="s">
        <v>165</v>
      </c>
      <c r="S17" t="s">
        <v>119</v>
      </c>
      <c r="T17" t="s">
        <v>164</v>
      </c>
      <c r="U17" t="s">
        <v>864</v>
      </c>
      <c r="V17" t="s">
        <v>855</v>
      </c>
      <c r="W17" t="s">
        <v>856</v>
      </c>
      <c r="X17" s="51" t="str">
        <f t="shared" si="0"/>
        <v>3</v>
      </c>
      <c r="Y17" s="51" t="str">
        <f>IF(T17="","",IF(AND(T17&lt;&gt;'Tabelas auxiliares'!$B$236,T17&lt;&gt;'Tabelas auxiliares'!$B$237,T17&lt;&gt;'Tabelas auxiliares'!$C$236,T17&lt;&gt;'Tabelas auxiliares'!$C$237,T17&lt;&gt;'Tabelas auxiliares'!$D$236),"FOLHA DE PESSOAL",IF(X17='Tabelas auxiliares'!$A$237,"CUSTEIO",IF(X17='Tabelas auxiliares'!$A$236,"INVESTIMENTO","ERRO - VERIFICAR"))))</f>
        <v>CUSTEIO</v>
      </c>
      <c r="Z17" s="64">
        <f t="shared" si="1"/>
        <v>1031200</v>
      </c>
      <c r="AC17" s="44">
        <v>1031200</v>
      </c>
      <c r="AD17" s="72"/>
      <c r="AE17" s="72"/>
      <c r="AF17" s="72"/>
      <c r="AG17" s="72"/>
      <c r="AH17" s="72"/>
      <c r="AI17" s="72"/>
      <c r="AJ17" s="72"/>
      <c r="AK17" s="72"/>
      <c r="AL17" s="72"/>
      <c r="AM17" s="72"/>
      <c r="AN17" s="72"/>
      <c r="AO17" s="72"/>
    </row>
    <row r="18" spans="1:41" x14ac:dyDescent="0.25">
      <c r="A18" t="s">
        <v>770</v>
      </c>
      <c r="B18" t="s">
        <v>266</v>
      </c>
      <c r="C18" t="s">
        <v>842</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870</v>
      </c>
      <c r="J18" t="s">
        <v>897</v>
      </c>
      <c r="K18" t="s">
        <v>898</v>
      </c>
      <c r="L18" t="s">
        <v>899</v>
      </c>
      <c r="M18" t="s">
        <v>165</v>
      </c>
      <c r="N18" t="s">
        <v>861</v>
      </c>
      <c r="O18" t="s">
        <v>862</v>
      </c>
      <c r="P18" t="s">
        <v>863</v>
      </c>
      <c r="Q18" t="s">
        <v>168</v>
      </c>
      <c r="R18" t="s">
        <v>165</v>
      </c>
      <c r="S18" t="s">
        <v>119</v>
      </c>
      <c r="T18" t="s">
        <v>164</v>
      </c>
      <c r="U18" t="s">
        <v>864</v>
      </c>
      <c r="V18" t="s">
        <v>855</v>
      </c>
      <c r="W18" t="s">
        <v>856</v>
      </c>
      <c r="X18" s="51" t="str">
        <f t="shared" si="0"/>
        <v>3</v>
      </c>
      <c r="Y18" s="51" t="str">
        <f>IF(T18="","",IF(AND(T18&lt;&gt;'Tabelas auxiliares'!$B$236,T18&lt;&gt;'Tabelas auxiliares'!$B$237,T18&lt;&gt;'Tabelas auxiliares'!$C$236,T18&lt;&gt;'Tabelas auxiliares'!$C$237,T18&lt;&gt;'Tabelas auxiliares'!$D$236),"FOLHA DE PESSOAL",IF(X18='Tabelas auxiliares'!$A$237,"CUSTEIO",IF(X18='Tabelas auxiliares'!$A$236,"INVESTIMENTO","ERRO - VERIFICAR"))))</f>
        <v>CUSTEIO</v>
      </c>
      <c r="Z18" s="64">
        <f t="shared" si="1"/>
        <v>5943</v>
      </c>
      <c r="AC18" s="44">
        <v>5943</v>
      </c>
      <c r="AD18" s="72"/>
      <c r="AE18" s="72"/>
      <c r="AF18" s="72"/>
      <c r="AG18" s="72"/>
      <c r="AH18" s="72"/>
      <c r="AI18" s="72"/>
      <c r="AJ18" s="72"/>
      <c r="AK18" s="72"/>
      <c r="AL18" s="72"/>
      <c r="AM18" s="72"/>
      <c r="AN18" s="72"/>
      <c r="AO18" s="72"/>
    </row>
    <row r="19" spans="1:41" x14ac:dyDescent="0.25">
      <c r="A19" t="s">
        <v>770</v>
      </c>
      <c r="B19" t="s">
        <v>266</v>
      </c>
      <c r="C19" t="s">
        <v>842</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900</v>
      </c>
      <c r="J19" t="s">
        <v>901</v>
      </c>
      <c r="K19" t="s">
        <v>902</v>
      </c>
      <c r="L19" t="s">
        <v>903</v>
      </c>
      <c r="M19" t="s">
        <v>165</v>
      </c>
      <c r="N19" t="s">
        <v>861</v>
      </c>
      <c r="O19" t="s">
        <v>862</v>
      </c>
      <c r="P19" t="s">
        <v>863</v>
      </c>
      <c r="Q19" t="s">
        <v>168</v>
      </c>
      <c r="R19" t="s">
        <v>165</v>
      </c>
      <c r="S19" t="s">
        <v>119</v>
      </c>
      <c r="T19" t="s">
        <v>164</v>
      </c>
      <c r="U19" t="s">
        <v>864</v>
      </c>
      <c r="V19" t="s">
        <v>855</v>
      </c>
      <c r="W19" t="s">
        <v>856</v>
      </c>
      <c r="X19" s="51" t="str">
        <f t="shared" si="0"/>
        <v>3</v>
      </c>
      <c r="Y19" s="51" t="str">
        <f>IF(T19="","",IF(AND(T19&lt;&gt;'Tabelas auxiliares'!$B$236,T19&lt;&gt;'Tabelas auxiliares'!$B$237,T19&lt;&gt;'Tabelas auxiliares'!$C$236,T19&lt;&gt;'Tabelas auxiliares'!$C$237,T19&lt;&gt;'Tabelas auxiliares'!$D$236),"FOLHA DE PESSOAL",IF(X19='Tabelas auxiliares'!$A$237,"CUSTEIO",IF(X19='Tabelas auxiliares'!$A$236,"INVESTIMENTO","ERRO - VERIFICAR"))))</f>
        <v>CUSTEIO</v>
      </c>
      <c r="Z19" s="64">
        <f t="shared" si="1"/>
        <v>204375</v>
      </c>
      <c r="AC19" s="44">
        <v>204375</v>
      </c>
      <c r="AD19" s="72"/>
      <c r="AE19" s="72"/>
      <c r="AF19" s="72"/>
      <c r="AG19" s="72"/>
      <c r="AH19" s="72"/>
      <c r="AI19" s="72"/>
      <c r="AJ19" s="72"/>
      <c r="AK19" s="72"/>
      <c r="AL19" s="72"/>
      <c r="AM19" s="72"/>
      <c r="AN19" s="72"/>
      <c r="AO19" s="72"/>
    </row>
    <row r="20" spans="1:41" x14ac:dyDescent="0.25">
      <c r="A20" t="s">
        <v>770</v>
      </c>
      <c r="B20" t="s">
        <v>266</v>
      </c>
      <c r="C20" t="s">
        <v>842</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615</v>
      </c>
      <c r="J20" t="s">
        <v>904</v>
      </c>
      <c r="K20" t="s">
        <v>905</v>
      </c>
      <c r="L20" t="s">
        <v>906</v>
      </c>
      <c r="M20" t="s">
        <v>165</v>
      </c>
      <c r="N20" t="s">
        <v>861</v>
      </c>
      <c r="O20" t="s">
        <v>862</v>
      </c>
      <c r="P20" t="s">
        <v>863</v>
      </c>
      <c r="Q20" t="s">
        <v>168</v>
      </c>
      <c r="R20" t="s">
        <v>165</v>
      </c>
      <c r="S20" t="s">
        <v>119</v>
      </c>
      <c r="T20" t="s">
        <v>164</v>
      </c>
      <c r="U20" t="s">
        <v>864</v>
      </c>
      <c r="V20" t="s">
        <v>855</v>
      </c>
      <c r="W20" t="s">
        <v>856</v>
      </c>
      <c r="X20" s="51" t="str">
        <f t="shared" si="0"/>
        <v>3</v>
      </c>
      <c r="Y20" s="51" t="str">
        <f>IF(T20="","",IF(AND(T20&lt;&gt;'Tabelas auxiliares'!$B$236,T20&lt;&gt;'Tabelas auxiliares'!$B$237,T20&lt;&gt;'Tabelas auxiliares'!$C$236,T20&lt;&gt;'Tabelas auxiliares'!$C$237,T20&lt;&gt;'Tabelas auxiliares'!$D$236),"FOLHA DE PESSOAL",IF(X20='Tabelas auxiliares'!$A$237,"CUSTEIO",IF(X20='Tabelas auxiliares'!$A$236,"INVESTIMENTO","ERRO - VERIFICAR"))))</f>
        <v>CUSTEIO</v>
      </c>
      <c r="Z20" s="64">
        <f t="shared" si="1"/>
        <v>25200</v>
      </c>
      <c r="AC20" s="44">
        <v>25200</v>
      </c>
      <c r="AD20" s="72"/>
      <c r="AE20" s="72"/>
      <c r="AF20" s="72"/>
      <c r="AG20" s="72"/>
      <c r="AH20" s="72"/>
      <c r="AI20" s="72"/>
      <c r="AJ20" s="72"/>
      <c r="AK20" s="72"/>
      <c r="AL20" s="72"/>
      <c r="AM20" s="72"/>
      <c r="AN20" s="72"/>
      <c r="AO20" s="72"/>
    </row>
    <row r="21" spans="1:41" x14ac:dyDescent="0.25">
      <c r="A21" t="s">
        <v>770</v>
      </c>
      <c r="B21" t="s">
        <v>266</v>
      </c>
      <c r="C21" t="s">
        <v>842</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818</v>
      </c>
      <c r="J21" t="s">
        <v>904</v>
      </c>
      <c r="K21" t="s">
        <v>907</v>
      </c>
      <c r="L21" t="s">
        <v>906</v>
      </c>
      <c r="M21" t="s">
        <v>165</v>
      </c>
      <c r="N21" t="s">
        <v>861</v>
      </c>
      <c r="O21" t="s">
        <v>167</v>
      </c>
      <c r="P21" t="s">
        <v>881</v>
      </c>
      <c r="Q21" t="s">
        <v>168</v>
      </c>
      <c r="R21" t="s">
        <v>165</v>
      </c>
      <c r="S21" t="s">
        <v>119</v>
      </c>
      <c r="T21" t="s">
        <v>164</v>
      </c>
      <c r="U21" t="s">
        <v>882</v>
      </c>
      <c r="V21" t="s">
        <v>855</v>
      </c>
      <c r="W21" t="s">
        <v>856</v>
      </c>
      <c r="X21" s="51" t="str">
        <f t="shared" si="0"/>
        <v>3</v>
      </c>
      <c r="Y21" s="51" t="str">
        <f>IF(T21="","",IF(AND(T21&lt;&gt;'Tabelas auxiliares'!$B$236,T21&lt;&gt;'Tabelas auxiliares'!$B$237,T21&lt;&gt;'Tabelas auxiliares'!$C$236,T21&lt;&gt;'Tabelas auxiliares'!$C$237,T21&lt;&gt;'Tabelas auxiliares'!$D$236),"FOLHA DE PESSOAL",IF(X21='Tabelas auxiliares'!$A$237,"CUSTEIO",IF(X21='Tabelas auxiliares'!$A$236,"INVESTIMENTO","ERRO - VERIFICAR"))))</f>
        <v>CUSTEIO</v>
      </c>
      <c r="Z21" s="64">
        <f t="shared" si="1"/>
        <v>86100</v>
      </c>
      <c r="AB21" s="44">
        <v>5000</v>
      </c>
      <c r="AC21" s="44">
        <v>81100</v>
      </c>
      <c r="AD21" s="72"/>
      <c r="AE21" s="72"/>
      <c r="AF21" s="72"/>
      <c r="AG21" s="72"/>
      <c r="AH21" s="72"/>
      <c r="AI21" s="72"/>
      <c r="AJ21" s="72"/>
      <c r="AK21" s="72"/>
      <c r="AL21" s="72"/>
      <c r="AM21" s="72"/>
      <c r="AN21" s="72"/>
      <c r="AO21" s="72"/>
    </row>
    <row r="22" spans="1:41" x14ac:dyDescent="0.25">
      <c r="A22" t="s">
        <v>770</v>
      </c>
      <c r="B22" t="s">
        <v>266</v>
      </c>
      <c r="C22" t="s">
        <v>842</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908</v>
      </c>
      <c r="J22" t="s">
        <v>909</v>
      </c>
      <c r="K22" t="s">
        <v>910</v>
      </c>
      <c r="L22" t="s">
        <v>911</v>
      </c>
      <c r="M22" t="s">
        <v>165</v>
      </c>
      <c r="N22" t="s">
        <v>861</v>
      </c>
      <c r="O22" t="s">
        <v>862</v>
      </c>
      <c r="P22" t="s">
        <v>863</v>
      </c>
      <c r="Q22" t="s">
        <v>168</v>
      </c>
      <c r="R22" t="s">
        <v>165</v>
      </c>
      <c r="S22" t="s">
        <v>119</v>
      </c>
      <c r="T22" t="s">
        <v>164</v>
      </c>
      <c r="U22" t="s">
        <v>864</v>
      </c>
      <c r="V22" t="s">
        <v>855</v>
      </c>
      <c r="W22" t="s">
        <v>856</v>
      </c>
      <c r="X22" s="51" t="str">
        <f t="shared" si="0"/>
        <v>3</v>
      </c>
      <c r="Y22" s="51" t="str">
        <f>IF(T22="","",IF(AND(T22&lt;&gt;'Tabelas auxiliares'!$B$236,T22&lt;&gt;'Tabelas auxiliares'!$B$237,T22&lt;&gt;'Tabelas auxiliares'!$C$236,T22&lt;&gt;'Tabelas auxiliares'!$C$237,T22&lt;&gt;'Tabelas auxiliares'!$D$236),"FOLHA DE PESSOAL",IF(X22='Tabelas auxiliares'!$A$237,"CUSTEIO",IF(X22='Tabelas auxiliares'!$A$236,"INVESTIMENTO","ERRO - VERIFICAR"))))</f>
        <v>CUSTEIO</v>
      </c>
      <c r="Z22" s="64">
        <f t="shared" si="1"/>
        <v>1837500</v>
      </c>
      <c r="AA22" s="44">
        <v>152600</v>
      </c>
      <c r="AB22" s="44">
        <v>442400</v>
      </c>
      <c r="AC22" s="44">
        <v>1242500</v>
      </c>
      <c r="AD22" s="72"/>
      <c r="AE22" s="72"/>
      <c r="AF22" s="72"/>
      <c r="AG22" s="72"/>
      <c r="AH22" s="72"/>
      <c r="AI22" s="72"/>
      <c r="AJ22" s="72"/>
      <c r="AK22" s="72"/>
      <c r="AL22" s="72"/>
      <c r="AM22" s="72"/>
      <c r="AN22" s="72"/>
      <c r="AO22" s="72"/>
    </row>
    <row r="23" spans="1:41" x14ac:dyDescent="0.25">
      <c r="A23" t="s">
        <v>770</v>
      </c>
      <c r="B23" t="s">
        <v>266</v>
      </c>
      <c r="C23" t="s">
        <v>842</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908</v>
      </c>
      <c r="J23" t="s">
        <v>912</v>
      </c>
      <c r="K23" t="s">
        <v>913</v>
      </c>
      <c r="L23" t="s">
        <v>914</v>
      </c>
      <c r="M23" t="s">
        <v>165</v>
      </c>
      <c r="N23" t="s">
        <v>861</v>
      </c>
      <c r="O23" t="s">
        <v>862</v>
      </c>
      <c r="P23" t="s">
        <v>863</v>
      </c>
      <c r="Q23" t="s">
        <v>168</v>
      </c>
      <c r="R23" t="s">
        <v>165</v>
      </c>
      <c r="S23" t="s">
        <v>119</v>
      </c>
      <c r="T23" t="s">
        <v>164</v>
      </c>
      <c r="U23" t="s">
        <v>864</v>
      </c>
      <c r="V23" t="s">
        <v>855</v>
      </c>
      <c r="W23" t="s">
        <v>856</v>
      </c>
      <c r="X23" s="51" t="str">
        <f t="shared" si="0"/>
        <v>3</v>
      </c>
      <c r="Y23" s="51" t="str">
        <f>IF(T23="","",IF(AND(T23&lt;&gt;'Tabelas auxiliares'!$B$236,T23&lt;&gt;'Tabelas auxiliares'!$B$237,T23&lt;&gt;'Tabelas auxiliares'!$C$236,T23&lt;&gt;'Tabelas auxiliares'!$C$237,T23&lt;&gt;'Tabelas auxiliares'!$D$236),"FOLHA DE PESSOAL",IF(X23='Tabelas auxiliares'!$A$237,"CUSTEIO",IF(X23='Tabelas auxiliares'!$A$236,"INVESTIMENTO","ERRO - VERIFICAR"))))</f>
        <v>CUSTEIO</v>
      </c>
      <c r="Z23" s="64">
        <f t="shared" si="1"/>
        <v>71936</v>
      </c>
      <c r="AA23" s="44">
        <v>44398</v>
      </c>
      <c r="AB23" s="44">
        <v>8992</v>
      </c>
      <c r="AC23" s="44">
        <v>18546</v>
      </c>
      <c r="AD23" s="72"/>
      <c r="AE23" s="72"/>
      <c r="AF23" s="72"/>
      <c r="AG23" s="72"/>
      <c r="AH23" s="72"/>
      <c r="AI23" s="72"/>
      <c r="AJ23" s="72"/>
      <c r="AK23" s="72"/>
      <c r="AL23" s="72"/>
      <c r="AM23" s="72"/>
      <c r="AN23" s="72"/>
      <c r="AO23" s="72"/>
    </row>
    <row r="24" spans="1:41" x14ac:dyDescent="0.25">
      <c r="A24" t="s">
        <v>770</v>
      </c>
      <c r="B24" t="s">
        <v>266</v>
      </c>
      <c r="C24" t="s">
        <v>842</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915</v>
      </c>
      <c r="J24" t="s">
        <v>916</v>
      </c>
      <c r="K24" t="s">
        <v>917</v>
      </c>
      <c r="L24" t="s">
        <v>918</v>
      </c>
      <c r="M24" t="s">
        <v>165</v>
      </c>
      <c r="N24" t="s">
        <v>861</v>
      </c>
      <c r="O24" t="s">
        <v>862</v>
      </c>
      <c r="P24" t="s">
        <v>863</v>
      </c>
      <c r="Q24" t="s">
        <v>168</v>
      </c>
      <c r="R24" t="s">
        <v>165</v>
      </c>
      <c r="S24" t="s">
        <v>119</v>
      </c>
      <c r="T24" t="s">
        <v>164</v>
      </c>
      <c r="U24" t="s">
        <v>864</v>
      </c>
      <c r="V24" t="s">
        <v>855</v>
      </c>
      <c r="W24" t="s">
        <v>856</v>
      </c>
      <c r="X24" s="51" t="str">
        <f t="shared" si="0"/>
        <v>3</v>
      </c>
      <c r="Y24" s="51" t="str">
        <f>IF(T24="","",IF(AND(T24&lt;&gt;'Tabelas auxiliares'!$B$236,T24&lt;&gt;'Tabelas auxiliares'!$B$237,T24&lt;&gt;'Tabelas auxiliares'!$C$236,T24&lt;&gt;'Tabelas auxiliares'!$C$237,T24&lt;&gt;'Tabelas auxiliares'!$D$236),"FOLHA DE PESSOAL",IF(X24='Tabelas auxiliares'!$A$237,"CUSTEIO",IF(X24='Tabelas auxiliares'!$A$236,"INVESTIMENTO","ERRO - VERIFICAR"))))</f>
        <v>CUSTEIO</v>
      </c>
      <c r="Z24" s="64">
        <f t="shared" si="1"/>
        <v>508200</v>
      </c>
      <c r="AA24" s="44">
        <v>121800</v>
      </c>
      <c r="AB24" s="44">
        <v>102375</v>
      </c>
      <c r="AC24" s="44">
        <v>284025</v>
      </c>
      <c r="AD24" s="72"/>
      <c r="AE24" s="72"/>
      <c r="AF24" s="72"/>
      <c r="AG24" s="72"/>
      <c r="AH24" s="72"/>
      <c r="AI24" s="72"/>
      <c r="AJ24" s="72"/>
      <c r="AK24" s="72"/>
      <c r="AL24" s="72"/>
      <c r="AM24" s="72"/>
      <c r="AN24" s="72"/>
      <c r="AO24" s="72"/>
    </row>
    <row r="25" spans="1:41" x14ac:dyDescent="0.25">
      <c r="A25" t="s">
        <v>770</v>
      </c>
      <c r="B25" t="s">
        <v>269</v>
      </c>
      <c r="C25" t="s">
        <v>841</v>
      </c>
      <c r="D25" t="s">
        <v>15</v>
      </c>
      <c r="E25" t="s">
        <v>117</v>
      </c>
      <c r="F25" s="51" t="str">
        <f>IFERROR(VLOOKUP(D25,'Tabelas auxiliares'!$A$3:$B$61,2,FALSE),"")</f>
        <v>PROPES - PRÓ-REITORIA DE PESQUISA / CEM</v>
      </c>
      <c r="G25" s="51" t="str">
        <f>IFERROR(VLOOKUP($B25,'Tabelas auxiliares'!$A$65:$C$102,2,FALSE),"")</f>
        <v>Assistência - Pesquisa</v>
      </c>
      <c r="H25" s="51" t="str">
        <f>IFERROR(VLOOKUP($B25,'Tabelas auxiliares'!$A$65:$C$102,3,FALSE),"")</f>
        <v>BOLSAS DE INICIACAO CIENTIFICA / BOLSAS PROJETOS DE PESQUISA E/OU EDITAIS LIGADOS A PESQUISA</v>
      </c>
      <c r="I25" t="s">
        <v>919</v>
      </c>
      <c r="J25" t="s">
        <v>920</v>
      </c>
      <c r="K25" t="s">
        <v>921</v>
      </c>
      <c r="L25" t="s">
        <v>922</v>
      </c>
      <c r="M25" t="s">
        <v>165</v>
      </c>
      <c r="N25" t="s">
        <v>166</v>
      </c>
      <c r="O25" t="s">
        <v>167</v>
      </c>
      <c r="P25" t="s">
        <v>200</v>
      </c>
      <c r="Q25" t="s">
        <v>168</v>
      </c>
      <c r="R25" t="s">
        <v>165</v>
      </c>
      <c r="S25" t="s">
        <v>923</v>
      </c>
      <c r="T25" t="s">
        <v>164</v>
      </c>
      <c r="U25" t="s">
        <v>118</v>
      </c>
      <c r="V25" t="s">
        <v>855</v>
      </c>
      <c r="W25" t="s">
        <v>856</v>
      </c>
      <c r="X25" s="51" t="str">
        <f t="shared" si="0"/>
        <v>3</v>
      </c>
      <c r="Y25" s="51" t="str">
        <f>IF(T25="","",IF(AND(T25&lt;&gt;'Tabelas auxiliares'!$B$236,T25&lt;&gt;'Tabelas auxiliares'!$B$237,T25&lt;&gt;'Tabelas auxiliares'!$C$236,T25&lt;&gt;'Tabelas auxiliares'!$C$237,T25&lt;&gt;'Tabelas auxiliares'!$D$236),"FOLHA DE PESSOAL",IF(X25='Tabelas auxiliares'!$A$237,"CUSTEIO",IF(X25='Tabelas auxiliares'!$A$236,"INVESTIMENTO","ERRO - VERIFICAR"))))</f>
        <v>CUSTEIO</v>
      </c>
      <c r="Z25" s="64">
        <f t="shared" si="1"/>
        <v>40017.599999999999</v>
      </c>
      <c r="AA25" s="44">
        <v>9126.4</v>
      </c>
      <c r="AC25" s="44">
        <v>30891.200000000001</v>
      </c>
      <c r="AD25" s="72"/>
      <c r="AE25" s="72"/>
      <c r="AF25" s="72"/>
      <c r="AG25" s="72"/>
      <c r="AH25" s="72"/>
      <c r="AI25" s="72"/>
      <c r="AJ25" s="72"/>
      <c r="AK25" s="72"/>
      <c r="AL25" s="72"/>
      <c r="AM25" s="72"/>
      <c r="AN25" s="72"/>
      <c r="AO25" s="72"/>
    </row>
    <row r="26" spans="1:41" x14ac:dyDescent="0.25">
      <c r="A26" t="s">
        <v>770</v>
      </c>
      <c r="B26" t="s">
        <v>269</v>
      </c>
      <c r="C26" t="s">
        <v>841</v>
      </c>
      <c r="D26" t="s">
        <v>15</v>
      </c>
      <c r="E26" t="s">
        <v>117</v>
      </c>
      <c r="F26" s="51" t="str">
        <f>IFERROR(VLOOKUP(D26,'Tabelas auxiliares'!$A$3:$B$61,2,FALSE),"")</f>
        <v>PROPES - PRÓ-REITORIA DE PESQUISA / CEM</v>
      </c>
      <c r="G26" s="51" t="str">
        <f>IFERROR(VLOOKUP($B26,'Tabelas auxiliares'!$A$65:$C$102,2,FALSE),"")</f>
        <v>Assistência - Pesquisa</v>
      </c>
      <c r="H26" s="51" t="str">
        <f>IFERROR(VLOOKUP($B26,'Tabelas auxiliares'!$A$65:$C$102,3,FALSE),"")</f>
        <v>BOLSAS DE INICIACAO CIENTIFICA / BOLSAS PROJETOS DE PESQUISA E/OU EDITAIS LIGADOS A PESQUISA</v>
      </c>
      <c r="I26" t="s">
        <v>616</v>
      </c>
      <c r="J26" t="s">
        <v>924</v>
      </c>
      <c r="K26" t="s">
        <v>925</v>
      </c>
      <c r="L26" t="s">
        <v>926</v>
      </c>
      <c r="M26" t="s">
        <v>165</v>
      </c>
      <c r="N26" t="s">
        <v>169</v>
      </c>
      <c r="O26" t="s">
        <v>927</v>
      </c>
      <c r="P26" t="s">
        <v>928</v>
      </c>
      <c r="Q26" t="s">
        <v>168</v>
      </c>
      <c r="R26" t="s">
        <v>165</v>
      </c>
      <c r="S26" t="s">
        <v>119</v>
      </c>
      <c r="T26" t="s">
        <v>164</v>
      </c>
      <c r="U26" t="s">
        <v>929</v>
      </c>
      <c r="V26" t="s">
        <v>855</v>
      </c>
      <c r="W26" t="s">
        <v>856</v>
      </c>
      <c r="X26" s="51" t="str">
        <f t="shared" si="0"/>
        <v>3</v>
      </c>
      <c r="Y26" s="51" t="str">
        <f>IF(T26="","",IF(AND(T26&lt;&gt;'Tabelas auxiliares'!$B$236,T26&lt;&gt;'Tabelas auxiliares'!$B$237,T26&lt;&gt;'Tabelas auxiliares'!$C$236,T26&lt;&gt;'Tabelas auxiliares'!$C$237,T26&lt;&gt;'Tabelas auxiliares'!$D$236),"FOLHA DE PESSOAL",IF(X26='Tabelas auxiliares'!$A$237,"CUSTEIO",IF(X26='Tabelas auxiliares'!$A$236,"INVESTIMENTO","ERRO - VERIFICAR"))))</f>
        <v>CUSTEIO</v>
      </c>
      <c r="Z26" s="64">
        <f t="shared" si="1"/>
        <v>28800</v>
      </c>
      <c r="AA26" s="44">
        <v>3200</v>
      </c>
      <c r="AB26" s="44">
        <v>3200</v>
      </c>
      <c r="AC26" s="44">
        <v>22400</v>
      </c>
      <c r="AD26" s="72"/>
      <c r="AE26" s="72"/>
      <c r="AF26" s="72"/>
      <c r="AG26" s="72"/>
      <c r="AH26" s="72"/>
      <c r="AI26" s="72"/>
      <c r="AJ26" s="72"/>
      <c r="AK26" s="72"/>
      <c r="AL26" s="72"/>
      <c r="AM26" s="72"/>
      <c r="AN26" s="72"/>
      <c r="AO26" s="72"/>
    </row>
    <row r="27" spans="1:41" x14ac:dyDescent="0.25">
      <c r="A27" t="s">
        <v>770</v>
      </c>
      <c r="B27" t="s">
        <v>269</v>
      </c>
      <c r="C27" t="s">
        <v>841</v>
      </c>
      <c r="D27" t="s">
        <v>15</v>
      </c>
      <c r="E27" t="s">
        <v>117</v>
      </c>
      <c r="F27" s="51" t="str">
        <f>IFERROR(VLOOKUP(D27,'Tabelas auxiliares'!$A$3:$B$61,2,FALSE),"")</f>
        <v>PROPES - PRÓ-REITORIA DE PESQUISA / CEM</v>
      </c>
      <c r="G27" s="51" t="str">
        <f>IFERROR(VLOOKUP($B27,'Tabelas auxiliares'!$A$65:$C$102,2,FALSE),"")</f>
        <v>Assistência - Pesquisa</v>
      </c>
      <c r="H27" s="51" t="str">
        <f>IFERROR(VLOOKUP($B27,'Tabelas auxiliares'!$A$65:$C$102,3,FALSE),"")</f>
        <v>BOLSAS DE INICIACAO CIENTIFICA / BOLSAS PROJETOS DE PESQUISA E/OU EDITAIS LIGADOS A PESQUISA</v>
      </c>
      <c r="I27" t="s">
        <v>616</v>
      </c>
      <c r="J27" t="s">
        <v>930</v>
      </c>
      <c r="K27" t="s">
        <v>931</v>
      </c>
      <c r="L27" t="s">
        <v>932</v>
      </c>
      <c r="M27" t="s">
        <v>165</v>
      </c>
      <c r="N27" t="s">
        <v>166</v>
      </c>
      <c r="O27" t="s">
        <v>167</v>
      </c>
      <c r="P27" t="s">
        <v>200</v>
      </c>
      <c r="Q27" t="s">
        <v>168</v>
      </c>
      <c r="R27" t="s">
        <v>165</v>
      </c>
      <c r="S27" t="s">
        <v>119</v>
      </c>
      <c r="T27" t="s">
        <v>164</v>
      </c>
      <c r="U27" t="s">
        <v>118</v>
      </c>
      <c r="V27" t="s">
        <v>855</v>
      </c>
      <c r="W27" t="s">
        <v>856</v>
      </c>
      <c r="X27" s="51" t="str">
        <f t="shared" si="0"/>
        <v>3</v>
      </c>
      <c r="Y27" s="51" t="str">
        <f>IF(T27="","",IF(AND(T27&lt;&gt;'Tabelas auxiliares'!$B$236,T27&lt;&gt;'Tabelas auxiliares'!$B$237,T27&lt;&gt;'Tabelas auxiliares'!$C$236,T27&lt;&gt;'Tabelas auxiliares'!$C$237,T27&lt;&gt;'Tabelas auxiliares'!$D$236),"FOLHA DE PESSOAL",IF(X27='Tabelas auxiliares'!$A$237,"CUSTEIO",IF(X27='Tabelas auxiliares'!$A$236,"INVESTIMENTO","ERRO - VERIFICAR"))))</f>
        <v>CUSTEIO</v>
      </c>
      <c r="Z27" s="64">
        <f t="shared" si="1"/>
        <v>18900</v>
      </c>
      <c r="AA27" s="44">
        <v>2100</v>
      </c>
      <c r="AB27" s="44">
        <v>2100</v>
      </c>
      <c r="AC27" s="44">
        <v>14700</v>
      </c>
      <c r="AD27" s="72"/>
      <c r="AE27" s="72"/>
      <c r="AF27" s="72"/>
      <c r="AG27" s="72"/>
      <c r="AH27" s="72"/>
      <c r="AI27" s="72"/>
      <c r="AJ27" s="72"/>
      <c r="AK27" s="72"/>
      <c r="AL27" s="72"/>
      <c r="AM27" s="72"/>
      <c r="AN27" s="72"/>
      <c r="AO27" s="72"/>
    </row>
    <row r="28" spans="1:41" x14ac:dyDescent="0.25">
      <c r="A28" t="s">
        <v>770</v>
      </c>
      <c r="B28" t="s">
        <v>269</v>
      </c>
      <c r="C28" t="s">
        <v>841</v>
      </c>
      <c r="D28" t="s">
        <v>15</v>
      </c>
      <c r="E28" t="s">
        <v>117</v>
      </c>
      <c r="F28" s="51" t="str">
        <f>IFERROR(VLOOKUP(D28,'Tabelas auxiliares'!$A$3:$B$61,2,FALSE),"")</f>
        <v>PROPES - PRÓ-REITORIA DE PESQUISA / CEM</v>
      </c>
      <c r="G28" s="51" t="str">
        <f>IFERROR(VLOOKUP($B28,'Tabelas auxiliares'!$A$65:$C$102,2,FALSE),"")</f>
        <v>Assistência - Pesquisa</v>
      </c>
      <c r="H28" s="51" t="str">
        <f>IFERROR(VLOOKUP($B28,'Tabelas auxiliares'!$A$65:$C$102,3,FALSE),"")</f>
        <v>BOLSAS DE INICIACAO CIENTIFICA / BOLSAS PROJETOS DE PESQUISA E/OU EDITAIS LIGADOS A PESQUISA</v>
      </c>
      <c r="I28" t="s">
        <v>933</v>
      </c>
      <c r="J28" t="s">
        <v>934</v>
      </c>
      <c r="K28" t="s">
        <v>935</v>
      </c>
      <c r="L28" t="s">
        <v>936</v>
      </c>
      <c r="M28" t="s">
        <v>165</v>
      </c>
      <c r="N28" t="s">
        <v>166</v>
      </c>
      <c r="O28" t="s">
        <v>167</v>
      </c>
      <c r="P28" t="s">
        <v>200</v>
      </c>
      <c r="Q28" t="s">
        <v>168</v>
      </c>
      <c r="R28" t="s">
        <v>165</v>
      </c>
      <c r="S28" t="s">
        <v>119</v>
      </c>
      <c r="T28" t="s">
        <v>164</v>
      </c>
      <c r="U28" t="s">
        <v>118</v>
      </c>
      <c r="V28" t="s">
        <v>855</v>
      </c>
      <c r="W28" t="s">
        <v>856</v>
      </c>
      <c r="X28" s="51" t="str">
        <f t="shared" si="0"/>
        <v>3</v>
      </c>
      <c r="Y28" s="51" t="str">
        <f>IF(T28="","",IF(AND(T28&lt;&gt;'Tabelas auxiliares'!$B$236,T28&lt;&gt;'Tabelas auxiliares'!$B$237,T28&lt;&gt;'Tabelas auxiliares'!$C$236,T28&lt;&gt;'Tabelas auxiliares'!$C$237,T28&lt;&gt;'Tabelas auxiliares'!$D$236),"FOLHA DE PESSOAL",IF(X28='Tabelas auxiliares'!$A$237,"CUSTEIO",IF(X28='Tabelas auxiliares'!$A$236,"INVESTIMENTO","ERRO - VERIFICAR"))))</f>
        <v>CUSTEIO</v>
      </c>
      <c r="Z28" s="64">
        <f t="shared" si="1"/>
        <v>189000</v>
      </c>
      <c r="AC28" s="44">
        <v>189000</v>
      </c>
      <c r="AD28" s="72"/>
      <c r="AE28" s="72"/>
      <c r="AF28" s="72"/>
      <c r="AG28" s="72"/>
      <c r="AH28" s="72"/>
      <c r="AI28" s="72"/>
      <c r="AJ28" s="72"/>
      <c r="AK28" s="72"/>
      <c r="AL28" s="72"/>
      <c r="AM28" s="72"/>
      <c r="AN28" s="72"/>
      <c r="AO28" s="72"/>
    </row>
    <row r="29" spans="1:41" x14ac:dyDescent="0.25">
      <c r="A29" t="s">
        <v>770</v>
      </c>
      <c r="B29" t="s">
        <v>269</v>
      </c>
      <c r="C29" t="s">
        <v>841</v>
      </c>
      <c r="D29" t="s">
        <v>15</v>
      </c>
      <c r="E29" t="s">
        <v>117</v>
      </c>
      <c r="F29" s="51" t="str">
        <f>IFERROR(VLOOKUP(D29,'Tabelas auxiliares'!$A$3:$B$61,2,FALSE),"")</f>
        <v>PROPES - PRÓ-REITORIA DE PESQUISA / CEM</v>
      </c>
      <c r="G29" s="51" t="str">
        <f>IFERROR(VLOOKUP($B29,'Tabelas auxiliares'!$A$65:$C$102,2,FALSE),"")</f>
        <v>Assistência - Pesquisa</v>
      </c>
      <c r="H29" s="51" t="str">
        <f>IFERROR(VLOOKUP($B29,'Tabelas auxiliares'!$A$65:$C$102,3,FALSE),"")</f>
        <v>BOLSAS DE INICIACAO CIENTIFICA / BOLSAS PROJETOS DE PESQUISA E/OU EDITAIS LIGADOS A PESQUISA</v>
      </c>
      <c r="I29" t="s">
        <v>933</v>
      </c>
      <c r="J29" t="s">
        <v>937</v>
      </c>
      <c r="K29" t="s">
        <v>938</v>
      </c>
      <c r="L29" t="s">
        <v>939</v>
      </c>
      <c r="M29" t="s">
        <v>165</v>
      </c>
      <c r="N29" t="s">
        <v>166</v>
      </c>
      <c r="O29" t="s">
        <v>167</v>
      </c>
      <c r="P29" t="s">
        <v>200</v>
      </c>
      <c r="Q29" t="s">
        <v>168</v>
      </c>
      <c r="R29" t="s">
        <v>165</v>
      </c>
      <c r="S29" t="s">
        <v>119</v>
      </c>
      <c r="T29" t="s">
        <v>164</v>
      </c>
      <c r="U29" t="s">
        <v>118</v>
      </c>
      <c r="V29" t="s">
        <v>855</v>
      </c>
      <c r="W29" t="s">
        <v>856</v>
      </c>
      <c r="X29" s="51" t="str">
        <f t="shared" si="0"/>
        <v>3</v>
      </c>
      <c r="Y29" s="51" t="str">
        <f>IF(T29="","",IF(AND(T29&lt;&gt;'Tabelas auxiliares'!$B$236,T29&lt;&gt;'Tabelas auxiliares'!$B$237,T29&lt;&gt;'Tabelas auxiliares'!$C$236,T29&lt;&gt;'Tabelas auxiliares'!$C$237,T29&lt;&gt;'Tabelas auxiliares'!$D$236),"FOLHA DE PESSOAL",IF(X29='Tabelas auxiliares'!$A$237,"CUSTEIO",IF(X29='Tabelas auxiliares'!$A$236,"INVESTIMENTO","ERRO - VERIFICAR"))))</f>
        <v>CUSTEIO</v>
      </c>
      <c r="Z29" s="64">
        <f t="shared" si="1"/>
        <v>126000</v>
      </c>
      <c r="AC29" s="44">
        <v>126000</v>
      </c>
      <c r="AD29" s="72"/>
      <c r="AE29" s="72"/>
      <c r="AF29" s="72"/>
      <c r="AG29" s="72"/>
      <c r="AH29" s="72"/>
      <c r="AI29" s="72"/>
      <c r="AJ29" s="72"/>
      <c r="AK29" s="72"/>
      <c r="AL29" s="72"/>
      <c r="AM29" s="72"/>
      <c r="AN29" s="72"/>
      <c r="AO29" s="72"/>
    </row>
    <row r="30" spans="1:41" x14ac:dyDescent="0.25">
      <c r="A30" t="s">
        <v>770</v>
      </c>
      <c r="B30" t="s">
        <v>269</v>
      </c>
      <c r="C30" t="s">
        <v>841</v>
      </c>
      <c r="D30" t="s">
        <v>15</v>
      </c>
      <c r="E30" t="s">
        <v>117</v>
      </c>
      <c r="F30" s="51" t="str">
        <f>IFERROR(VLOOKUP(D30,'Tabelas auxiliares'!$A$3:$B$61,2,FALSE),"")</f>
        <v>PROPES - PRÓ-REITORIA DE PESQUISA / CEM</v>
      </c>
      <c r="G30" s="51" t="str">
        <f>IFERROR(VLOOKUP($B30,'Tabelas auxiliares'!$A$65:$C$102,2,FALSE),"")</f>
        <v>Assistência - Pesquisa</v>
      </c>
      <c r="H30" s="51" t="str">
        <f>IFERROR(VLOOKUP($B30,'Tabelas auxiliares'!$A$65:$C$102,3,FALSE),"")</f>
        <v>BOLSAS DE INICIACAO CIENTIFICA / BOLSAS PROJETOS DE PESQUISA E/OU EDITAIS LIGADOS A PESQUISA</v>
      </c>
      <c r="I30" t="s">
        <v>908</v>
      </c>
      <c r="J30" t="s">
        <v>934</v>
      </c>
      <c r="K30" t="s">
        <v>940</v>
      </c>
      <c r="L30" t="s">
        <v>941</v>
      </c>
      <c r="M30" t="s">
        <v>165</v>
      </c>
      <c r="N30" t="s">
        <v>166</v>
      </c>
      <c r="O30" t="s">
        <v>167</v>
      </c>
      <c r="P30" t="s">
        <v>200</v>
      </c>
      <c r="Q30" t="s">
        <v>168</v>
      </c>
      <c r="R30" t="s">
        <v>165</v>
      </c>
      <c r="S30" t="s">
        <v>597</v>
      </c>
      <c r="T30" t="s">
        <v>164</v>
      </c>
      <c r="U30" t="s">
        <v>118</v>
      </c>
      <c r="V30" t="s">
        <v>855</v>
      </c>
      <c r="W30" t="s">
        <v>856</v>
      </c>
      <c r="X30" s="51" t="str">
        <f t="shared" si="0"/>
        <v>3</v>
      </c>
      <c r="Y30" s="51" t="str">
        <f>IF(T30="","",IF(AND(T30&lt;&gt;'Tabelas auxiliares'!$B$236,T30&lt;&gt;'Tabelas auxiliares'!$B$237,T30&lt;&gt;'Tabelas auxiliares'!$C$236,T30&lt;&gt;'Tabelas auxiliares'!$C$237,T30&lt;&gt;'Tabelas auxiliares'!$D$236),"FOLHA DE PESSOAL",IF(X30='Tabelas auxiliares'!$A$237,"CUSTEIO",IF(X30='Tabelas auxiliares'!$A$236,"INVESTIMENTO","ERRO - VERIFICAR"))))</f>
        <v>CUSTEIO</v>
      </c>
      <c r="Z30" s="64">
        <f t="shared" si="1"/>
        <v>25868</v>
      </c>
      <c r="AC30" s="44">
        <v>25868</v>
      </c>
      <c r="AD30" s="72"/>
      <c r="AE30" s="72"/>
      <c r="AF30" s="72"/>
      <c r="AG30" s="72"/>
      <c r="AH30" s="72"/>
      <c r="AI30" s="72"/>
      <c r="AJ30" s="72"/>
      <c r="AK30" s="72"/>
      <c r="AL30" s="72"/>
      <c r="AM30" s="72"/>
      <c r="AN30" s="72"/>
      <c r="AO30" s="72"/>
    </row>
    <row r="31" spans="1:41" x14ac:dyDescent="0.25">
      <c r="A31" t="s">
        <v>770</v>
      </c>
      <c r="B31" t="s">
        <v>269</v>
      </c>
      <c r="C31" t="s">
        <v>841</v>
      </c>
      <c r="D31" t="s">
        <v>15</v>
      </c>
      <c r="E31" t="s">
        <v>117</v>
      </c>
      <c r="F31" s="51" t="str">
        <f>IFERROR(VLOOKUP(D31,'Tabelas auxiliares'!$A$3:$B$61,2,FALSE),"")</f>
        <v>PROPES - PRÓ-REITORIA DE PESQUISA / CEM</v>
      </c>
      <c r="G31" s="51" t="str">
        <f>IFERROR(VLOOKUP($B31,'Tabelas auxiliares'!$A$65:$C$102,2,FALSE),"")</f>
        <v>Assistência - Pesquisa</v>
      </c>
      <c r="H31" s="51" t="str">
        <f>IFERROR(VLOOKUP($B31,'Tabelas auxiliares'!$A$65:$C$102,3,FALSE),"")</f>
        <v>BOLSAS DE INICIACAO CIENTIFICA / BOLSAS PROJETOS DE PESQUISA E/OU EDITAIS LIGADOS A PESQUISA</v>
      </c>
      <c r="I31" t="s">
        <v>908</v>
      </c>
      <c r="J31" t="s">
        <v>934</v>
      </c>
      <c r="K31" t="s">
        <v>942</v>
      </c>
      <c r="L31" t="s">
        <v>941</v>
      </c>
      <c r="M31" t="s">
        <v>165</v>
      </c>
      <c r="N31" t="s">
        <v>166</v>
      </c>
      <c r="O31" t="s">
        <v>167</v>
      </c>
      <c r="P31" t="s">
        <v>200</v>
      </c>
      <c r="Q31" t="s">
        <v>168</v>
      </c>
      <c r="R31" t="s">
        <v>165</v>
      </c>
      <c r="S31" t="s">
        <v>119</v>
      </c>
      <c r="T31" t="s">
        <v>164</v>
      </c>
      <c r="U31" t="s">
        <v>118</v>
      </c>
      <c r="V31" t="s">
        <v>855</v>
      </c>
      <c r="W31" t="s">
        <v>856</v>
      </c>
      <c r="X31" s="51" t="str">
        <f t="shared" si="0"/>
        <v>3</v>
      </c>
      <c r="Y31" s="51" t="str">
        <f>IF(T31="","",IF(AND(T31&lt;&gt;'Tabelas auxiliares'!$B$236,T31&lt;&gt;'Tabelas auxiliares'!$B$237,T31&lt;&gt;'Tabelas auxiliares'!$C$236,T31&lt;&gt;'Tabelas auxiliares'!$C$237,T31&lt;&gt;'Tabelas auxiliares'!$D$236),"FOLHA DE PESSOAL",IF(X31='Tabelas auxiliares'!$A$237,"CUSTEIO",IF(X31='Tabelas auxiliares'!$A$236,"INVESTIMENTO","ERRO - VERIFICAR"))))</f>
        <v>CUSTEIO</v>
      </c>
      <c r="Z31" s="64">
        <f t="shared" si="1"/>
        <v>51432</v>
      </c>
      <c r="AC31" s="44">
        <v>51432</v>
      </c>
      <c r="AD31" s="72"/>
      <c r="AE31" s="72"/>
      <c r="AF31" s="72"/>
      <c r="AG31" s="72"/>
      <c r="AH31" s="72"/>
      <c r="AI31" s="72"/>
      <c r="AJ31" s="72"/>
      <c r="AK31" s="72"/>
      <c r="AL31" s="72"/>
      <c r="AM31" s="72"/>
      <c r="AN31" s="72"/>
      <c r="AO31" s="72"/>
    </row>
    <row r="32" spans="1:41" x14ac:dyDescent="0.25">
      <c r="A32" t="s">
        <v>770</v>
      </c>
      <c r="B32" t="s">
        <v>269</v>
      </c>
      <c r="C32" t="s">
        <v>841</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908</v>
      </c>
      <c r="J32" t="s">
        <v>937</v>
      </c>
      <c r="K32" t="s">
        <v>943</v>
      </c>
      <c r="L32" t="s">
        <v>944</v>
      </c>
      <c r="M32" t="s">
        <v>165</v>
      </c>
      <c r="N32" t="s">
        <v>166</v>
      </c>
      <c r="O32" t="s">
        <v>167</v>
      </c>
      <c r="P32" t="s">
        <v>200</v>
      </c>
      <c r="Q32" t="s">
        <v>168</v>
      </c>
      <c r="R32" t="s">
        <v>165</v>
      </c>
      <c r="S32" t="s">
        <v>597</v>
      </c>
      <c r="T32" t="s">
        <v>164</v>
      </c>
      <c r="U32" t="s">
        <v>118</v>
      </c>
      <c r="V32" t="s">
        <v>855</v>
      </c>
      <c r="W32" t="s">
        <v>856</v>
      </c>
      <c r="X32" s="51" t="str">
        <f t="shared" si="0"/>
        <v>3</v>
      </c>
      <c r="Y32" s="51" t="str">
        <f>IF(T32="","",IF(AND(T32&lt;&gt;'Tabelas auxiliares'!$B$236,T32&lt;&gt;'Tabelas auxiliares'!$B$237,T32&lt;&gt;'Tabelas auxiliares'!$C$236,T32&lt;&gt;'Tabelas auxiliares'!$C$237,T32&lt;&gt;'Tabelas auxiliares'!$D$236),"FOLHA DE PESSOAL",IF(X32='Tabelas auxiliares'!$A$237,"CUSTEIO",IF(X32='Tabelas auxiliares'!$A$236,"INVESTIMENTO","ERRO - VERIFICAR"))))</f>
        <v>CUSTEIO</v>
      </c>
      <c r="Z32" s="64">
        <f t="shared" si="1"/>
        <v>82000</v>
      </c>
      <c r="AC32" s="44">
        <v>82000</v>
      </c>
      <c r="AD32" s="72"/>
      <c r="AE32" s="72"/>
      <c r="AF32" s="72"/>
      <c r="AG32" s="72"/>
      <c r="AH32" s="72"/>
      <c r="AI32" s="72"/>
      <c r="AJ32" s="72"/>
      <c r="AK32" s="72"/>
      <c r="AL32" s="72"/>
      <c r="AM32" s="72"/>
      <c r="AN32" s="72"/>
      <c r="AO32" s="72"/>
    </row>
    <row r="33" spans="1:41" x14ac:dyDescent="0.25">
      <c r="A33" t="s">
        <v>770</v>
      </c>
      <c r="B33" t="s">
        <v>269</v>
      </c>
      <c r="C33" t="s">
        <v>841</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617</v>
      </c>
      <c r="J33" t="s">
        <v>945</v>
      </c>
      <c r="K33" t="s">
        <v>946</v>
      </c>
      <c r="L33" t="s">
        <v>947</v>
      </c>
      <c r="M33" t="s">
        <v>165</v>
      </c>
      <c r="N33" t="s">
        <v>166</v>
      </c>
      <c r="O33" t="s">
        <v>167</v>
      </c>
      <c r="P33" t="s">
        <v>200</v>
      </c>
      <c r="Q33" t="s">
        <v>168</v>
      </c>
      <c r="R33" t="s">
        <v>165</v>
      </c>
      <c r="S33" t="s">
        <v>119</v>
      </c>
      <c r="T33" t="s">
        <v>164</v>
      </c>
      <c r="U33" t="s">
        <v>118</v>
      </c>
      <c r="V33" t="s">
        <v>855</v>
      </c>
      <c r="W33" t="s">
        <v>856</v>
      </c>
      <c r="X33" s="51" t="str">
        <f t="shared" si="0"/>
        <v>3</v>
      </c>
      <c r="Y33" s="51" t="str">
        <f>IF(T33="","",IF(AND(T33&lt;&gt;'Tabelas auxiliares'!$B$236,T33&lt;&gt;'Tabelas auxiliares'!$B$237,T33&lt;&gt;'Tabelas auxiliares'!$C$236,T33&lt;&gt;'Tabelas auxiliares'!$C$237,T33&lt;&gt;'Tabelas auxiliares'!$D$236),"FOLHA DE PESSOAL",IF(X33='Tabelas auxiliares'!$A$237,"CUSTEIO",IF(X33='Tabelas auxiliares'!$A$236,"INVESTIMENTO","ERRO - VERIFICAR"))))</f>
        <v>CUSTEIO</v>
      </c>
      <c r="Z33" s="64">
        <f t="shared" si="1"/>
        <v>84000</v>
      </c>
      <c r="AA33" s="44">
        <v>47600</v>
      </c>
      <c r="AB33" s="44">
        <v>36400</v>
      </c>
      <c r="AD33" s="72"/>
      <c r="AE33" s="72"/>
      <c r="AF33" s="72"/>
      <c r="AG33" s="72"/>
      <c r="AH33" s="72"/>
      <c r="AI33" s="72"/>
      <c r="AJ33" s="72"/>
      <c r="AK33" s="72"/>
      <c r="AL33" s="72"/>
      <c r="AM33" s="72"/>
      <c r="AN33" s="72"/>
      <c r="AO33" s="72"/>
    </row>
    <row r="34" spans="1:41" x14ac:dyDescent="0.25">
      <c r="A34" t="s">
        <v>770</v>
      </c>
      <c r="B34" t="s">
        <v>269</v>
      </c>
      <c r="C34" t="s">
        <v>841</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948</v>
      </c>
      <c r="J34" t="s">
        <v>949</v>
      </c>
      <c r="K34" t="s">
        <v>950</v>
      </c>
      <c r="L34" t="s">
        <v>951</v>
      </c>
      <c r="M34" t="s">
        <v>165</v>
      </c>
      <c r="N34" t="s">
        <v>166</v>
      </c>
      <c r="O34" t="s">
        <v>167</v>
      </c>
      <c r="P34" t="s">
        <v>200</v>
      </c>
      <c r="Q34" t="s">
        <v>168</v>
      </c>
      <c r="R34" t="s">
        <v>165</v>
      </c>
      <c r="S34" t="s">
        <v>119</v>
      </c>
      <c r="T34" t="s">
        <v>164</v>
      </c>
      <c r="U34" t="s">
        <v>118</v>
      </c>
      <c r="V34" t="s">
        <v>855</v>
      </c>
      <c r="W34" t="s">
        <v>856</v>
      </c>
      <c r="X34" s="51" t="str">
        <f t="shared" si="0"/>
        <v>3</v>
      </c>
      <c r="Y34" s="51" t="str">
        <f>IF(T34="","",IF(AND(T34&lt;&gt;'Tabelas auxiliares'!$B$236,T34&lt;&gt;'Tabelas auxiliares'!$B$237,T34&lt;&gt;'Tabelas auxiliares'!$C$236,T34&lt;&gt;'Tabelas auxiliares'!$C$237,T34&lt;&gt;'Tabelas auxiliares'!$D$236),"FOLHA DE PESSOAL",IF(X34='Tabelas auxiliares'!$A$237,"CUSTEIO",IF(X34='Tabelas auxiliares'!$A$236,"INVESTIMENTO","ERRO - VERIFICAR"))))</f>
        <v>CUSTEIO</v>
      </c>
      <c r="Z34" s="64">
        <f t="shared" si="1"/>
        <v>252000</v>
      </c>
      <c r="AA34" s="44">
        <v>61600</v>
      </c>
      <c r="AB34" s="44">
        <v>60200</v>
      </c>
      <c r="AC34" s="44">
        <v>130200</v>
      </c>
      <c r="AD34" s="72"/>
      <c r="AE34" s="72"/>
      <c r="AF34" s="72"/>
      <c r="AG34" s="72"/>
      <c r="AH34" s="72"/>
      <c r="AI34" s="72"/>
      <c r="AJ34" s="72"/>
      <c r="AK34" s="72"/>
      <c r="AL34" s="72"/>
      <c r="AM34" s="72"/>
      <c r="AN34" s="72"/>
      <c r="AO34" s="72"/>
    </row>
    <row r="35" spans="1:41" x14ac:dyDescent="0.25">
      <c r="A35" t="s">
        <v>770</v>
      </c>
      <c r="B35" t="s">
        <v>269</v>
      </c>
      <c r="C35" t="s">
        <v>841</v>
      </c>
      <c r="D35" t="s">
        <v>84</v>
      </c>
      <c r="E35" t="s">
        <v>117</v>
      </c>
      <c r="F35" s="51" t="str">
        <f>IFERROR(VLOOKUP(D35,'Tabelas auxiliares'!$A$3:$B$61,2,FALSE),"")</f>
        <v>AGÊNCIA DE INOVAÇÃO</v>
      </c>
      <c r="G35" s="51" t="str">
        <f>IFERROR(VLOOKUP($B35,'Tabelas auxiliares'!$A$65:$C$102,2,FALSE),"")</f>
        <v>Assistência - Pesquisa</v>
      </c>
      <c r="H35" s="51" t="str">
        <f>IFERROR(VLOOKUP($B35,'Tabelas auxiliares'!$A$65:$C$102,3,FALSE),"")</f>
        <v>BOLSAS DE INICIACAO CIENTIFICA / BOLSAS PROJETOS DE PESQUISA E/OU EDITAIS LIGADOS A PESQUISA</v>
      </c>
      <c r="I35" t="s">
        <v>952</v>
      </c>
      <c r="J35" t="s">
        <v>953</v>
      </c>
      <c r="K35" t="s">
        <v>954</v>
      </c>
      <c r="L35" t="s">
        <v>955</v>
      </c>
      <c r="M35" t="s">
        <v>165</v>
      </c>
      <c r="N35" t="s">
        <v>166</v>
      </c>
      <c r="O35" t="s">
        <v>167</v>
      </c>
      <c r="P35" t="s">
        <v>200</v>
      </c>
      <c r="Q35" t="s">
        <v>168</v>
      </c>
      <c r="R35" t="s">
        <v>165</v>
      </c>
      <c r="S35" t="s">
        <v>119</v>
      </c>
      <c r="T35" t="s">
        <v>164</v>
      </c>
      <c r="U35" t="s">
        <v>118</v>
      </c>
      <c r="V35" t="s">
        <v>855</v>
      </c>
      <c r="W35" t="s">
        <v>856</v>
      </c>
      <c r="X35" s="51" t="str">
        <f t="shared" si="0"/>
        <v>3</v>
      </c>
      <c r="Y35" s="51" t="str">
        <f>IF(T35="","",IF(AND(T35&lt;&gt;'Tabelas auxiliares'!$B$236,T35&lt;&gt;'Tabelas auxiliares'!$B$237,T35&lt;&gt;'Tabelas auxiliares'!$C$236,T35&lt;&gt;'Tabelas auxiliares'!$C$237,T35&lt;&gt;'Tabelas auxiliares'!$D$236),"FOLHA DE PESSOAL",IF(X35='Tabelas auxiliares'!$A$237,"CUSTEIO",IF(X35='Tabelas auxiliares'!$A$236,"INVESTIMENTO","ERRO - VERIFICAR"))))</f>
        <v>CUSTEIO</v>
      </c>
      <c r="Z35" s="64">
        <f t="shared" si="1"/>
        <v>8400</v>
      </c>
      <c r="AA35" s="44">
        <v>5600</v>
      </c>
      <c r="AB35" s="44">
        <v>2800</v>
      </c>
      <c r="AD35" s="72"/>
      <c r="AE35" s="72"/>
      <c r="AF35" s="72"/>
      <c r="AG35" s="72"/>
      <c r="AH35" s="72"/>
      <c r="AI35" s="72"/>
      <c r="AJ35" s="72"/>
      <c r="AK35" s="72"/>
      <c r="AL35" s="72"/>
      <c r="AM35" s="72"/>
      <c r="AN35" s="72"/>
      <c r="AO35" s="72"/>
    </row>
    <row r="36" spans="1:41" x14ac:dyDescent="0.25">
      <c r="A36" t="s">
        <v>770</v>
      </c>
      <c r="B36" t="s">
        <v>271</v>
      </c>
      <c r="C36" t="s">
        <v>843</v>
      </c>
      <c r="D36" t="s">
        <v>55</v>
      </c>
      <c r="E36" t="s">
        <v>117</v>
      </c>
      <c r="F36" s="51" t="str">
        <f>IFERROR(VLOOKUP(D36,'Tabelas auxiliares'!$A$3:$B$61,2,FALSE),"")</f>
        <v>PROEC - PRÓ-REITORIA DE EXTENSÃO E CULTURA</v>
      </c>
      <c r="G36" s="51" t="str">
        <f>IFERROR(VLOOKUP($B36,'Tabelas auxiliares'!$A$65:$C$102,2,FALSE),"")</f>
        <v>Assistência - Extensão</v>
      </c>
      <c r="H36" s="51" t="str">
        <f>IFERROR(VLOOKUP($B36,'Tabelas auxiliares'!$A$65:$C$102,3,FALSE),"")</f>
        <v>BOLSAS DE EXTENSAO / PROJETOS EXTENSIONISTAS</v>
      </c>
      <c r="I36" t="s">
        <v>956</v>
      </c>
      <c r="J36" t="s">
        <v>957</v>
      </c>
      <c r="K36" t="s">
        <v>958</v>
      </c>
      <c r="L36" t="s">
        <v>959</v>
      </c>
      <c r="M36" t="s">
        <v>165</v>
      </c>
      <c r="N36" t="s">
        <v>169</v>
      </c>
      <c r="O36" t="s">
        <v>927</v>
      </c>
      <c r="P36" t="s">
        <v>928</v>
      </c>
      <c r="Q36" t="s">
        <v>168</v>
      </c>
      <c r="R36" t="s">
        <v>165</v>
      </c>
      <c r="S36" t="s">
        <v>119</v>
      </c>
      <c r="T36" t="s">
        <v>164</v>
      </c>
      <c r="U36" t="s">
        <v>929</v>
      </c>
      <c r="V36" t="s">
        <v>855</v>
      </c>
      <c r="W36" t="s">
        <v>856</v>
      </c>
      <c r="X36" s="51" t="str">
        <f t="shared" si="0"/>
        <v>3</v>
      </c>
      <c r="Y36" s="51" t="str">
        <f>IF(T36="","",IF(AND(T36&lt;&gt;'Tabelas auxiliares'!$B$236,T36&lt;&gt;'Tabelas auxiliares'!$B$237,T36&lt;&gt;'Tabelas auxiliares'!$C$236,T36&lt;&gt;'Tabelas auxiliares'!$C$237,T36&lt;&gt;'Tabelas auxiliares'!$D$236),"FOLHA DE PESSOAL",IF(X36='Tabelas auxiliares'!$A$237,"CUSTEIO",IF(X36='Tabelas auxiliares'!$A$236,"INVESTIMENTO","ERRO - VERIFICAR"))))</f>
        <v>CUSTEIO</v>
      </c>
      <c r="Z36" s="64">
        <f t="shared" si="1"/>
        <v>76800</v>
      </c>
      <c r="AC36" s="44">
        <v>76800</v>
      </c>
      <c r="AD36" s="72"/>
      <c r="AE36" s="72"/>
      <c r="AF36" s="72"/>
      <c r="AG36" s="72"/>
      <c r="AH36" s="72"/>
      <c r="AI36" s="72"/>
      <c r="AJ36" s="72"/>
      <c r="AK36" s="72"/>
      <c r="AL36" s="72"/>
      <c r="AM36" s="72"/>
      <c r="AN36" s="72"/>
      <c r="AO36" s="72"/>
    </row>
    <row r="37" spans="1:41" x14ac:dyDescent="0.25">
      <c r="A37" t="s">
        <v>770</v>
      </c>
      <c r="B37" t="s">
        <v>271</v>
      </c>
      <c r="C37" t="s">
        <v>843</v>
      </c>
      <c r="D37" t="s">
        <v>55</v>
      </c>
      <c r="E37" t="s">
        <v>117</v>
      </c>
      <c r="F37" s="51" t="str">
        <f>IFERROR(VLOOKUP(D37,'Tabelas auxiliares'!$A$3:$B$61,2,FALSE),"")</f>
        <v>PROEC - PRÓ-REITORIA DE EXTENSÃO E CULTURA</v>
      </c>
      <c r="G37" s="51" t="str">
        <f>IFERROR(VLOOKUP($B37,'Tabelas auxiliares'!$A$65:$C$102,2,FALSE),"")</f>
        <v>Assistência - Extensão</v>
      </c>
      <c r="H37" s="51" t="str">
        <f>IFERROR(VLOOKUP($B37,'Tabelas auxiliares'!$A$65:$C$102,3,FALSE),"")</f>
        <v>BOLSAS DE EXTENSAO / PROJETOS EXTENSIONISTAS</v>
      </c>
      <c r="I37" t="s">
        <v>609</v>
      </c>
      <c r="J37" t="s">
        <v>960</v>
      </c>
      <c r="K37" t="s">
        <v>961</v>
      </c>
      <c r="L37" t="s">
        <v>962</v>
      </c>
      <c r="M37" t="s">
        <v>165</v>
      </c>
      <c r="N37" t="s">
        <v>169</v>
      </c>
      <c r="O37" t="s">
        <v>927</v>
      </c>
      <c r="P37" t="s">
        <v>928</v>
      </c>
      <c r="Q37" t="s">
        <v>168</v>
      </c>
      <c r="R37" t="s">
        <v>165</v>
      </c>
      <c r="S37" t="s">
        <v>119</v>
      </c>
      <c r="T37" t="s">
        <v>164</v>
      </c>
      <c r="U37" t="s">
        <v>929</v>
      </c>
      <c r="V37" t="s">
        <v>855</v>
      </c>
      <c r="W37" t="s">
        <v>856</v>
      </c>
      <c r="X37" s="51" t="str">
        <f t="shared" si="0"/>
        <v>3</v>
      </c>
      <c r="Y37" s="51" t="str">
        <f>IF(T37="","",IF(AND(T37&lt;&gt;'Tabelas auxiliares'!$B$236,T37&lt;&gt;'Tabelas auxiliares'!$B$237,T37&lt;&gt;'Tabelas auxiliares'!$C$236,T37&lt;&gt;'Tabelas auxiliares'!$C$237,T37&lt;&gt;'Tabelas auxiliares'!$D$236),"FOLHA DE PESSOAL",IF(X37='Tabelas auxiliares'!$A$237,"CUSTEIO",IF(X37='Tabelas auxiliares'!$A$236,"INVESTIMENTO","ERRO - VERIFICAR"))))</f>
        <v>CUSTEIO</v>
      </c>
      <c r="Z37" s="64">
        <f t="shared" si="1"/>
        <v>77700</v>
      </c>
      <c r="AC37" s="44">
        <v>77700</v>
      </c>
      <c r="AD37" s="72"/>
      <c r="AE37" s="72"/>
      <c r="AF37" s="72"/>
      <c r="AG37" s="72"/>
      <c r="AH37" s="72"/>
      <c r="AI37" s="72"/>
      <c r="AJ37" s="72"/>
      <c r="AK37" s="72"/>
      <c r="AL37" s="72"/>
      <c r="AM37" s="72"/>
      <c r="AN37" s="72"/>
      <c r="AO37" s="72"/>
    </row>
    <row r="38" spans="1:41" x14ac:dyDescent="0.25">
      <c r="A38" t="s">
        <v>770</v>
      </c>
      <c r="B38" t="s">
        <v>271</v>
      </c>
      <c r="C38" t="s">
        <v>843</v>
      </c>
      <c r="D38" t="s">
        <v>55</v>
      </c>
      <c r="E38" t="s">
        <v>117</v>
      </c>
      <c r="F38" s="51" t="str">
        <f>IFERROR(VLOOKUP(D38,'Tabelas auxiliares'!$A$3:$B$61,2,FALSE),"")</f>
        <v>PROEC - PRÓ-REITORIA DE EXTENSÃO E CULTURA</v>
      </c>
      <c r="G38" s="51" t="str">
        <f>IFERROR(VLOOKUP($B38,'Tabelas auxiliares'!$A$65:$C$102,2,FALSE),"")</f>
        <v>Assistência - Extensão</v>
      </c>
      <c r="H38" s="51" t="str">
        <f>IFERROR(VLOOKUP($B38,'Tabelas auxiliares'!$A$65:$C$102,3,FALSE),"")</f>
        <v>BOLSAS DE EXTENSAO / PROJETOS EXTENSIONISTAS</v>
      </c>
      <c r="I38" t="s">
        <v>609</v>
      </c>
      <c r="J38" t="s">
        <v>963</v>
      </c>
      <c r="K38" t="s">
        <v>964</v>
      </c>
      <c r="L38" t="s">
        <v>965</v>
      </c>
      <c r="M38" t="s">
        <v>165</v>
      </c>
      <c r="N38" t="s">
        <v>169</v>
      </c>
      <c r="O38" t="s">
        <v>927</v>
      </c>
      <c r="P38" t="s">
        <v>928</v>
      </c>
      <c r="Q38" t="s">
        <v>168</v>
      </c>
      <c r="R38" t="s">
        <v>165</v>
      </c>
      <c r="S38" t="s">
        <v>119</v>
      </c>
      <c r="T38" t="s">
        <v>164</v>
      </c>
      <c r="U38" t="s">
        <v>929</v>
      </c>
      <c r="V38" t="s">
        <v>855</v>
      </c>
      <c r="W38" t="s">
        <v>856</v>
      </c>
      <c r="X38" s="51" t="str">
        <f t="shared" si="0"/>
        <v>3</v>
      </c>
      <c r="Y38" s="51" t="str">
        <f>IF(T38="","",IF(AND(T38&lt;&gt;'Tabelas auxiliares'!$B$236,T38&lt;&gt;'Tabelas auxiliares'!$B$237,T38&lt;&gt;'Tabelas auxiliares'!$C$236,T38&lt;&gt;'Tabelas auxiliares'!$C$237,T38&lt;&gt;'Tabelas auxiliares'!$D$236),"FOLHA DE PESSOAL",IF(X38='Tabelas auxiliares'!$A$237,"CUSTEIO",IF(X38='Tabelas auxiliares'!$A$236,"INVESTIMENTO","ERRO - VERIFICAR"))))</f>
        <v>CUSTEIO</v>
      </c>
      <c r="Z38" s="64">
        <f t="shared" si="1"/>
        <v>297500</v>
      </c>
      <c r="AC38" s="44">
        <v>297500</v>
      </c>
      <c r="AD38" s="72"/>
      <c r="AE38" s="72"/>
      <c r="AF38" s="72"/>
      <c r="AG38" s="72"/>
      <c r="AH38" s="72"/>
      <c r="AI38" s="72"/>
      <c r="AJ38" s="72"/>
      <c r="AK38" s="72"/>
      <c r="AL38" s="72"/>
      <c r="AM38" s="72"/>
      <c r="AN38" s="72"/>
      <c r="AO38" s="72"/>
    </row>
    <row r="39" spans="1:41" x14ac:dyDescent="0.25">
      <c r="A39" t="s">
        <v>770</v>
      </c>
      <c r="B39" t="s">
        <v>271</v>
      </c>
      <c r="C39" t="s">
        <v>843</v>
      </c>
      <c r="D39" t="s">
        <v>55</v>
      </c>
      <c r="E39" t="s">
        <v>117</v>
      </c>
      <c r="F39" s="51" t="str">
        <f>IFERROR(VLOOKUP(D39,'Tabelas auxiliares'!$A$3:$B$61,2,FALSE),"")</f>
        <v>PROEC - PRÓ-REITORIA DE EXTENSÃO E CULTURA</v>
      </c>
      <c r="G39" s="51" t="str">
        <f>IFERROR(VLOOKUP($B39,'Tabelas auxiliares'!$A$65:$C$102,2,FALSE),"")</f>
        <v>Assistência - Extensão</v>
      </c>
      <c r="H39" s="51" t="str">
        <f>IFERROR(VLOOKUP($B39,'Tabelas auxiliares'!$A$65:$C$102,3,FALSE),"")</f>
        <v>BOLSAS DE EXTENSAO / PROJETOS EXTENSIONISTAS</v>
      </c>
      <c r="I39" t="s">
        <v>618</v>
      </c>
      <c r="J39" t="s">
        <v>963</v>
      </c>
      <c r="K39" t="s">
        <v>966</v>
      </c>
      <c r="L39" t="s">
        <v>965</v>
      </c>
      <c r="M39" t="s">
        <v>165</v>
      </c>
      <c r="N39" t="s">
        <v>166</v>
      </c>
      <c r="O39" t="s">
        <v>167</v>
      </c>
      <c r="P39" t="s">
        <v>200</v>
      </c>
      <c r="Q39" t="s">
        <v>168</v>
      </c>
      <c r="R39" t="s">
        <v>165</v>
      </c>
      <c r="S39" t="s">
        <v>119</v>
      </c>
      <c r="T39" t="s">
        <v>164</v>
      </c>
      <c r="U39" t="s">
        <v>118</v>
      </c>
      <c r="V39" t="s">
        <v>855</v>
      </c>
      <c r="W39" t="s">
        <v>856</v>
      </c>
      <c r="X39" s="51" t="str">
        <f t="shared" si="0"/>
        <v>3</v>
      </c>
      <c r="Y39" s="51" t="str">
        <f>IF(T39="","",IF(AND(T39&lt;&gt;'Tabelas auxiliares'!$B$236,T39&lt;&gt;'Tabelas auxiliares'!$B$237,T39&lt;&gt;'Tabelas auxiliares'!$C$236,T39&lt;&gt;'Tabelas auxiliares'!$C$237,T39&lt;&gt;'Tabelas auxiliares'!$D$236),"FOLHA DE PESSOAL",IF(X39='Tabelas auxiliares'!$A$237,"CUSTEIO",IF(X39='Tabelas auxiliares'!$A$236,"INVESTIMENTO","ERRO - VERIFICAR"))))</f>
        <v>CUSTEIO</v>
      </c>
      <c r="Z39" s="64">
        <f t="shared" si="1"/>
        <v>658700</v>
      </c>
      <c r="AA39" s="44">
        <v>73500</v>
      </c>
      <c r="AB39" s="44">
        <v>90300</v>
      </c>
      <c r="AC39" s="44">
        <v>494900</v>
      </c>
      <c r="AD39" s="72"/>
      <c r="AE39" s="72"/>
      <c r="AF39" s="72"/>
      <c r="AG39" s="72"/>
      <c r="AH39" s="72"/>
      <c r="AI39" s="72"/>
      <c r="AJ39" s="72"/>
      <c r="AK39" s="72"/>
      <c r="AL39" s="72"/>
      <c r="AM39" s="72"/>
      <c r="AN39" s="72"/>
      <c r="AO39" s="72"/>
    </row>
    <row r="40" spans="1:41" x14ac:dyDescent="0.25">
      <c r="A40" t="s">
        <v>770</v>
      </c>
      <c r="B40" t="s">
        <v>271</v>
      </c>
      <c r="C40" t="s">
        <v>843</v>
      </c>
      <c r="D40" t="s">
        <v>55</v>
      </c>
      <c r="E40" t="s">
        <v>117</v>
      </c>
      <c r="F40" s="51" t="str">
        <f>IFERROR(VLOOKUP(D40,'Tabelas auxiliares'!$A$3:$B$61,2,FALSE),"")</f>
        <v>PROEC - PRÓ-REITORIA DE EXTENSÃO E CULTURA</v>
      </c>
      <c r="G40" s="51" t="str">
        <f>IFERROR(VLOOKUP($B40,'Tabelas auxiliares'!$A$65:$C$102,2,FALSE),"")</f>
        <v>Assistência - Extensão</v>
      </c>
      <c r="H40" s="51" t="str">
        <f>IFERROR(VLOOKUP($B40,'Tabelas auxiliares'!$A$65:$C$102,3,FALSE),"")</f>
        <v>BOLSAS DE EXTENSAO / PROJETOS EXTENSIONISTAS</v>
      </c>
      <c r="I40" t="s">
        <v>618</v>
      </c>
      <c r="J40" t="s">
        <v>967</v>
      </c>
      <c r="K40" t="s">
        <v>968</v>
      </c>
      <c r="L40" t="s">
        <v>969</v>
      </c>
      <c r="M40" t="s">
        <v>165</v>
      </c>
      <c r="N40" t="s">
        <v>166</v>
      </c>
      <c r="O40" t="s">
        <v>167</v>
      </c>
      <c r="P40" t="s">
        <v>200</v>
      </c>
      <c r="Q40" t="s">
        <v>168</v>
      </c>
      <c r="R40" t="s">
        <v>165</v>
      </c>
      <c r="S40" t="s">
        <v>119</v>
      </c>
      <c r="T40" t="s">
        <v>164</v>
      </c>
      <c r="U40" t="s">
        <v>118</v>
      </c>
      <c r="V40" t="s">
        <v>855</v>
      </c>
      <c r="W40" t="s">
        <v>856</v>
      </c>
      <c r="X40" s="51" t="str">
        <f t="shared" si="0"/>
        <v>3</v>
      </c>
      <c r="Y40" s="51" t="str">
        <f>IF(T40="","",IF(AND(T40&lt;&gt;'Tabelas auxiliares'!$B$236,T40&lt;&gt;'Tabelas auxiliares'!$B$237,T40&lt;&gt;'Tabelas auxiliares'!$C$236,T40&lt;&gt;'Tabelas auxiliares'!$C$237,T40&lt;&gt;'Tabelas auxiliares'!$D$236),"FOLHA DE PESSOAL",IF(X40='Tabelas auxiliares'!$A$237,"CUSTEIO",IF(X40='Tabelas auxiliares'!$A$236,"INVESTIMENTO","ERRO - VERIFICAR"))))</f>
        <v>CUSTEIO</v>
      </c>
      <c r="Z40" s="64">
        <f t="shared" si="1"/>
        <v>25200</v>
      </c>
      <c r="AA40" s="44">
        <v>4200</v>
      </c>
      <c r="AB40" s="44">
        <v>2800</v>
      </c>
      <c r="AC40" s="44">
        <v>18200</v>
      </c>
      <c r="AD40" s="72"/>
      <c r="AE40" s="72"/>
      <c r="AF40" s="72"/>
      <c r="AG40" s="72"/>
      <c r="AH40" s="72"/>
      <c r="AI40" s="72"/>
      <c r="AJ40" s="72"/>
      <c r="AK40" s="72"/>
      <c r="AL40" s="72"/>
      <c r="AM40" s="72"/>
      <c r="AN40" s="72"/>
      <c r="AO40" s="72"/>
    </row>
    <row r="41" spans="1:41" x14ac:dyDescent="0.25">
      <c r="A41" t="s">
        <v>770</v>
      </c>
      <c r="B41" t="s">
        <v>271</v>
      </c>
      <c r="C41" t="s">
        <v>843</v>
      </c>
      <c r="D41" t="s">
        <v>55</v>
      </c>
      <c r="E41" t="s">
        <v>117</v>
      </c>
      <c r="F41" s="51" t="str">
        <f>IFERROR(VLOOKUP(D41,'Tabelas auxiliares'!$A$3:$B$61,2,FALSE),"")</f>
        <v>PROEC - PRÓ-REITORIA DE EXTENSÃO E CULTURA</v>
      </c>
      <c r="G41" s="51" t="str">
        <f>IFERROR(VLOOKUP($B41,'Tabelas auxiliares'!$A$65:$C$102,2,FALSE),"")</f>
        <v>Assistência - Extensão</v>
      </c>
      <c r="H41" s="51" t="str">
        <f>IFERROR(VLOOKUP($B41,'Tabelas auxiliares'!$A$65:$C$102,3,FALSE),"")</f>
        <v>BOLSAS DE EXTENSAO / PROJETOS EXTENSIONISTAS</v>
      </c>
      <c r="I41" t="s">
        <v>618</v>
      </c>
      <c r="J41" t="s">
        <v>970</v>
      </c>
      <c r="K41" t="s">
        <v>971</v>
      </c>
      <c r="L41" t="s">
        <v>972</v>
      </c>
      <c r="M41" t="s">
        <v>165</v>
      </c>
      <c r="N41" t="s">
        <v>166</v>
      </c>
      <c r="O41" t="s">
        <v>167</v>
      </c>
      <c r="P41" t="s">
        <v>200</v>
      </c>
      <c r="Q41" t="s">
        <v>168</v>
      </c>
      <c r="R41" t="s">
        <v>165</v>
      </c>
      <c r="S41" t="s">
        <v>119</v>
      </c>
      <c r="T41" t="s">
        <v>164</v>
      </c>
      <c r="U41" t="s">
        <v>118</v>
      </c>
      <c r="V41" t="s">
        <v>855</v>
      </c>
      <c r="W41" t="s">
        <v>856</v>
      </c>
      <c r="X41" s="51" t="str">
        <f t="shared" si="0"/>
        <v>3</v>
      </c>
      <c r="Y41" s="51" t="str">
        <f>IF(T41="","",IF(AND(T41&lt;&gt;'Tabelas auxiliares'!$B$236,T41&lt;&gt;'Tabelas auxiliares'!$B$237,T41&lt;&gt;'Tabelas auxiliares'!$C$236,T41&lt;&gt;'Tabelas auxiliares'!$C$237,T41&lt;&gt;'Tabelas auxiliares'!$D$236),"FOLHA DE PESSOAL",IF(X41='Tabelas auxiliares'!$A$237,"CUSTEIO",IF(X41='Tabelas auxiliares'!$A$236,"INVESTIMENTO","ERRO - VERIFICAR"))))</f>
        <v>CUSTEIO</v>
      </c>
      <c r="Z41" s="64">
        <f t="shared" si="1"/>
        <v>35700</v>
      </c>
      <c r="AA41" s="44">
        <v>2100</v>
      </c>
      <c r="AB41" s="44">
        <v>4200</v>
      </c>
      <c r="AC41" s="44">
        <v>29400</v>
      </c>
      <c r="AD41" s="72"/>
      <c r="AE41" s="72"/>
      <c r="AF41" s="72"/>
      <c r="AG41" s="72"/>
      <c r="AH41" s="72"/>
      <c r="AI41" s="72"/>
      <c r="AJ41" s="72"/>
      <c r="AK41" s="72"/>
      <c r="AL41" s="72"/>
      <c r="AM41" s="72"/>
      <c r="AN41" s="72"/>
      <c r="AO41" s="72"/>
    </row>
    <row r="42" spans="1:41" x14ac:dyDescent="0.25">
      <c r="A42" t="s">
        <v>770</v>
      </c>
      <c r="B42" t="s">
        <v>271</v>
      </c>
      <c r="C42" t="s">
        <v>843</v>
      </c>
      <c r="D42" t="s">
        <v>55</v>
      </c>
      <c r="E42" t="s">
        <v>117</v>
      </c>
      <c r="F42" s="51" t="str">
        <f>IFERROR(VLOOKUP(D42,'Tabelas auxiliares'!$A$3:$B$61,2,FALSE),"")</f>
        <v>PROEC - PRÓ-REITORIA DE EXTENSÃO E CULTURA</v>
      </c>
      <c r="G42" s="51" t="str">
        <f>IFERROR(VLOOKUP($B42,'Tabelas auxiliares'!$A$65:$C$102,2,FALSE),"")</f>
        <v>Assistência - Extensão</v>
      </c>
      <c r="H42" s="51" t="str">
        <f>IFERROR(VLOOKUP($B42,'Tabelas auxiliares'!$A$65:$C$102,3,FALSE),"")</f>
        <v>BOLSAS DE EXTENSAO / PROJETOS EXTENSIONISTAS</v>
      </c>
      <c r="I42" t="s">
        <v>618</v>
      </c>
      <c r="J42" t="s">
        <v>973</v>
      </c>
      <c r="K42" t="s">
        <v>974</v>
      </c>
      <c r="L42" t="s">
        <v>975</v>
      </c>
      <c r="M42" t="s">
        <v>165</v>
      </c>
      <c r="N42" t="s">
        <v>166</v>
      </c>
      <c r="O42" t="s">
        <v>167</v>
      </c>
      <c r="P42" t="s">
        <v>200</v>
      </c>
      <c r="Q42" t="s">
        <v>168</v>
      </c>
      <c r="R42" t="s">
        <v>165</v>
      </c>
      <c r="S42" t="s">
        <v>119</v>
      </c>
      <c r="T42" t="s">
        <v>164</v>
      </c>
      <c r="U42" t="s">
        <v>118</v>
      </c>
      <c r="V42" t="s">
        <v>855</v>
      </c>
      <c r="W42" t="s">
        <v>856</v>
      </c>
      <c r="X42" s="51" t="str">
        <f t="shared" si="0"/>
        <v>3</v>
      </c>
      <c r="Y42" s="51" t="str">
        <f>IF(T42="","",IF(AND(T42&lt;&gt;'Tabelas auxiliares'!$B$236,T42&lt;&gt;'Tabelas auxiliares'!$B$237,T42&lt;&gt;'Tabelas auxiliares'!$C$236,T42&lt;&gt;'Tabelas auxiliares'!$C$237,T42&lt;&gt;'Tabelas auxiliares'!$D$236),"FOLHA DE PESSOAL",IF(X42='Tabelas auxiliares'!$A$237,"CUSTEIO",IF(X42='Tabelas auxiliares'!$A$236,"INVESTIMENTO","ERRO - VERIFICAR"))))</f>
        <v>CUSTEIO</v>
      </c>
      <c r="Z42" s="64">
        <f t="shared" si="1"/>
        <v>25200</v>
      </c>
      <c r="AA42" s="44">
        <v>2800</v>
      </c>
      <c r="AB42" s="44">
        <v>2800</v>
      </c>
      <c r="AC42" s="44">
        <v>19600</v>
      </c>
      <c r="AD42" s="72"/>
      <c r="AE42" s="72"/>
      <c r="AF42" s="72"/>
      <c r="AG42" s="72"/>
      <c r="AH42" s="72"/>
      <c r="AI42" s="72"/>
      <c r="AJ42" s="72"/>
      <c r="AK42" s="72"/>
      <c r="AL42" s="72"/>
      <c r="AM42" s="72"/>
      <c r="AN42" s="72"/>
      <c r="AO42" s="72"/>
    </row>
    <row r="43" spans="1:41" x14ac:dyDescent="0.25">
      <c r="A43" t="s">
        <v>770</v>
      </c>
      <c r="B43" t="s">
        <v>271</v>
      </c>
      <c r="C43" t="s">
        <v>843</v>
      </c>
      <c r="D43" t="s">
        <v>55</v>
      </c>
      <c r="E43" t="s">
        <v>117</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976</v>
      </c>
      <c r="J43" t="s">
        <v>977</v>
      </c>
      <c r="K43" t="s">
        <v>978</v>
      </c>
      <c r="L43" t="s">
        <v>979</v>
      </c>
      <c r="M43" t="s">
        <v>165</v>
      </c>
      <c r="N43" t="s">
        <v>166</v>
      </c>
      <c r="O43" t="s">
        <v>167</v>
      </c>
      <c r="P43" t="s">
        <v>200</v>
      </c>
      <c r="Q43" t="s">
        <v>168</v>
      </c>
      <c r="R43" t="s">
        <v>165</v>
      </c>
      <c r="S43" t="s">
        <v>119</v>
      </c>
      <c r="T43" t="s">
        <v>164</v>
      </c>
      <c r="U43" t="s">
        <v>118</v>
      </c>
      <c r="V43" t="s">
        <v>855</v>
      </c>
      <c r="W43" t="s">
        <v>856</v>
      </c>
      <c r="X43" s="51" t="str">
        <f t="shared" si="0"/>
        <v>3</v>
      </c>
      <c r="Y43" s="51" t="str">
        <f>IF(T43="","",IF(AND(T43&lt;&gt;'Tabelas auxiliares'!$B$236,T43&lt;&gt;'Tabelas auxiliares'!$B$237,T43&lt;&gt;'Tabelas auxiliares'!$C$236,T43&lt;&gt;'Tabelas auxiliares'!$C$237,T43&lt;&gt;'Tabelas auxiliares'!$D$236),"FOLHA DE PESSOAL",IF(X43='Tabelas auxiliares'!$A$237,"CUSTEIO",IF(X43='Tabelas auxiliares'!$A$236,"INVESTIMENTO","ERRO - VERIFICAR"))))</f>
        <v>CUSTEIO</v>
      </c>
      <c r="Z43" s="64">
        <f t="shared" si="1"/>
        <v>6300</v>
      </c>
      <c r="AC43" s="44">
        <v>6300</v>
      </c>
      <c r="AD43" s="72"/>
      <c r="AE43" s="72"/>
      <c r="AF43" s="72"/>
      <c r="AG43" s="72"/>
      <c r="AH43" s="72"/>
      <c r="AI43" s="72"/>
      <c r="AJ43" s="72"/>
      <c r="AK43" s="72"/>
      <c r="AL43" s="72"/>
      <c r="AM43" s="72"/>
      <c r="AN43" s="72"/>
      <c r="AO43" s="72"/>
    </row>
    <row r="44" spans="1:41" x14ac:dyDescent="0.25">
      <c r="A44" t="s">
        <v>770</v>
      </c>
      <c r="B44" t="s">
        <v>271</v>
      </c>
      <c r="C44" t="s">
        <v>843</v>
      </c>
      <c r="D44" t="s">
        <v>55</v>
      </c>
      <c r="E44" t="s">
        <v>117</v>
      </c>
      <c r="F44" s="51" t="str">
        <f>IFERROR(VLOOKUP(D44,'Tabelas auxiliares'!$A$3:$B$61,2,FALSE),"")</f>
        <v>PROEC - PRÓ-REITORIA DE EXTENSÃO E CULTURA</v>
      </c>
      <c r="G44" s="51" t="str">
        <f>IFERROR(VLOOKUP($B44,'Tabelas auxiliares'!$A$65:$C$102,2,FALSE),"")</f>
        <v>Assistência - Extensão</v>
      </c>
      <c r="H44" s="51" t="str">
        <f>IFERROR(VLOOKUP($B44,'Tabelas auxiliares'!$A$65:$C$102,3,FALSE),"")</f>
        <v>BOLSAS DE EXTENSAO / PROJETOS EXTENSIONISTAS</v>
      </c>
      <c r="I44" t="s">
        <v>980</v>
      </c>
      <c r="J44" t="s">
        <v>981</v>
      </c>
      <c r="K44" t="s">
        <v>982</v>
      </c>
      <c r="L44" t="s">
        <v>983</v>
      </c>
      <c r="M44" t="s">
        <v>984</v>
      </c>
      <c r="N44" t="s">
        <v>166</v>
      </c>
      <c r="O44" t="s">
        <v>167</v>
      </c>
      <c r="P44" t="s">
        <v>200</v>
      </c>
      <c r="Q44" t="s">
        <v>168</v>
      </c>
      <c r="R44" t="s">
        <v>165</v>
      </c>
      <c r="S44" t="s">
        <v>119</v>
      </c>
      <c r="T44" t="s">
        <v>164</v>
      </c>
      <c r="U44" t="s">
        <v>118</v>
      </c>
      <c r="V44" t="s">
        <v>985</v>
      </c>
      <c r="W44" t="s">
        <v>986</v>
      </c>
      <c r="X44" s="51" t="str">
        <f t="shared" si="0"/>
        <v>3</v>
      </c>
      <c r="Y44" s="51" t="str">
        <f>IF(T44="","",IF(AND(T44&lt;&gt;'Tabelas auxiliares'!$B$236,T44&lt;&gt;'Tabelas auxiliares'!$B$237,T44&lt;&gt;'Tabelas auxiliares'!$C$236,T44&lt;&gt;'Tabelas auxiliares'!$C$237,T44&lt;&gt;'Tabelas auxiliares'!$D$236),"FOLHA DE PESSOAL",IF(X44='Tabelas auxiliares'!$A$237,"CUSTEIO",IF(X44='Tabelas auxiliares'!$A$236,"INVESTIMENTO","ERRO - VERIFICAR"))))</f>
        <v>CUSTEIO</v>
      </c>
      <c r="Z44" s="64">
        <f t="shared" si="1"/>
        <v>1000</v>
      </c>
      <c r="AC44" s="44">
        <v>1000</v>
      </c>
      <c r="AD44" s="72"/>
      <c r="AE44" s="72"/>
      <c r="AF44" s="72"/>
      <c r="AG44" s="72"/>
      <c r="AH44" s="72"/>
      <c r="AI44" s="72"/>
      <c r="AJ44" s="72"/>
      <c r="AK44" s="72"/>
      <c r="AL44" s="72"/>
      <c r="AM44" s="72"/>
      <c r="AN44" s="72"/>
      <c r="AO44" s="72"/>
    </row>
    <row r="45" spans="1:41" x14ac:dyDescent="0.25">
      <c r="A45" t="s">
        <v>770</v>
      </c>
      <c r="B45" t="s">
        <v>271</v>
      </c>
      <c r="C45" t="s">
        <v>843</v>
      </c>
      <c r="D45" t="s">
        <v>55</v>
      </c>
      <c r="E45" t="s">
        <v>117</v>
      </c>
      <c r="F45" s="51" t="str">
        <f>IFERROR(VLOOKUP(D45,'Tabelas auxiliares'!$A$3:$B$61,2,FALSE),"")</f>
        <v>PROEC - PRÓ-REITORIA DE EXTENSÃO E CULTURA</v>
      </c>
      <c r="G45" s="51" t="str">
        <f>IFERROR(VLOOKUP($B45,'Tabelas auxiliares'!$A$65:$C$102,2,FALSE),"")</f>
        <v>Assistência - Extensão</v>
      </c>
      <c r="H45" s="51" t="str">
        <f>IFERROR(VLOOKUP($B45,'Tabelas auxiliares'!$A$65:$C$102,3,FALSE),"")</f>
        <v>BOLSAS DE EXTENSAO / PROJETOS EXTENSIONISTAS</v>
      </c>
      <c r="I45" t="s">
        <v>987</v>
      </c>
      <c r="J45" t="s">
        <v>960</v>
      </c>
      <c r="K45" t="s">
        <v>988</v>
      </c>
      <c r="L45" t="s">
        <v>989</v>
      </c>
      <c r="M45" t="s">
        <v>165</v>
      </c>
      <c r="N45" t="s">
        <v>166</v>
      </c>
      <c r="O45" t="s">
        <v>167</v>
      </c>
      <c r="P45" t="s">
        <v>200</v>
      </c>
      <c r="Q45" t="s">
        <v>168</v>
      </c>
      <c r="R45" t="s">
        <v>165</v>
      </c>
      <c r="S45" t="s">
        <v>119</v>
      </c>
      <c r="T45" t="s">
        <v>164</v>
      </c>
      <c r="U45" t="s">
        <v>118</v>
      </c>
      <c r="V45" t="s">
        <v>855</v>
      </c>
      <c r="W45" t="s">
        <v>856</v>
      </c>
      <c r="X45" s="51" t="str">
        <f t="shared" si="0"/>
        <v>3</v>
      </c>
      <c r="Y45" s="51" t="str">
        <f>IF(T45="","",IF(AND(T45&lt;&gt;'Tabelas auxiliares'!$B$236,T45&lt;&gt;'Tabelas auxiliares'!$B$237,T45&lt;&gt;'Tabelas auxiliares'!$C$236,T45&lt;&gt;'Tabelas auxiliares'!$C$237,T45&lt;&gt;'Tabelas auxiliares'!$D$236),"FOLHA DE PESSOAL",IF(X45='Tabelas auxiliares'!$A$237,"CUSTEIO",IF(X45='Tabelas auxiliares'!$A$236,"INVESTIMENTO","ERRO - VERIFICAR"))))</f>
        <v>CUSTEIO</v>
      </c>
      <c r="Z45" s="64">
        <f t="shared" si="1"/>
        <v>129500</v>
      </c>
      <c r="AA45" s="44">
        <v>8400</v>
      </c>
      <c r="AC45" s="44">
        <v>121100</v>
      </c>
      <c r="AD45" s="72"/>
      <c r="AE45" s="72"/>
      <c r="AF45" s="72"/>
      <c r="AG45" s="72"/>
      <c r="AH45" s="72"/>
      <c r="AI45" s="72"/>
      <c r="AJ45" s="72"/>
      <c r="AK45" s="72"/>
      <c r="AL45" s="72"/>
      <c r="AM45" s="72"/>
      <c r="AN45" s="72"/>
      <c r="AO45" s="72"/>
    </row>
    <row r="46" spans="1:41" x14ac:dyDescent="0.25">
      <c r="A46" t="s">
        <v>770</v>
      </c>
      <c r="B46" t="s">
        <v>271</v>
      </c>
      <c r="C46" t="s">
        <v>843</v>
      </c>
      <c r="D46" t="s">
        <v>55</v>
      </c>
      <c r="E46" t="s">
        <v>117</v>
      </c>
      <c r="F46" s="51" t="str">
        <f>IFERROR(VLOOKUP(D46,'Tabelas auxiliares'!$A$3:$B$61,2,FALSE),"")</f>
        <v>PROEC - PRÓ-REITORIA DE EXTENSÃO E CULTURA</v>
      </c>
      <c r="G46" s="51" t="str">
        <f>IFERROR(VLOOKUP($B46,'Tabelas auxiliares'!$A$65:$C$102,2,FALSE),"")</f>
        <v>Assistência - Extensão</v>
      </c>
      <c r="H46" s="51" t="str">
        <f>IFERROR(VLOOKUP($B46,'Tabelas auxiliares'!$A$65:$C$102,3,FALSE),"")</f>
        <v>BOLSAS DE EXTENSAO / PROJETOS EXTENSIONISTAS</v>
      </c>
      <c r="I46" t="s">
        <v>987</v>
      </c>
      <c r="J46" t="s">
        <v>990</v>
      </c>
      <c r="K46" t="s">
        <v>991</v>
      </c>
      <c r="L46" t="s">
        <v>992</v>
      </c>
      <c r="M46" t="s">
        <v>165</v>
      </c>
      <c r="N46" t="s">
        <v>166</v>
      </c>
      <c r="O46" t="s">
        <v>167</v>
      </c>
      <c r="P46" t="s">
        <v>200</v>
      </c>
      <c r="Q46" t="s">
        <v>168</v>
      </c>
      <c r="R46" t="s">
        <v>165</v>
      </c>
      <c r="S46" t="s">
        <v>119</v>
      </c>
      <c r="T46" t="s">
        <v>164</v>
      </c>
      <c r="U46" t="s">
        <v>118</v>
      </c>
      <c r="V46" t="s">
        <v>985</v>
      </c>
      <c r="W46" t="s">
        <v>986</v>
      </c>
      <c r="X46" s="51" t="str">
        <f t="shared" si="0"/>
        <v>3</v>
      </c>
      <c r="Y46" s="51" t="str">
        <f>IF(T46="","",IF(AND(T46&lt;&gt;'Tabelas auxiliares'!$B$236,T46&lt;&gt;'Tabelas auxiliares'!$B$237,T46&lt;&gt;'Tabelas auxiliares'!$C$236,T46&lt;&gt;'Tabelas auxiliares'!$C$237,T46&lt;&gt;'Tabelas auxiliares'!$D$236),"FOLHA DE PESSOAL",IF(X46='Tabelas auxiliares'!$A$237,"CUSTEIO",IF(X46='Tabelas auxiliares'!$A$236,"INVESTIMENTO","ERRO - VERIFICAR"))))</f>
        <v>CUSTEIO</v>
      </c>
      <c r="Z46" s="64">
        <f t="shared" si="1"/>
        <v>389</v>
      </c>
      <c r="AC46" s="44">
        <v>389</v>
      </c>
      <c r="AD46" s="72"/>
      <c r="AE46" s="72"/>
      <c r="AF46" s="72"/>
      <c r="AG46" s="72"/>
      <c r="AH46" s="72"/>
      <c r="AI46" s="72"/>
      <c r="AJ46" s="72"/>
      <c r="AK46" s="72"/>
      <c r="AL46" s="72"/>
      <c r="AM46" s="72"/>
      <c r="AN46" s="72"/>
      <c r="AO46" s="72"/>
    </row>
    <row r="47" spans="1:41" x14ac:dyDescent="0.25">
      <c r="A47" t="s">
        <v>770</v>
      </c>
      <c r="B47" t="s">
        <v>271</v>
      </c>
      <c r="C47" t="s">
        <v>843</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987</v>
      </c>
      <c r="J47" t="s">
        <v>993</v>
      </c>
      <c r="K47" t="s">
        <v>994</v>
      </c>
      <c r="L47" t="s">
        <v>995</v>
      </c>
      <c r="M47" t="s">
        <v>165</v>
      </c>
      <c r="N47" t="s">
        <v>166</v>
      </c>
      <c r="O47" t="s">
        <v>167</v>
      </c>
      <c r="P47" t="s">
        <v>200</v>
      </c>
      <c r="Q47" t="s">
        <v>168</v>
      </c>
      <c r="R47" t="s">
        <v>165</v>
      </c>
      <c r="S47" t="s">
        <v>119</v>
      </c>
      <c r="T47" t="s">
        <v>164</v>
      </c>
      <c r="U47" t="s">
        <v>118</v>
      </c>
      <c r="V47" t="s">
        <v>855</v>
      </c>
      <c r="W47" t="s">
        <v>856</v>
      </c>
      <c r="X47" s="51" t="str">
        <f t="shared" si="0"/>
        <v>3</v>
      </c>
      <c r="Y47" s="51" t="str">
        <f>IF(T47="","",IF(AND(T47&lt;&gt;'Tabelas auxiliares'!$B$236,T47&lt;&gt;'Tabelas auxiliares'!$B$237,T47&lt;&gt;'Tabelas auxiliares'!$C$236,T47&lt;&gt;'Tabelas auxiliares'!$C$237,T47&lt;&gt;'Tabelas auxiliares'!$D$236),"FOLHA DE PESSOAL",IF(X47='Tabelas auxiliares'!$A$237,"CUSTEIO",IF(X47='Tabelas auxiliares'!$A$236,"INVESTIMENTO","ERRO - VERIFICAR"))))</f>
        <v>CUSTEIO</v>
      </c>
      <c r="Z47" s="64">
        <f t="shared" si="1"/>
        <v>22400</v>
      </c>
      <c r="AA47" s="44">
        <v>4200</v>
      </c>
      <c r="AB47" s="44">
        <v>1400</v>
      </c>
      <c r="AC47" s="44">
        <v>16800</v>
      </c>
      <c r="AD47" s="72"/>
      <c r="AE47" s="72"/>
      <c r="AF47" s="72"/>
      <c r="AG47" s="72"/>
      <c r="AH47" s="72"/>
      <c r="AI47" s="72"/>
      <c r="AJ47" s="72"/>
      <c r="AK47" s="72"/>
      <c r="AL47" s="72"/>
      <c r="AM47" s="72"/>
      <c r="AN47" s="72"/>
      <c r="AO47" s="72"/>
    </row>
    <row r="48" spans="1:41" x14ac:dyDescent="0.25">
      <c r="A48" t="s">
        <v>770</v>
      </c>
      <c r="B48" t="s">
        <v>271</v>
      </c>
      <c r="C48" t="s">
        <v>843</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996</v>
      </c>
      <c r="J48" t="s">
        <v>957</v>
      </c>
      <c r="K48" t="s">
        <v>997</v>
      </c>
      <c r="L48" t="s">
        <v>998</v>
      </c>
      <c r="M48" t="s">
        <v>165</v>
      </c>
      <c r="N48" t="s">
        <v>166</v>
      </c>
      <c r="O48" t="s">
        <v>167</v>
      </c>
      <c r="P48" t="s">
        <v>200</v>
      </c>
      <c r="Q48" t="s">
        <v>168</v>
      </c>
      <c r="R48" t="s">
        <v>165</v>
      </c>
      <c r="S48" t="s">
        <v>119</v>
      </c>
      <c r="T48" t="s">
        <v>164</v>
      </c>
      <c r="U48" t="s">
        <v>118</v>
      </c>
      <c r="V48" t="s">
        <v>855</v>
      </c>
      <c r="W48" t="s">
        <v>856</v>
      </c>
      <c r="X48" s="51" t="str">
        <f t="shared" si="0"/>
        <v>3</v>
      </c>
      <c r="Y48" s="51" t="str">
        <f>IF(T48="","",IF(AND(T48&lt;&gt;'Tabelas auxiliares'!$B$236,T48&lt;&gt;'Tabelas auxiliares'!$B$237,T48&lt;&gt;'Tabelas auxiliares'!$C$236,T48&lt;&gt;'Tabelas auxiliares'!$C$237,T48&lt;&gt;'Tabelas auxiliares'!$D$236),"FOLHA DE PESSOAL",IF(X48='Tabelas auxiliares'!$A$237,"CUSTEIO",IF(X48='Tabelas auxiliares'!$A$236,"INVESTIMENTO","ERRO - VERIFICAR"))))</f>
        <v>CUSTEIO</v>
      </c>
      <c r="Z48" s="64">
        <f t="shared" si="1"/>
        <v>48000</v>
      </c>
      <c r="AA48" s="44">
        <v>11200</v>
      </c>
      <c r="AB48" s="44">
        <v>11200</v>
      </c>
      <c r="AC48" s="44">
        <v>25600</v>
      </c>
      <c r="AD48" s="72"/>
      <c r="AE48" s="72"/>
      <c r="AF48" s="72"/>
      <c r="AG48" s="72"/>
      <c r="AH48" s="72"/>
      <c r="AI48" s="72"/>
      <c r="AJ48" s="72"/>
      <c r="AK48" s="72"/>
      <c r="AL48" s="72"/>
      <c r="AM48" s="72"/>
      <c r="AN48" s="72"/>
      <c r="AO48" s="72"/>
    </row>
    <row r="49" spans="1:41" x14ac:dyDescent="0.25">
      <c r="A49" t="s">
        <v>770</v>
      </c>
      <c r="B49" t="s">
        <v>271</v>
      </c>
      <c r="C49" t="s">
        <v>843</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999</v>
      </c>
      <c r="J49" t="s">
        <v>1000</v>
      </c>
      <c r="K49" t="s">
        <v>1001</v>
      </c>
      <c r="L49" t="s">
        <v>1002</v>
      </c>
      <c r="M49" t="s">
        <v>165</v>
      </c>
      <c r="N49" t="s">
        <v>166</v>
      </c>
      <c r="O49" t="s">
        <v>167</v>
      </c>
      <c r="P49" t="s">
        <v>200</v>
      </c>
      <c r="Q49" t="s">
        <v>168</v>
      </c>
      <c r="R49" t="s">
        <v>165</v>
      </c>
      <c r="S49" t="s">
        <v>119</v>
      </c>
      <c r="T49" t="s">
        <v>164</v>
      </c>
      <c r="U49" t="s">
        <v>118</v>
      </c>
      <c r="V49" t="s">
        <v>985</v>
      </c>
      <c r="W49" t="s">
        <v>986</v>
      </c>
      <c r="X49" s="51" t="str">
        <f t="shared" si="0"/>
        <v>3</v>
      </c>
      <c r="Y49" s="51" t="str">
        <f>IF(T49="","",IF(AND(T49&lt;&gt;'Tabelas auxiliares'!$B$236,T49&lt;&gt;'Tabelas auxiliares'!$B$237,T49&lt;&gt;'Tabelas auxiliares'!$C$236,T49&lt;&gt;'Tabelas auxiliares'!$C$237,T49&lt;&gt;'Tabelas auxiliares'!$D$236),"FOLHA DE PESSOAL",IF(X49='Tabelas auxiliares'!$A$237,"CUSTEIO",IF(X49='Tabelas auxiliares'!$A$236,"INVESTIMENTO","ERRO - VERIFICAR"))))</f>
        <v>CUSTEIO</v>
      </c>
      <c r="Z49" s="64">
        <f t="shared" si="1"/>
        <v>881.6</v>
      </c>
      <c r="AC49" s="44">
        <v>881.6</v>
      </c>
      <c r="AD49" s="72"/>
      <c r="AE49" s="72"/>
      <c r="AF49" s="72"/>
      <c r="AG49" s="72"/>
      <c r="AH49" s="72"/>
      <c r="AI49" s="72"/>
      <c r="AJ49" s="72"/>
      <c r="AK49" s="72"/>
      <c r="AL49" s="72"/>
      <c r="AM49" s="72"/>
      <c r="AN49" s="72"/>
      <c r="AO49" s="72"/>
    </row>
    <row r="50" spans="1:41" x14ac:dyDescent="0.25">
      <c r="A50" t="s">
        <v>770</v>
      </c>
      <c r="B50" t="s">
        <v>271</v>
      </c>
      <c r="C50" t="s">
        <v>843</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1003</v>
      </c>
      <c r="J50" t="s">
        <v>580</v>
      </c>
      <c r="K50" t="s">
        <v>1004</v>
      </c>
      <c r="L50" t="s">
        <v>1005</v>
      </c>
      <c r="M50" t="s">
        <v>165</v>
      </c>
      <c r="N50" t="s">
        <v>166</v>
      </c>
      <c r="O50" t="s">
        <v>167</v>
      </c>
      <c r="P50" t="s">
        <v>200</v>
      </c>
      <c r="Q50" t="s">
        <v>168</v>
      </c>
      <c r="R50" t="s">
        <v>165</v>
      </c>
      <c r="S50" t="s">
        <v>119</v>
      </c>
      <c r="T50" t="s">
        <v>164</v>
      </c>
      <c r="U50" t="s">
        <v>118</v>
      </c>
      <c r="V50" t="s">
        <v>855</v>
      </c>
      <c r="W50" t="s">
        <v>856</v>
      </c>
      <c r="X50" s="51" t="str">
        <f t="shared" si="0"/>
        <v>3</v>
      </c>
      <c r="Y50" s="51" t="str">
        <f>IF(T50="","",IF(AND(T50&lt;&gt;'Tabelas auxiliares'!$B$236,T50&lt;&gt;'Tabelas auxiliares'!$B$237,T50&lt;&gt;'Tabelas auxiliares'!$C$236,T50&lt;&gt;'Tabelas auxiliares'!$C$237,T50&lt;&gt;'Tabelas auxiliares'!$D$236),"FOLHA DE PESSOAL",IF(X50='Tabelas auxiliares'!$A$237,"CUSTEIO",IF(X50='Tabelas auxiliares'!$A$236,"INVESTIMENTO","ERRO - VERIFICAR"))))</f>
        <v>CUSTEIO</v>
      </c>
      <c r="Z50" s="64">
        <f t="shared" si="1"/>
        <v>37800</v>
      </c>
      <c r="AA50" s="44">
        <v>7000</v>
      </c>
      <c r="AB50" s="44">
        <v>7000</v>
      </c>
      <c r="AC50" s="44">
        <v>23800</v>
      </c>
      <c r="AD50" s="72"/>
      <c r="AE50" s="72"/>
      <c r="AF50" s="72"/>
      <c r="AG50" s="72"/>
      <c r="AH50" s="72"/>
      <c r="AI50" s="72"/>
      <c r="AJ50" s="72"/>
      <c r="AK50" s="72"/>
      <c r="AL50" s="72"/>
      <c r="AM50" s="72"/>
      <c r="AN50" s="72"/>
      <c r="AO50" s="72"/>
    </row>
    <row r="51" spans="1:41" x14ac:dyDescent="0.25">
      <c r="A51" t="s">
        <v>770</v>
      </c>
      <c r="B51" t="s">
        <v>274</v>
      </c>
      <c r="C51" t="s">
        <v>772</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t="s">
        <v>619</v>
      </c>
      <c r="J51" t="s">
        <v>1006</v>
      </c>
      <c r="K51" t="s">
        <v>1007</v>
      </c>
      <c r="L51" t="s">
        <v>1008</v>
      </c>
      <c r="M51" t="s">
        <v>1009</v>
      </c>
      <c r="N51" t="s">
        <v>166</v>
      </c>
      <c r="O51" t="s">
        <v>167</v>
      </c>
      <c r="P51" t="s">
        <v>200</v>
      </c>
      <c r="Q51" t="s">
        <v>168</v>
      </c>
      <c r="R51" t="s">
        <v>165</v>
      </c>
      <c r="S51" t="s">
        <v>119</v>
      </c>
      <c r="T51" t="s">
        <v>164</v>
      </c>
      <c r="U51" t="s">
        <v>118</v>
      </c>
      <c r="V51" t="s">
        <v>985</v>
      </c>
      <c r="W51" t="s">
        <v>986</v>
      </c>
      <c r="X51" s="51" t="str">
        <f t="shared" si="0"/>
        <v>3</v>
      </c>
      <c r="Y51" s="51" t="str">
        <f>IF(T51="","",IF(AND(T51&lt;&gt;'Tabelas auxiliares'!$B$236,T51&lt;&gt;'Tabelas auxiliares'!$B$237,T51&lt;&gt;'Tabelas auxiliares'!$C$236,T51&lt;&gt;'Tabelas auxiliares'!$C$237,T51&lt;&gt;'Tabelas auxiliares'!$D$236),"FOLHA DE PESSOAL",IF(X51='Tabelas auxiliares'!$A$237,"CUSTEIO",IF(X51='Tabelas auxiliares'!$A$236,"INVESTIMENTO","ERRO - VERIFICAR"))))</f>
        <v>CUSTEIO</v>
      </c>
      <c r="Z51" s="64">
        <f t="shared" si="1"/>
        <v>7480</v>
      </c>
      <c r="AC51" s="44">
        <v>7480</v>
      </c>
      <c r="AD51" s="72"/>
      <c r="AE51" s="72"/>
      <c r="AF51" s="72"/>
      <c r="AG51" s="72"/>
      <c r="AH51" s="72"/>
      <c r="AI51" s="72"/>
      <c r="AJ51" s="72"/>
      <c r="AK51" s="72"/>
      <c r="AL51" s="72"/>
      <c r="AM51" s="72"/>
      <c r="AN51" s="72"/>
      <c r="AO51" s="72"/>
    </row>
    <row r="52" spans="1:41" x14ac:dyDescent="0.25">
      <c r="A52" t="s">
        <v>770</v>
      </c>
      <c r="B52" t="s">
        <v>274</v>
      </c>
      <c r="C52" t="s">
        <v>772</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t="s">
        <v>619</v>
      </c>
      <c r="J52" t="s">
        <v>1010</v>
      </c>
      <c r="K52" t="s">
        <v>1011</v>
      </c>
      <c r="L52" t="s">
        <v>1012</v>
      </c>
      <c r="M52" t="s">
        <v>1013</v>
      </c>
      <c r="N52" t="s">
        <v>166</v>
      </c>
      <c r="O52" t="s">
        <v>167</v>
      </c>
      <c r="P52" t="s">
        <v>200</v>
      </c>
      <c r="Q52" t="s">
        <v>168</v>
      </c>
      <c r="R52" t="s">
        <v>165</v>
      </c>
      <c r="S52" t="s">
        <v>119</v>
      </c>
      <c r="T52" t="s">
        <v>164</v>
      </c>
      <c r="U52" t="s">
        <v>118</v>
      </c>
      <c r="V52" t="s">
        <v>985</v>
      </c>
      <c r="W52" t="s">
        <v>986</v>
      </c>
      <c r="X52" s="51" t="str">
        <f t="shared" si="0"/>
        <v>3</v>
      </c>
      <c r="Y52" s="51" t="str">
        <f>IF(T52="","",IF(AND(T52&lt;&gt;'Tabelas auxiliares'!$B$236,T52&lt;&gt;'Tabelas auxiliares'!$B$237,T52&lt;&gt;'Tabelas auxiliares'!$C$236,T52&lt;&gt;'Tabelas auxiliares'!$C$237,T52&lt;&gt;'Tabelas auxiliares'!$D$236),"FOLHA DE PESSOAL",IF(X52='Tabelas auxiliares'!$A$237,"CUSTEIO",IF(X52='Tabelas auxiliares'!$A$236,"INVESTIMENTO","ERRO - VERIFICAR"))))</f>
        <v>CUSTEIO</v>
      </c>
      <c r="Z52" s="64">
        <f t="shared" si="1"/>
        <v>4147.3</v>
      </c>
      <c r="AC52" s="44">
        <v>4147.3</v>
      </c>
      <c r="AD52" s="72"/>
      <c r="AE52" s="72"/>
      <c r="AF52" s="72"/>
      <c r="AG52" s="72"/>
      <c r="AH52" s="72"/>
      <c r="AI52" s="72"/>
      <c r="AJ52" s="72"/>
      <c r="AK52" s="72"/>
      <c r="AL52" s="72"/>
      <c r="AM52" s="72"/>
      <c r="AN52" s="72"/>
      <c r="AO52" s="72"/>
    </row>
    <row r="53" spans="1:41" x14ac:dyDescent="0.25">
      <c r="A53" t="s">
        <v>770</v>
      </c>
      <c r="B53" t="s">
        <v>274</v>
      </c>
      <c r="C53" t="s">
        <v>772</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t="s">
        <v>933</v>
      </c>
      <c r="J53" t="s">
        <v>1014</v>
      </c>
      <c r="K53" t="s">
        <v>1015</v>
      </c>
      <c r="L53" t="s">
        <v>1016</v>
      </c>
      <c r="M53" t="s">
        <v>1017</v>
      </c>
      <c r="N53" t="s">
        <v>166</v>
      </c>
      <c r="O53" t="s">
        <v>167</v>
      </c>
      <c r="P53" t="s">
        <v>200</v>
      </c>
      <c r="Q53" t="s">
        <v>168</v>
      </c>
      <c r="R53" t="s">
        <v>165</v>
      </c>
      <c r="S53" t="s">
        <v>119</v>
      </c>
      <c r="T53" t="s">
        <v>164</v>
      </c>
      <c r="U53" t="s">
        <v>118</v>
      </c>
      <c r="V53" t="s">
        <v>985</v>
      </c>
      <c r="W53" t="s">
        <v>986</v>
      </c>
      <c r="X53" s="51" t="str">
        <f t="shared" si="0"/>
        <v>3</v>
      </c>
      <c r="Y53" s="51" t="str">
        <f>IF(T53="","",IF(AND(T53&lt;&gt;'Tabelas auxiliares'!$B$236,T53&lt;&gt;'Tabelas auxiliares'!$B$237,T53&lt;&gt;'Tabelas auxiliares'!$C$236,T53&lt;&gt;'Tabelas auxiliares'!$C$237,T53&lt;&gt;'Tabelas auxiliares'!$D$236),"FOLHA DE PESSOAL",IF(X53='Tabelas auxiliares'!$A$237,"CUSTEIO",IF(X53='Tabelas auxiliares'!$A$236,"INVESTIMENTO","ERRO - VERIFICAR"))))</f>
        <v>CUSTEIO</v>
      </c>
      <c r="Z53" s="64">
        <f t="shared" si="1"/>
        <v>2102.5</v>
      </c>
      <c r="AC53" s="44">
        <v>2102.5</v>
      </c>
      <c r="AD53" s="72"/>
      <c r="AE53" s="72"/>
      <c r="AF53" s="72"/>
      <c r="AG53" s="72"/>
      <c r="AH53" s="72"/>
      <c r="AI53" s="72"/>
      <c r="AJ53" s="72"/>
      <c r="AK53" s="72"/>
      <c r="AL53" s="72"/>
      <c r="AM53" s="72"/>
      <c r="AN53" s="72"/>
      <c r="AO53" s="72"/>
    </row>
    <row r="54" spans="1:41" x14ac:dyDescent="0.25">
      <c r="A54" t="s">
        <v>770</v>
      </c>
      <c r="B54" t="s">
        <v>274</v>
      </c>
      <c r="C54" t="s">
        <v>772</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933</v>
      </c>
      <c r="J54" t="s">
        <v>1018</v>
      </c>
      <c r="K54" t="s">
        <v>1019</v>
      </c>
      <c r="L54" t="s">
        <v>1020</v>
      </c>
      <c r="M54" t="s">
        <v>1021</v>
      </c>
      <c r="N54" t="s">
        <v>166</v>
      </c>
      <c r="O54" t="s">
        <v>167</v>
      </c>
      <c r="P54" t="s">
        <v>200</v>
      </c>
      <c r="Q54" t="s">
        <v>168</v>
      </c>
      <c r="R54" t="s">
        <v>165</v>
      </c>
      <c r="S54" t="s">
        <v>119</v>
      </c>
      <c r="T54" t="s">
        <v>164</v>
      </c>
      <c r="U54" t="s">
        <v>118</v>
      </c>
      <c r="V54" t="s">
        <v>985</v>
      </c>
      <c r="W54" t="s">
        <v>986</v>
      </c>
      <c r="X54" s="51" t="str">
        <f t="shared" si="0"/>
        <v>3</v>
      </c>
      <c r="Y54" s="51" t="str">
        <f>IF(T54="","",IF(AND(T54&lt;&gt;'Tabelas auxiliares'!$B$236,T54&lt;&gt;'Tabelas auxiliares'!$B$237,T54&lt;&gt;'Tabelas auxiliares'!$C$236,T54&lt;&gt;'Tabelas auxiliares'!$C$237,T54&lt;&gt;'Tabelas auxiliares'!$D$236),"FOLHA DE PESSOAL",IF(X54='Tabelas auxiliares'!$A$237,"CUSTEIO",IF(X54='Tabelas auxiliares'!$A$236,"INVESTIMENTO","ERRO - VERIFICAR"))))</f>
        <v>CUSTEIO</v>
      </c>
      <c r="Z54" s="64">
        <f t="shared" si="1"/>
        <v>450</v>
      </c>
      <c r="AC54" s="44">
        <v>450</v>
      </c>
      <c r="AD54" s="72"/>
      <c r="AE54" s="72"/>
      <c r="AF54" s="72"/>
      <c r="AG54" s="72"/>
      <c r="AH54" s="72"/>
      <c r="AI54" s="72"/>
      <c r="AJ54" s="72"/>
      <c r="AK54" s="72"/>
      <c r="AL54" s="72"/>
      <c r="AM54" s="72"/>
      <c r="AN54" s="72"/>
      <c r="AO54" s="72"/>
    </row>
    <row r="55" spans="1:41" x14ac:dyDescent="0.25">
      <c r="A55" t="s">
        <v>770</v>
      </c>
      <c r="B55" t="s">
        <v>274</v>
      </c>
      <c r="C55" t="s">
        <v>772</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933</v>
      </c>
      <c r="J55" t="s">
        <v>1022</v>
      </c>
      <c r="K55" t="s">
        <v>1023</v>
      </c>
      <c r="L55" t="s">
        <v>1024</v>
      </c>
      <c r="M55" t="s">
        <v>1021</v>
      </c>
      <c r="N55" t="s">
        <v>166</v>
      </c>
      <c r="O55" t="s">
        <v>167</v>
      </c>
      <c r="P55" t="s">
        <v>200</v>
      </c>
      <c r="Q55" t="s">
        <v>168</v>
      </c>
      <c r="R55" t="s">
        <v>165</v>
      </c>
      <c r="S55" t="s">
        <v>119</v>
      </c>
      <c r="T55" t="s">
        <v>164</v>
      </c>
      <c r="U55" t="s">
        <v>118</v>
      </c>
      <c r="V55" t="s">
        <v>985</v>
      </c>
      <c r="W55" t="s">
        <v>986</v>
      </c>
      <c r="X55" s="51" t="str">
        <f t="shared" si="0"/>
        <v>3</v>
      </c>
      <c r="Y55" s="51" t="str">
        <f>IF(T55="","",IF(AND(T55&lt;&gt;'Tabelas auxiliares'!$B$236,T55&lt;&gt;'Tabelas auxiliares'!$B$237,T55&lt;&gt;'Tabelas auxiliares'!$C$236,T55&lt;&gt;'Tabelas auxiliares'!$C$237,T55&lt;&gt;'Tabelas auxiliares'!$D$236),"FOLHA DE PESSOAL",IF(X55='Tabelas auxiliares'!$A$237,"CUSTEIO",IF(X55='Tabelas auxiliares'!$A$236,"INVESTIMENTO","ERRO - VERIFICAR"))))</f>
        <v>CUSTEIO</v>
      </c>
      <c r="Z55" s="64">
        <f t="shared" si="1"/>
        <v>462</v>
      </c>
      <c r="AA55" s="44">
        <v>95.5</v>
      </c>
      <c r="AC55" s="44">
        <v>366.5</v>
      </c>
      <c r="AD55" s="72"/>
      <c r="AE55" s="72"/>
      <c r="AF55" s="72"/>
      <c r="AG55" s="72"/>
      <c r="AH55" s="72"/>
      <c r="AI55" s="72"/>
      <c r="AJ55" s="72"/>
      <c r="AK55" s="72"/>
      <c r="AL55" s="72"/>
      <c r="AM55" s="72"/>
      <c r="AN55" s="72"/>
      <c r="AO55" s="72"/>
    </row>
    <row r="56" spans="1:41" x14ac:dyDescent="0.25">
      <c r="A56" t="s">
        <v>770</v>
      </c>
      <c r="B56" t="s">
        <v>274</v>
      </c>
      <c r="C56" t="s">
        <v>772</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870</v>
      </c>
      <c r="J56" t="s">
        <v>858</v>
      </c>
      <c r="K56" t="s">
        <v>1025</v>
      </c>
      <c r="L56" t="s">
        <v>860</v>
      </c>
      <c r="M56" t="s">
        <v>165</v>
      </c>
      <c r="N56" t="s">
        <v>166</v>
      </c>
      <c r="O56" t="s">
        <v>167</v>
      </c>
      <c r="P56" t="s">
        <v>200</v>
      </c>
      <c r="Q56" t="s">
        <v>168</v>
      </c>
      <c r="R56" t="s">
        <v>165</v>
      </c>
      <c r="S56" t="s">
        <v>119</v>
      </c>
      <c r="T56" t="s">
        <v>164</v>
      </c>
      <c r="U56" t="s">
        <v>118</v>
      </c>
      <c r="V56" t="s">
        <v>855</v>
      </c>
      <c r="W56" t="s">
        <v>856</v>
      </c>
      <c r="X56" s="51" t="str">
        <f t="shared" si="0"/>
        <v>3</v>
      </c>
      <c r="Y56" s="51" t="str">
        <f>IF(T56="","",IF(AND(T56&lt;&gt;'Tabelas auxiliares'!$B$236,T56&lt;&gt;'Tabelas auxiliares'!$B$237,T56&lt;&gt;'Tabelas auxiliares'!$C$236,T56&lt;&gt;'Tabelas auxiliares'!$C$237,T56&lt;&gt;'Tabelas auxiliares'!$D$236),"FOLHA DE PESSOAL",IF(X56='Tabelas auxiliares'!$A$237,"CUSTEIO",IF(X56='Tabelas auxiliares'!$A$236,"INVESTIMENTO","ERRO - VERIFICAR"))))</f>
        <v>CUSTEIO</v>
      </c>
      <c r="Z56" s="64">
        <f t="shared" si="1"/>
        <v>25200</v>
      </c>
      <c r="AA56" s="44">
        <v>18200</v>
      </c>
      <c r="AC56" s="44">
        <v>7000</v>
      </c>
      <c r="AD56" s="72"/>
      <c r="AE56" s="72"/>
      <c r="AF56" s="72"/>
      <c r="AG56" s="72"/>
      <c r="AH56" s="72"/>
      <c r="AI56" s="72"/>
      <c r="AJ56" s="72"/>
      <c r="AK56" s="72"/>
      <c r="AL56" s="72"/>
      <c r="AM56" s="72"/>
      <c r="AN56" s="72"/>
      <c r="AO56" s="72"/>
    </row>
    <row r="57" spans="1:41" x14ac:dyDescent="0.25">
      <c r="A57" t="s">
        <v>770</v>
      </c>
      <c r="B57" t="s">
        <v>274</v>
      </c>
      <c r="C57" t="s">
        <v>772</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1026</v>
      </c>
      <c r="J57" t="s">
        <v>1027</v>
      </c>
      <c r="K57" t="s">
        <v>1028</v>
      </c>
      <c r="L57" t="s">
        <v>1029</v>
      </c>
      <c r="M57" t="s">
        <v>165</v>
      </c>
      <c r="N57" t="s">
        <v>166</v>
      </c>
      <c r="O57" t="s">
        <v>167</v>
      </c>
      <c r="P57" t="s">
        <v>200</v>
      </c>
      <c r="Q57" t="s">
        <v>168</v>
      </c>
      <c r="R57" t="s">
        <v>165</v>
      </c>
      <c r="S57" t="s">
        <v>119</v>
      </c>
      <c r="T57" t="s">
        <v>164</v>
      </c>
      <c r="U57" t="s">
        <v>118</v>
      </c>
      <c r="V57" t="s">
        <v>855</v>
      </c>
      <c r="W57" t="s">
        <v>856</v>
      </c>
      <c r="X57" s="51" t="str">
        <f t="shared" si="0"/>
        <v>3</v>
      </c>
      <c r="Y57" s="51" t="str">
        <f>IF(T57="","",IF(AND(T57&lt;&gt;'Tabelas auxiliares'!$B$236,T57&lt;&gt;'Tabelas auxiliares'!$B$237,T57&lt;&gt;'Tabelas auxiliares'!$C$236,T57&lt;&gt;'Tabelas auxiliares'!$C$237,T57&lt;&gt;'Tabelas auxiliares'!$D$236),"FOLHA DE PESSOAL",IF(X57='Tabelas auxiliares'!$A$237,"CUSTEIO",IF(X57='Tabelas auxiliares'!$A$236,"INVESTIMENTO","ERRO - VERIFICAR"))))</f>
        <v>CUSTEIO</v>
      </c>
      <c r="Z57" s="64">
        <f t="shared" si="1"/>
        <v>56700</v>
      </c>
      <c r="AA57" s="44">
        <v>8400</v>
      </c>
      <c r="AB57" s="44">
        <v>5600</v>
      </c>
      <c r="AC57" s="44">
        <v>42700</v>
      </c>
      <c r="AD57" s="72"/>
      <c r="AE57" s="72"/>
      <c r="AF57" s="72"/>
      <c r="AG57" s="72"/>
      <c r="AH57" s="72"/>
      <c r="AI57" s="72"/>
      <c r="AJ57" s="72"/>
      <c r="AK57" s="72"/>
      <c r="AL57" s="72"/>
      <c r="AM57" s="72"/>
      <c r="AN57" s="72"/>
      <c r="AO57" s="72"/>
    </row>
    <row r="58" spans="1:41" x14ac:dyDescent="0.25">
      <c r="A58" t="s">
        <v>770</v>
      </c>
      <c r="B58" t="s">
        <v>274</v>
      </c>
      <c r="C58" t="s">
        <v>772</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613</v>
      </c>
      <c r="J58" t="s">
        <v>1030</v>
      </c>
      <c r="K58" t="s">
        <v>1031</v>
      </c>
      <c r="L58" t="s">
        <v>1032</v>
      </c>
      <c r="M58" t="s">
        <v>1033</v>
      </c>
      <c r="N58" t="s">
        <v>166</v>
      </c>
      <c r="O58" t="s">
        <v>167</v>
      </c>
      <c r="P58" t="s">
        <v>200</v>
      </c>
      <c r="Q58" t="s">
        <v>168</v>
      </c>
      <c r="R58" t="s">
        <v>165</v>
      </c>
      <c r="S58" t="s">
        <v>119</v>
      </c>
      <c r="T58" t="s">
        <v>164</v>
      </c>
      <c r="U58" t="s">
        <v>118</v>
      </c>
      <c r="V58" t="s">
        <v>985</v>
      </c>
      <c r="W58" t="s">
        <v>986</v>
      </c>
      <c r="X58" s="51" t="str">
        <f t="shared" si="0"/>
        <v>3</v>
      </c>
      <c r="Y58" s="51" t="str">
        <f>IF(T58="","",IF(AND(T58&lt;&gt;'Tabelas auxiliares'!$B$236,T58&lt;&gt;'Tabelas auxiliares'!$B$237,T58&lt;&gt;'Tabelas auxiliares'!$C$236,T58&lt;&gt;'Tabelas auxiliares'!$C$237,T58&lt;&gt;'Tabelas auxiliares'!$D$236),"FOLHA DE PESSOAL",IF(X58='Tabelas auxiliares'!$A$237,"CUSTEIO",IF(X58='Tabelas auxiliares'!$A$236,"INVESTIMENTO","ERRO - VERIFICAR"))))</f>
        <v>CUSTEIO</v>
      </c>
      <c r="Z58" s="64">
        <f t="shared" si="1"/>
        <v>2000</v>
      </c>
      <c r="AC58" s="44">
        <v>2000</v>
      </c>
      <c r="AD58" s="72"/>
      <c r="AE58" s="72"/>
      <c r="AF58" s="72"/>
      <c r="AG58" s="72"/>
      <c r="AH58" s="72"/>
      <c r="AI58" s="72"/>
      <c r="AJ58" s="72"/>
      <c r="AK58" s="72"/>
      <c r="AL58" s="72"/>
      <c r="AM58" s="72"/>
      <c r="AN58" s="72"/>
      <c r="AO58" s="72"/>
    </row>
    <row r="59" spans="1:41" x14ac:dyDescent="0.25">
      <c r="A59" t="s">
        <v>770</v>
      </c>
      <c r="B59" t="s">
        <v>274</v>
      </c>
      <c r="C59" t="s">
        <v>772</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613</v>
      </c>
      <c r="J59" t="s">
        <v>1034</v>
      </c>
      <c r="K59" t="s">
        <v>1035</v>
      </c>
      <c r="L59" t="s">
        <v>1036</v>
      </c>
      <c r="M59" t="s">
        <v>1037</v>
      </c>
      <c r="N59" t="s">
        <v>166</v>
      </c>
      <c r="O59" t="s">
        <v>167</v>
      </c>
      <c r="P59" t="s">
        <v>200</v>
      </c>
      <c r="Q59" t="s">
        <v>168</v>
      </c>
      <c r="R59" t="s">
        <v>165</v>
      </c>
      <c r="S59" t="s">
        <v>119</v>
      </c>
      <c r="T59" t="s">
        <v>164</v>
      </c>
      <c r="U59" t="s">
        <v>118</v>
      </c>
      <c r="V59" t="s">
        <v>985</v>
      </c>
      <c r="W59" t="s">
        <v>986</v>
      </c>
      <c r="X59" s="51" t="str">
        <f t="shared" si="0"/>
        <v>3</v>
      </c>
      <c r="Y59" s="51" t="str">
        <f>IF(T59="","",IF(AND(T59&lt;&gt;'Tabelas auxiliares'!$B$236,T59&lt;&gt;'Tabelas auxiliares'!$B$237,T59&lt;&gt;'Tabelas auxiliares'!$C$236,T59&lt;&gt;'Tabelas auxiliares'!$C$237,T59&lt;&gt;'Tabelas auxiliares'!$D$236),"FOLHA DE PESSOAL",IF(X59='Tabelas auxiliares'!$A$237,"CUSTEIO",IF(X59='Tabelas auxiliares'!$A$236,"INVESTIMENTO","ERRO - VERIFICAR"))))</f>
        <v>CUSTEIO</v>
      </c>
      <c r="Z59" s="64">
        <f t="shared" si="1"/>
        <v>514.61</v>
      </c>
      <c r="AC59" s="44">
        <v>514.61</v>
      </c>
      <c r="AD59" s="72"/>
      <c r="AE59" s="72"/>
      <c r="AF59" s="72"/>
      <c r="AG59" s="72"/>
      <c r="AH59" s="72"/>
      <c r="AI59" s="72"/>
      <c r="AJ59" s="72"/>
      <c r="AK59" s="72"/>
      <c r="AL59" s="72"/>
      <c r="AM59" s="72"/>
      <c r="AN59" s="72"/>
      <c r="AO59" s="72"/>
    </row>
    <row r="60" spans="1:41" x14ac:dyDescent="0.25">
      <c r="A60" t="s">
        <v>770</v>
      </c>
      <c r="B60" t="s">
        <v>274</v>
      </c>
      <c r="C60" t="s">
        <v>772</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1038</v>
      </c>
      <c r="J60" t="s">
        <v>1039</v>
      </c>
      <c r="K60" t="s">
        <v>1040</v>
      </c>
      <c r="L60" t="s">
        <v>1041</v>
      </c>
      <c r="M60" t="s">
        <v>1042</v>
      </c>
      <c r="N60" t="s">
        <v>166</v>
      </c>
      <c r="O60" t="s">
        <v>167</v>
      </c>
      <c r="P60" t="s">
        <v>200</v>
      </c>
      <c r="Q60" t="s">
        <v>168</v>
      </c>
      <c r="R60" t="s">
        <v>165</v>
      </c>
      <c r="S60" t="s">
        <v>119</v>
      </c>
      <c r="T60" t="s">
        <v>164</v>
      </c>
      <c r="U60" t="s">
        <v>118</v>
      </c>
      <c r="V60" t="s">
        <v>985</v>
      </c>
      <c r="W60" t="s">
        <v>986</v>
      </c>
      <c r="X60" s="51" t="str">
        <f t="shared" si="0"/>
        <v>3</v>
      </c>
      <c r="Y60" s="51" t="str">
        <f>IF(T60="","",IF(AND(T60&lt;&gt;'Tabelas auxiliares'!$B$236,T60&lt;&gt;'Tabelas auxiliares'!$B$237,T60&lt;&gt;'Tabelas auxiliares'!$C$236,T60&lt;&gt;'Tabelas auxiliares'!$C$237,T60&lt;&gt;'Tabelas auxiliares'!$D$236),"FOLHA DE PESSOAL",IF(X60='Tabelas auxiliares'!$A$237,"CUSTEIO",IF(X60='Tabelas auxiliares'!$A$236,"INVESTIMENTO","ERRO - VERIFICAR"))))</f>
        <v>CUSTEIO</v>
      </c>
      <c r="Z60" s="64">
        <f t="shared" si="1"/>
        <v>1950</v>
      </c>
      <c r="AA60" s="44">
        <v>1008</v>
      </c>
      <c r="AC60" s="44">
        <v>942</v>
      </c>
      <c r="AD60" s="72"/>
      <c r="AE60" s="72"/>
      <c r="AF60" s="72"/>
      <c r="AG60" s="72"/>
      <c r="AH60" s="72"/>
      <c r="AI60" s="72"/>
      <c r="AJ60" s="72"/>
      <c r="AK60" s="72"/>
      <c r="AL60" s="72"/>
      <c r="AM60" s="72"/>
      <c r="AN60" s="72"/>
      <c r="AO60" s="72"/>
    </row>
    <row r="61" spans="1:41" x14ac:dyDescent="0.25">
      <c r="A61" t="s">
        <v>770</v>
      </c>
      <c r="B61" t="s">
        <v>274</v>
      </c>
      <c r="C61" t="s">
        <v>772</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996</v>
      </c>
      <c r="J61" t="s">
        <v>1043</v>
      </c>
      <c r="K61" t="s">
        <v>1044</v>
      </c>
      <c r="L61" t="s">
        <v>1045</v>
      </c>
      <c r="M61" t="s">
        <v>165</v>
      </c>
      <c r="N61" t="s">
        <v>166</v>
      </c>
      <c r="O61" t="s">
        <v>167</v>
      </c>
      <c r="P61" t="s">
        <v>200</v>
      </c>
      <c r="Q61" t="s">
        <v>168</v>
      </c>
      <c r="R61" t="s">
        <v>165</v>
      </c>
      <c r="S61" t="s">
        <v>119</v>
      </c>
      <c r="T61" t="s">
        <v>164</v>
      </c>
      <c r="U61" t="s">
        <v>118</v>
      </c>
      <c r="V61" t="s">
        <v>855</v>
      </c>
      <c r="W61" t="s">
        <v>856</v>
      </c>
      <c r="X61" s="51" t="str">
        <f t="shared" si="0"/>
        <v>3</v>
      </c>
      <c r="Y61" s="51" t="str">
        <f>IF(T61="","",IF(AND(T61&lt;&gt;'Tabelas auxiliares'!$B$236,T61&lt;&gt;'Tabelas auxiliares'!$B$237,T61&lt;&gt;'Tabelas auxiliares'!$C$236,T61&lt;&gt;'Tabelas auxiliares'!$C$237,T61&lt;&gt;'Tabelas auxiliares'!$D$236),"FOLHA DE PESSOAL",IF(X61='Tabelas auxiliares'!$A$237,"CUSTEIO",IF(X61='Tabelas auxiliares'!$A$236,"INVESTIMENTO","ERRO - VERIFICAR"))))</f>
        <v>CUSTEIO</v>
      </c>
      <c r="Z61" s="64">
        <f t="shared" si="1"/>
        <v>63000</v>
      </c>
      <c r="AA61" s="44">
        <v>25200</v>
      </c>
      <c r="AB61" s="44">
        <v>6300</v>
      </c>
      <c r="AC61" s="44">
        <v>31500</v>
      </c>
      <c r="AD61" s="72"/>
      <c r="AE61" s="72"/>
      <c r="AF61" s="72"/>
      <c r="AG61" s="72"/>
      <c r="AH61" s="72"/>
      <c r="AI61" s="72"/>
      <c r="AJ61" s="72"/>
      <c r="AK61" s="72"/>
      <c r="AL61" s="72"/>
      <c r="AM61" s="72"/>
      <c r="AN61" s="72"/>
      <c r="AO61" s="72"/>
    </row>
    <row r="62" spans="1:41" x14ac:dyDescent="0.25">
      <c r="A62" t="s">
        <v>770</v>
      </c>
      <c r="B62" t="s">
        <v>274</v>
      </c>
      <c r="C62" t="s">
        <v>772</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818</v>
      </c>
      <c r="J62" t="s">
        <v>1046</v>
      </c>
      <c r="K62" t="s">
        <v>1047</v>
      </c>
      <c r="L62" t="s">
        <v>1048</v>
      </c>
      <c r="M62" t="s">
        <v>1049</v>
      </c>
      <c r="N62" t="s">
        <v>166</v>
      </c>
      <c r="O62" t="s">
        <v>167</v>
      </c>
      <c r="P62" t="s">
        <v>200</v>
      </c>
      <c r="Q62" t="s">
        <v>168</v>
      </c>
      <c r="R62" t="s">
        <v>165</v>
      </c>
      <c r="S62" t="s">
        <v>119</v>
      </c>
      <c r="T62" t="s">
        <v>164</v>
      </c>
      <c r="U62" t="s">
        <v>118</v>
      </c>
      <c r="V62" t="s">
        <v>985</v>
      </c>
      <c r="W62" t="s">
        <v>986</v>
      </c>
      <c r="X62" s="51" t="str">
        <f t="shared" si="0"/>
        <v>3</v>
      </c>
      <c r="Y62" s="51" t="str">
        <f>IF(T62="","",IF(AND(T62&lt;&gt;'Tabelas auxiliares'!$B$236,T62&lt;&gt;'Tabelas auxiliares'!$B$237,T62&lt;&gt;'Tabelas auxiliares'!$C$236,T62&lt;&gt;'Tabelas auxiliares'!$C$237,T62&lt;&gt;'Tabelas auxiliares'!$D$236),"FOLHA DE PESSOAL",IF(X62='Tabelas auxiliares'!$A$237,"CUSTEIO",IF(X62='Tabelas auxiliares'!$A$236,"INVESTIMENTO","ERRO - VERIFICAR"))))</f>
        <v>CUSTEIO</v>
      </c>
      <c r="Z62" s="64">
        <f t="shared" si="1"/>
        <v>14387.23</v>
      </c>
      <c r="AC62" s="44">
        <v>14387.23</v>
      </c>
      <c r="AD62" s="72"/>
      <c r="AE62" s="72"/>
      <c r="AF62" s="72"/>
      <c r="AG62" s="72"/>
      <c r="AH62" s="72"/>
      <c r="AI62" s="72"/>
      <c r="AJ62" s="72"/>
      <c r="AK62" s="72"/>
      <c r="AL62" s="72"/>
      <c r="AM62" s="72"/>
      <c r="AN62" s="72"/>
      <c r="AO62" s="72"/>
    </row>
    <row r="63" spans="1:41" x14ac:dyDescent="0.25">
      <c r="A63" t="s">
        <v>770</v>
      </c>
      <c r="B63" t="s">
        <v>274</v>
      </c>
      <c r="C63" t="s">
        <v>772</v>
      </c>
      <c r="D63" t="s">
        <v>216</v>
      </c>
      <c r="E63" t="s">
        <v>117</v>
      </c>
      <c r="F63" s="51" t="str">
        <f>IFERROR(VLOOKUP(D63,'Tabelas auxiliares'!$A$3:$B$61,2,FALSE),"")</f>
        <v>PROGRAD - TRI</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1050</v>
      </c>
      <c r="J63" t="s">
        <v>573</v>
      </c>
      <c r="K63" t="s">
        <v>1051</v>
      </c>
      <c r="L63" t="s">
        <v>1052</v>
      </c>
      <c r="M63" t="s">
        <v>1053</v>
      </c>
      <c r="N63" t="s">
        <v>166</v>
      </c>
      <c r="O63" t="s">
        <v>167</v>
      </c>
      <c r="P63" t="s">
        <v>200</v>
      </c>
      <c r="Q63" t="s">
        <v>168</v>
      </c>
      <c r="R63" t="s">
        <v>165</v>
      </c>
      <c r="S63" t="s">
        <v>923</v>
      </c>
      <c r="T63" t="s">
        <v>164</v>
      </c>
      <c r="U63" t="s">
        <v>118</v>
      </c>
      <c r="V63" t="s">
        <v>985</v>
      </c>
      <c r="W63" t="s">
        <v>986</v>
      </c>
      <c r="X63" s="51" t="str">
        <f t="shared" si="0"/>
        <v>3</v>
      </c>
      <c r="Y63" s="51" t="str">
        <f>IF(T63="","",IF(AND(T63&lt;&gt;'Tabelas auxiliares'!$B$236,T63&lt;&gt;'Tabelas auxiliares'!$B$237,T63&lt;&gt;'Tabelas auxiliares'!$C$236,T63&lt;&gt;'Tabelas auxiliares'!$C$237,T63&lt;&gt;'Tabelas auxiliares'!$D$236),"FOLHA DE PESSOAL",IF(X63='Tabelas auxiliares'!$A$237,"CUSTEIO",IF(X63='Tabelas auxiliares'!$A$236,"INVESTIMENTO","ERRO - VERIFICAR"))))</f>
        <v>CUSTEIO</v>
      </c>
      <c r="Z63" s="64">
        <f t="shared" si="1"/>
        <v>2246.8000000000002</v>
      </c>
      <c r="AC63" s="44">
        <v>2246.8000000000002</v>
      </c>
      <c r="AD63" s="72"/>
      <c r="AE63" s="72"/>
      <c r="AF63" s="72"/>
      <c r="AG63" s="72"/>
      <c r="AH63" s="72"/>
      <c r="AI63" s="72"/>
      <c r="AJ63" s="72"/>
      <c r="AK63" s="72"/>
      <c r="AL63" s="72"/>
      <c r="AM63" s="72"/>
      <c r="AN63" s="72"/>
      <c r="AO63" s="72"/>
    </row>
    <row r="64" spans="1:41" x14ac:dyDescent="0.25">
      <c r="A64" t="s">
        <v>770</v>
      </c>
      <c r="B64" t="s">
        <v>274</v>
      </c>
      <c r="C64" t="s">
        <v>772</v>
      </c>
      <c r="D64" t="s">
        <v>216</v>
      </c>
      <c r="E64" t="s">
        <v>117</v>
      </c>
      <c r="F64" s="51" t="str">
        <f>IFERROR(VLOOKUP(D64,'Tabelas auxiliares'!$A$3:$B$61,2,FALSE),"")</f>
        <v>PROGRAD - TRI</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1050</v>
      </c>
      <c r="J64" t="s">
        <v>572</v>
      </c>
      <c r="K64" t="s">
        <v>1054</v>
      </c>
      <c r="L64" t="s">
        <v>1052</v>
      </c>
      <c r="M64" t="s">
        <v>1055</v>
      </c>
      <c r="N64" t="s">
        <v>166</v>
      </c>
      <c r="O64" t="s">
        <v>167</v>
      </c>
      <c r="P64" t="s">
        <v>200</v>
      </c>
      <c r="Q64" t="s">
        <v>168</v>
      </c>
      <c r="R64" t="s">
        <v>165</v>
      </c>
      <c r="S64" t="s">
        <v>923</v>
      </c>
      <c r="T64" t="s">
        <v>164</v>
      </c>
      <c r="U64" t="s">
        <v>118</v>
      </c>
      <c r="V64" t="s">
        <v>985</v>
      </c>
      <c r="W64" t="s">
        <v>986</v>
      </c>
      <c r="X64" s="51" t="str">
        <f t="shared" si="0"/>
        <v>3</v>
      </c>
      <c r="Y64" s="51" t="str">
        <f>IF(T64="","",IF(AND(T64&lt;&gt;'Tabelas auxiliares'!$B$236,T64&lt;&gt;'Tabelas auxiliares'!$B$237,T64&lt;&gt;'Tabelas auxiliares'!$C$236,T64&lt;&gt;'Tabelas auxiliares'!$C$237,T64&lt;&gt;'Tabelas auxiliares'!$D$236),"FOLHA DE PESSOAL",IF(X64='Tabelas auxiliares'!$A$237,"CUSTEIO",IF(X64='Tabelas auxiliares'!$A$236,"INVESTIMENTO","ERRO - VERIFICAR"))))</f>
        <v>CUSTEIO</v>
      </c>
      <c r="Z64" s="64">
        <f t="shared" si="1"/>
        <v>578.78</v>
      </c>
      <c r="AC64" s="44">
        <v>578.78</v>
      </c>
      <c r="AD64" s="72"/>
      <c r="AE64" s="72"/>
      <c r="AF64" s="72"/>
      <c r="AG64" s="72"/>
      <c r="AH64" s="72"/>
      <c r="AI64" s="72"/>
      <c r="AJ64" s="72"/>
      <c r="AK64" s="72"/>
      <c r="AL64" s="72"/>
      <c r="AM64" s="72"/>
      <c r="AN64" s="72"/>
      <c r="AO64" s="72"/>
    </row>
    <row r="65" spans="1:41" x14ac:dyDescent="0.25">
      <c r="A65" t="s">
        <v>770</v>
      </c>
      <c r="B65" t="s">
        <v>274</v>
      </c>
      <c r="C65" t="s">
        <v>841</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1056</v>
      </c>
      <c r="J65" t="s">
        <v>1057</v>
      </c>
      <c r="K65" t="s">
        <v>1058</v>
      </c>
      <c r="L65" t="s">
        <v>1032</v>
      </c>
      <c r="M65" t="s">
        <v>1059</v>
      </c>
      <c r="N65" t="s">
        <v>166</v>
      </c>
      <c r="O65" t="s">
        <v>167</v>
      </c>
      <c r="P65" t="s">
        <v>200</v>
      </c>
      <c r="Q65" t="s">
        <v>168</v>
      </c>
      <c r="R65" t="s">
        <v>165</v>
      </c>
      <c r="S65" t="s">
        <v>119</v>
      </c>
      <c r="T65" t="s">
        <v>164</v>
      </c>
      <c r="U65" t="s">
        <v>118</v>
      </c>
      <c r="V65" t="s">
        <v>985</v>
      </c>
      <c r="W65" t="s">
        <v>986</v>
      </c>
      <c r="X65" s="51" t="str">
        <f t="shared" si="0"/>
        <v>3</v>
      </c>
      <c r="Y65" s="51" t="str">
        <f>IF(T65="","",IF(AND(T65&lt;&gt;'Tabelas auxiliares'!$B$236,T65&lt;&gt;'Tabelas auxiliares'!$B$237,T65&lt;&gt;'Tabelas auxiliares'!$C$236,T65&lt;&gt;'Tabelas auxiliares'!$C$237,T65&lt;&gt;'Tabelas auxiliares'!$D$236),"FOLHA DE PESSOAL",IF(X65='Tabelas auxiliares'!$A$237,"CUSTEIO",IF(X65='Tabelas auxiliares'!$A$236,"INVESTIMENTO","ERRO - VERIFICAR"))))</f>
        <v>CUSTEIO</v>
      </c>
      <c r="Z65" s="64">
        <f t="shared" si="1"/>
        <v>1147</v>
      </c>
      <c r="AC65" s="44">
        <v>1147</v>
      </c>
      <c r="AD65" s="72"/>
      <c r="AE65" s="72"/>
      <c r="AF65" s="72"/>
      <c r="AG65" s="72"/>
      <c r="AH65" s="72"/>
      <c r="AI65" s="72"/>
      <c r="AJ65" s="72"/>
      <c r="AK65" s="72"/>
      <c r="AL65" s="72"/>
      <c r="AM65" s="72"/>
      <c r="AN65" s="72"/>
      <c r="AO65" s="72"/>
    </row>
    <row r="66" spans="1:41" x14ac:dyDescent="0.25">
      <c r="A66" t="s">
        <v>770</v>
      </c>
      <c r="B66" t="s">
        <v>274</v>
      </c>
      <c r="C66" t="s">
        <v>841</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1056</v>
      </c>
      <c r="J66" t="s">
        <v>1060</v>
      </c>
      <c r="K66" t="s">
        <v>1061</v>
      </c>
      <c r="L66" t="s">
        <v>1032</v>
      </c>
      <c r="M66" t="s">
        <v>1062</v>
      </c>
      <c r="N66" t="s">
        <v>166</v>
      </c>
      <c r="O66" t="s">
        <v>167</v>
      </c>
      <c r="P66" t="s">
        <v>200</v>
      </c>
      <c r="Q66" t="s">
        <v>168</v>
      </c>
      <c r="R66" t="s">
        <v>165</v>
      </c>
      <c r="S66" t="s">
        <v>119</v>
      </c>
      <c r="T66" t="s">
        <v>164</v>
      </c>
      <c r="U66" t="s">
        <v>118</v>
      </c>
      <c r="V66" t="s">
        <v>985</v>
      </c>
      <c r="W66" t="s">
        <v>986</v>
      </c>
      <c r="X66" s="51" t="str">
        <f t="shared" si="0"/>
        <v>3</v>
      </c>
      <c r="Y66" s="51" t="str">
        <f>IF(T66="","",IF(AND(T66&lt;&gt;'Tabelas auxiliares'!$B$236,T66&lt;&gt;'Tabelas auxiliares'!$B$237,T66&lt;&gt;'Tabelas auxiliares'!$C$236,T66&lt;&gt;'Tabelas auxiliares'!$C$237,T66&lt;&gt;'Tabelas auxiliares'!$D$236),"FOLHA DE PESSOAL",IF(X66='Tabelas auxiliares'!$A$237,"CUSTEIO",IF(X66='Tabelas auxiliares'!$A$236,"INVESTIMENTO","ERRO - VERIFICAR"))))</f>
        <v>CUSTEIO</v>
      </c>
      <c r="Z66" s="64">
        <f t="shared" si="1"/>
        <v>1147</v>
      </c>
      <c r="AC66" s="44">
        <v>1147</v>
      </c>
      <c r="AD66" s="72"/>
      <c r="AE66" s="72"/>
      <c r="AF66" s="72"/>
      <c r="AG66" s="72"/>
      <c r="AH66" s="72"/>
      <c r="AI66" s="72"/>
      <c r="AJ66" s="72"/>
      <c r="AK66" s="72"/>
      <c r="AL66" s="72"/>
      <c r="AM66" s="72"/>
      <c r="AN66" s="72"/>
      <c r="AO66" s="72"/>
    </row>
    <row r="67" spans="1:41" x14ac:dyDescent="0.25">
      <c r="A67" t="s">
        <v>770</v>
      </c>
      <c r="B67" t="s">
        <v>274</v>
      </c>
      <c r="C67" t="s">
        <v>841</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1063</v>
      </c>
      <c r="J67" t="s">
        <v>1064</v>
      </c>
      <c r="K67" t="s">
        <v>1065</v>
      </c>
      <c r="L67" t="s">
        <v>1066</v>
      </c>
      <c r="M67" t="s">
        <v>1067</v>
      </c>
      <c r="N67" t="s">
        <v>166</v>
      </c>
      <c r="O67" t="s">
        <v>167</v>
      </c>
      <c r="P67" t="s">
        <v>200</v>
      </c>
      <c r="Q67" t="s">
        <v>168</v>
      </c>
      <c r="R67" t="s">
        <v>165</v>
      </c>
      <c r="S67" t="s">
        <v>119</v>
      </c>
      <c r="T67" t="s">
        <v>164</v>
      </c>
      <c r="U67" t="s">
        <v>118</v>
      </c>
      <c r="V67" t="s">
        <v>985</v>
      </c>
      <c r="W67" t="s">
        <v>986</v>
      </c>
      <c r="X67" s="51" t="str">
        <f t="shared" si="0"/>
        <v>3</v>
      </c>
      <c r="Y67" s="51" t="str">
        <f>IF(T67="","",IF(AND(T67&lt;&gt;'Tabelas auxiliares'!$B$236,T67&lt;&gt;'Tabelas auxiliares'!$B$237,T67&lt;&gt;'Tabelas auxiliares'!$C$236,T67&lt;&gt;'Tabelas auxiliares'!$C$237,T67&lt;&gt;'Tabelas auxiliares'!$D$236),"FOLHA DE PESSOAL",IF(X67='Tabelas auxiliares'!$A$237,"CUSTEIO",IF(X67='Tabelas auxiliares'!$A$236,"INVESTIMENTO","ERRO - VERIFICAR"))))</f>
        <v>CUSTEIO</v>
      </c>
      <c r="Z67" s="64">
        <f t="shared" si="1"/>
        <v>1280</v>
      </c>
      <c r="AC67" s="44">
        <v>1280</v>
      </c>
      <c r="AD67" s="72"/>
      <c r="AE67" s="72"/>
      <c r="AF67" s="72"/>
      <c r="AG67" s="72"/>
      <c r="AH67" s="72"/>
      <c r="AI67" s="72"/>
      <c r="AJ67" s="72"/>
      <c r="AK67" s="72"/>
      <c r="AL67" s="72"/>
      <c r="AM67" s="72"/>
      <c r="AN67" s="72"/>
      <c r="AO67" s="72"/>
    </row>
    <row r="68" spans="1:41" x14ac:dyDescent="0.25">
      <c r="A68" t="s">
        <v>770</v>
      </c>
      <c r="B68" t="s">
        <v>274</v>
      </c>
      <c r="C68" t="s">
        <v>841</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1068</v>
      </c>
      <c r="J68" t="s">
        <v>1069</v>
      </c>
      <c r="K68" t="s">
        <v>1070</v>
      </c>
      <c r="L68" t="s">
        <v>1032</v>
      </c>
      <c r="M68" t="s">
        <v>1071</v>
      </c>
      <c r="N68" t="s">
        <v>166</v>
      </c>
      <c r="O68" t="s">
        <v>167</v>
      </c>
      <c r="P68" t="s">
        <v>200</v>
      </c>
      <c r="Q68" t="s">
        <v>168</v>
      </c>
      <c r="R68" t="s">
        <v>165</v>
      </c>
      <c r="S68" t="s">
        <v>119</v>
      </c>
      <c r="T68" t="s">
        <v>164</v>
      </c>
      <c r="U68" t="s">
        <v>118</v>
      </c>
      <c r="V68" t="s">
        <v>985</v>
      </c>
      <c r="W68" t="s">
        <v>986</v>
      </c>
      <c r="X68" s="51" t="str">
        <f t="shared" ref="X68:X131" si="2">LEFT(V68,1)</f>
        <v>3</v>
      </c>
      <c r="Y68" s="51" t="str">
        <f>IF(T68="","",IF(AND(T68&lt;&gt;'Tabelas auxiliares'!$B$236,T68&lt;&gt;'Tabelas auxiliares'!$B$237,T68&lt;&gt;'Tabelas auxiliares'!$C$236,T68&lt;&gt;'Tabelas auxiliares'!$C$237,T68&lt;&gt;'Tabelas auxiliares'!$D$236),"FOLHA DE PESSOAL",IF(X68='Tabelas auxiliares'!$A$237,"CUSTEIO",IF(X68='Tabelas auxiliares'!$A$236,"INVESTIMENTO","ERRO - VERIFICAR"))))</f>
        <v>CUSTEIO</v>
      </c>
      <c r="Z68" s="64">
        <f t="shared" si="1"/>
        <v>1465.88</v>
      </c>
      <c r="AC68" s="44">
        <v>1465.88</v>
      </c>
      <c r="AD68" s="72"/>
      <c r="AE68" s="72"/>
      <c r="AF68" s="72"/>
      <c r="AG68" s="72"/>
      <c r="AH68" s="72"/>
      <c r="AI68" s="72"/>
      <c r="AJ68" s="72"/>
      <c r="AK68" s="72"/>
      <c r="AL68" s="72"/>
      <c r="AM68" s="72"/>
      <c r="AN68" s="72"/>
      <c r="AO68" s="72"/>
    </row>
    <row r="69" spans="1:41" x14ac:dyDescent="0.25">
      <c r="A69" t="s">
        <v>770</v>
      </c>
      <c r="B69" t="s">
        <v>274</v>
      </c>
      <c r="C69" t="s">
        <v>841</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613</v>
      </c>
      <c r="J69" t="s">
        <v>1072</v>
      </c>
      <c r="K69" t="s">
        <v>1073</v>
      </c>
      <c r="L69" t="s">
        <v>1032</v>
      </c>
      <c r="M69" t="s">
        <v>1074</v>
      </c>
      <c r="N69" t="s">
        <v>166</v>
      </c>
      <c r="O69" t="s">
        <v>167</v>
      </c>
      <c r="P69" t="s">
        <v>200</v>
      </c>
      <c r="Q69" t="s">
        <v>168</v>
      </c>
      <c r="R69" t="s">
        <v>165</v>
      </c>
      <c r="S69" t="s">
        <v>119</v>
      </c>
      <c r="T69" t="s">
        <v>164</v>
      </c>
      <c r="U69" t="s">
        <v>118</v>
      </c>
      <c r="V69" t="s">
        <v>985</v>
      </c>
      <c r="W69" t="s">
        <v>986</v>
      </c>
      <c r="X69" s="51" t="str">
        <f t="shared" si="2"/>
        <v>3</v>
      </c>
      <c r="Y69" s="51" t="str">
        <f>IF(T69="","",IF(AND(T69&lt;&gt;'Tabelas auxiliares'!$B$236,T69&lt;&gt;'Tabelas auxiliares'!$B$237,T69&lt;&gt;'Tabelas auxiliares'!$C$236,T69&lt;&gt;'Tabelas auxiliares'!$C$237,T69&lt;&gt;'Tabelas auxiliares'!$D$236),"FOLHA DE PESSOAL",IF(X69='Tabelas auxiliares'!$A$237,"CUSTEIO",IF(X69='Tabelas auxiliares'!$A$236,"INVESTIMENTO","ERRO - VERIFICAR"))))</f>
        <v>CUSTEIO</v>
      </c>
      <c r="Z69" s="64">
        <f t="shared" ref="Z69:Z132" si="3">IF(AA69+AB69+AC69&lt;&gt;0,AA69+AB69+AC69,"")</f>
        <v>1137</v>
      </c>
      <c r="AC69" s="44">
        <v>1137</v>
      </c>
      <c r="AD69" s="72"/>
      <c r="AE69" s="72"/>
      <c r="AF69" s="72"/>
      <c r="AG69" s="72"/>
      <c r="AH69" s="72"/>
      <c r="AI69" s="72"/>
      <c r="AJ69" s="72"/>
      <c r="AK69" s="72"/>
      <c r="AL69" s="72"/>
      <c r="AM69" s="72"/>
      <c r="AN69" s="72"/>
      <c r="AO69" s="72"/>
    </row>
    <row r="70" spans="1:41" x14ac:dyDescent="0.25">
      <c r="A70" t="s">
        <v>770</v>
      </c>
      <c r="B70" t="s">
        <v>274</v>
      </c>
      <c r="C70" t="s">
        <v>841</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613</v>
      </c>
      <c r="J70" t="s">
        <v>1075</v>
      </c>
      <c r="K70" t="s">
        <v>1076</v>
      </c>
      <c r="L70" t="s">
        <v>1032</v>
      </c>
      <c r="M70" t="s">
        <v>1077</v>
      </c>
      <c r="N70" t="s">
        <v>166</v>
      </c>
      <c r="O70" t="s">
        <v>167</v>
      </c>
      <c r="P70" t="s">
        <v>200</v>
      </c>
      <c r="Q70" t="s">
        <v>168</v>
      </c>
      <c r="R70" t="s">
        <v>165</v>
      </c>
      <c r="S70" t="s">
        <v>119</v>
      </c>
      <c r="T70" t="s">
        <v>164</v>
      </c>
      <c r="U70" t="s">
        <v>118</v>
      </c>
      <c r="V70" t="s">
        <v>985</v>
      </c>
      <c r="W70" t="s">
        <v>986</v>
      </c>
      <c r="X70" s="51" t="str">
        <f t="shared" si="2"/>
        <v>3</v>
      </c>
      <c r="Y70" s="51" t="str">
        <f>IF(T70="","",IF(AND(T70&lt;&gt;'Tabelas auxiliares'!$B$236,T70&lt;&gt;'Tabelas auxiliares'!$B$237,T70&lt;&gt;'Tabelas auxiliares'!$C$236,T70&lt;&gt;'Tabelas auxiliares'!$C$237,T70&lt;&gt;'Tabelas auxiliares'!$D$236),"FOLHA DE PESSOAL",IF(X70='Tabelas auxiliares'!$A$237,"CUSTEIO",IF(X70='Tabelas auxiliares'!$A$236,"INVESTIMENTO","ERRO - VERIFICAR"))))</f>
        <v>CUSTEIO</v>
      </c>
      <c r="Z70" s="64">
        <f t="shared" si="3"/>
        <v>1113</v>
      </c>
      <c r="AC70" s="44">
        <v>1113</v>
      </c>
      <c r="AD70" s="72"/>
      <c r="AE70" s="72"/>
      <c r="AF70" s="72"/>
      <c r="AG70" s="72"/>
      <c r="AH70" s="72"/>
      <c r="AI70" s="72"/>
      <c r="AJ70" s="72"/>
      <c r="AK70" s="72"/>
      <c r="AL70" s="72"/>
      <c r="AM70" s="72"/>
      <c r="AN70" s="72"/>
      <c r="AO70" s="72"/>
    </row>
    <row r="71" spans="1:41" x14ac:dyDescent="0.25">
      <c r="A71" t="s">
        <v>770</v>
      </c>
      <c r="B71" t="s">
        <v>274</v>
      </c>
      <c r="C71" t="s">
        <v>841</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613</v>
      </c>
      <c r="J71" t="s">
        <v>1078</v>
      </c>
      <c r="K71" t="s">
        <v>1079</v>
      </c>
      <c r="L71" t="s">
        <v>1052</v>
      </c>
      <c r="M71" t="s">
        <v>1080</v>
      </c>
      <c r="N71" t="s">
        <v>166</v>
      </c>
      <c r="O71" t="s">
        <v>167</v>
      </c>
      <c r="P71" t="s">
        <v>200</v>
      </c>
      <c r="Q71" t="s">
        <v>168</v>
      </c>
      <c r="R71" t="s">
        <v>165</v>
      </c>
      <c r="S71" t="s">
        <v>119</v>
      </c>
      <c r="T71" t="s">
        <v>164</v>
      </c>
      <c r="U71" t="s">
        <v>118</v>
      </c>
      <c r="V71" t="s">
        <v>985</v>
      </c>
      <c r="W71" t="s">
        <v>986</v>
      </c>
      <c r="X71" s="51" t="str">
        <f t="shared" si="2"/>
        <v>3</v>
      </c>
      <c r="Y71" s="51" t="str">
        <f>IF(T71="","",IF(AND(T71&lt;&gt;'Tabelas auxiliares'!$B$236,T71&lt;&gt;'Tabelas auxiliares'!$B$237,T71&lt;&gt;'Tabelas auxiliares'!$C$236,T71&lt;&gt;'Tabelas auxiliares'!$C$237,T71&lt;&gt;'Tabelas auxiliares'!$D$236),"FOLHA DE PESSOAL",IF(X71='Tabelas auxiliares'!$A$237,"CUSTEIO",IF(X71='Tabelas auxiliares'!$A$236,"INVESTIMENTO","ERRO - VERIFICAR"))))</f>
        <v>CUSTEIO</v>
      </c>
      <c r="Z71" s="64">
        <f t="shared" si="3"/>
        <v>687</v>
      </c>
      <c r="AC71" s="44">
        <v>687</v>
      </c>
      <c r="AD71" s="72"/>
      <c r="AE71" s="72"/>
      <c r="AF71" s="72"/>
      <c r="AG71" s="72"/>
      <c r="AH71" s="72"/>
      <c r="AI71" s="72"/>
      <c r="AJ71" s="72"/>
      <c r="AK71" s="72"/>
      <c r="AL71" s="72"/>
      <c r="AM71" s="72"/>
      <c r="AN71" s="72"/>
      <c r="AO71" s="72"/>
    </row>
    <row r="72" spans="1:41" x14ac:dyDescent="0.25">
      <c r="A72" t="s">
        <v>770</v>
      </c>
      <c r="B72" t="s">
        <v>274</v>
      </c>
      <c r="C72" t="s">
        <v>841</v>
      </c>
      <c r="D72" t="s">
        <v>53</v>
      </c>
      <c r="E72" t="s">
        <v>117</v>
      </c>
      <c r="F72" s="51" t="str">
        <f>IFERROR(VLOOKUP(D72,'Tabelas auxiliares'!$A$3:$B$61,2,FALSE),"")</f>
        <v>PROGRAD - PRÓ-REITORIA DE GRADUAÇÃO</v>
      </c>
      <c r="G72" s="51" t="str">
        <f>IFERROR(VLOOKUP($B72,'Tabelas auxiliares'!$A$65:$C$102,2,FALSE),"")</f>
        <v>Assistência - Graduação</v>
      </c>
      <c r="H72" s="51" t="str">
        <f>IFERROR(VLOOKUP($B72,'Tabelas auxiliares'!$A$65:$C$102,3,FALSE),"")</f>
        <v>MONITORIA ACADEMICA DA GRADUACAO / MONITORIA SEMIPRESENCIAL / AUXILIO ACESSIBILIDADE / MONITORIA INCLUSIVA</v>
      </c>
      <c r="I72" t="s">
        <v>613</v>
      </c>
      <c r="J72" t="s">
        <v>1081</v>
      </c>
      <c r="K72" t="s">
        <v>1082</v>
      </c>
      <c r="L72" t="s">
        <v>1032</v>
      </c>
      <c r="M72" t="s">
        <v>1083</v>
      </c>
      <c r="N72" t="s">
        <v>166</v>
      </c>
      <c r="O72" t="s">
        <v>167</v>
      </c>
      <c r="P72" t="s">
        <v>200</v>
      </c>
      <c r="Q72" t="s">
        <v>168</v>
      </c>
      <c r="R72" t="s">
        <v>165</v>
      </c>
      <c r="S72" t="s">
        <v>119</v>
      </c>
      <c r="T72" t="s">
        <v>164</v>
      </c>
      <c r="U72" t="s">
        <v>118</v>
      </c>
      <c r="V72" t="s">
        <v>985</v>
      </c>
      <c r="W72" t="s">
        <v>986</v>
      </c>
      <c r="X72" s="51" t="str">
        <f t="shared" si="2"/>
        <v>3</v>
      </c>
      <c r="Y72" s="51" t="str">
        <f>IF(T72="","",IF(AND(T72&lt;&gt;'Tabelas auxiliares'!$B$236,T72&lt;&gt;'Tabelas auxiliares'!$B$237,T72&lt;&gt;'Tabelas auxiliares'!$C$236,T72&lt;&gt;'Tabelas auxiliares'!$C$237,T72&lt;&gt;'Tabelas auxiliares'!$D$236),"FOLHA DE PESSOAL",IF(X72='Tabelas auxiliares'!$A$237,"CUSTEIO",IF(X72='Tabelas auxiliares'!$A$236,"INVESTIMENTO","ERRO - VERIFICAR"))))</f>
        <v>CUSTEIO</v>
      </c>
      <c r="Z72" s="64">
        <f t="shared" si="3"/>
        <v>690</v>
      </c>
      <c r="AC72" s="44">
        <v>690</v>
      </c>
      <c r="AD72" s="72"/>
      <c r="AE72" s="72"/>
      <c r="AF72" s="72"/>
      <c r="AG72" s="72"/>
      <c r="AH72" s="72"/>
      <c r="AI72" s="72"/>
      <c r="AJ72" s="72"/>
      <c r="AK72" s="72"/>
      <c r="AL72" s="72"/>
      <c r="AM72" s="72"/>
      <c r="AN72" s="72"/>
      <c r="AO72" s="72"/>
    </row>
    <row r="73" spans="1:41" x14ac:dyDescent="0.25">
      <c r="A73" t="s">
        <v>770</v>
      </c>
      <c r="B73" t="s">
        <v>274</v>
      </c>
      <c r="C73" t="s">
        <v>841</v>
      </c>
      <c r="D73" t="s">
        <v>53</v>
      </c>
      <c r="E73" t="s">
        <v>117</v>
      </c>
      <c r="F73" s="51" t="str">
        <f>IFERROR(VLOOKUP(D73,'Tabelas auxiliares'!$A$3:$B$61,2,FALSE),"")</f>
        <v>PROGRAD - PRÓ-REITORIA DE GRADUAÇÃO</v>
      </c>
      <c r="G73" s="51" t="str">
        <f>IFERROR(VLOOKUP($B73,'Tabelas auxiliares'!$A$65:$C$102,2,FALSE),"")</f>
        <v>Assistência - Graduação</v>
      </c>
      <c r="H73" s="51" t="str">
        <f>IFERROR(VLOOKUP($B73,'Tabelas auxiliares'!$A$65:$C$102,3,FALSE),"")</f>
        <v>MONITORIA ACADEMICA DA GRADUACAO / MONITORIA SEMIPRESENCIAL / AUXILIO ACESSIBILIDADE / MONITORIA INCLUSIVA</v>
      </c>
      <c r="I73" t="s">
        <v>1084</v>
      </c>
      <c r="J73" t="s">
        <v>1085</v>
      </c>
      <c r="K73" t="s">
        <v>1086</v>
      </c>
      <c r="L73" t="s">
        <v>1087</v>
      </c>
      <c r="M73" t="s">
        <v>1088</v>
      </c>
      <c r="N73" t="s">
        <v>166</v>
      </c>
      <c r="O73" t="s">
        <v>167</v>
      </c>
      <c r="P73" t="s">
        <v>200</v>
      </c>
      <c r="Q73" t="s">
        <v>168</v>
      </c>
      <c r="R73" t="s">
        <v>165</v>
      </c>
      <c r="S73" t="s">
        <v>597</v>
      </c>
      <c r="T73" t="s">
        <v>164</v>
      </c>
      <c r="U73" t="s">
        <v>118</v>
      </c>
      <c r="V73" t="s">
        <v>855</v>
      </c>
      <c r="W73" t="s">
        <v>856</v>
      </c>
      <c r="X73" s="51" t="str">
        <f t="shared" si="2"/>
        <v>3</v>
      </c>
      <c r="Y73" s="51" t="str">
        <f>IF(T73="","",IF(AND(T73&lt;&gt;'Tabelas auxiliares'!$B$236,T73&lt;&gt;'Tabelas auxiliares'!$B$237,T73&lt;&gt;'Tabelas auxiliares'!$C$236,T73&lt;&gt;'Tabelas auxiliares'!$C$237,T73&lt;&gt;'Tabelas auxiliares'!$D$236),"FOLHA DE PESSOAL",IF(X73='Tabelas auxiliares'!$A$237,"CUSTEIO",IF(X73='Tabelas auxiliares'!$A$236,"INVESTIMENTO","ERRO - VERIFICAR"))))</f>
        <v>CUSTEIO</v>
      </c>
      <c r="Z73" s="64">
        <f t="shared" si="3"/>
        <v>9215</v>
      </c>
      <c r="AC73" s="44">
        <v>9215</v>
      </c>
      <c r="AD73" s="72"/>
      <c r="AE73" s="72"/>
      <c r="AF73" s="72"/>
      <c r="AG73" s="72"/>
      <c r="AH73" s="72"/>
      <c r="AI73" s="72"/>
      <c r="AJ73" s="72"/>
      <c r="AK73" s="72"/>
      <c r="AL73" s="72"/>
      <c r="AM73" s="72"/>
      <c r="AN73" s="72"/>
      <c r="AO73" s="72"/>
    </row>
    <row r="74" spans="1:41" x14ac:dyDescent="0.25">
      <c r="A74" t="s">
        <v>770</v>
      </c>
      <c r="B74" t="s">
        <v>274</v>
      </c>
      <c r="C74" t="s">
        <v>841</v>
      </c>
      <c r="D74" t="s">
        <v>53</v>
      </c>
      <c r="E74" t="s">
        <v>117</v>
      </c>
      <c r="F74" s="51" t="str">
        <f>IFERROR(VLOOKUP(D74,'Tabelas auxiliares'!$A$3:$B$61,2,FALSE),"")</f>
        <v>PROGRAD - PRÓ-REITORIA DE GRADUAÇÃO</v>
      </c>
      <c r="G74" s="51" t="str">
        <f>IFERROR(VLOOKUP($B74,'Tabelas auxiliares'!$A$65:$C$102,2,FALSE),"")</f>
        <v>Assistência - Graduação</v>
      </c>
      <c r="H74" s="51" t="str">
        <f>IFERROR(VLOOKUP($B74,'Tabelas auxiliares'!$A$65:$C$102,3,FALSE),"")</f>
        <v>MONITORIA ACADEMICA DA GRADUACAO / MONITORIA SEMIPRESENCIAL / AUXILIO ACESSIBILIDADE / MONITORIA INCLUSIVA</v>
      </c>
      <c r="I74" t="s">
        <v>830</v>
      </c>
      <c r="J74" t="s">
        <v>1089</v>
      </c>
      <c r="K74" t="s">
        <v>1090</v>
      </c>
      <c r="L74" t="s">
        <v>1091</v>
      </c>
      <c r="M74" t="s">
        <v>1021</v>
      </c>
      <c r="N74" t="s">
        <v>166</v>
      </c>
      <c r="O74" t="s">
        <v>167</v>
      </c>
      <c r="P74" t="s">
        <v>200</v>
      </c>
      <c r="Q74" t="s">
        <v>168</v>
      </c>
      <c r="R74" t="s">
        <v>165</v>
      </c>
      <c r="S74" t="s">
        <v>597</v>
      </c>
      <c r="T74" t="s">
        <v>164</v>
      </c>
      <c r="U74" t="s">
        <v>118</v>
      </c>
      <c r="V74" t="s">
        <v>985</v>
      </c>
      <c r="W74" t="s">
        <v>986</v>
      </c>
      <c r="X74" s="51" t="str">
        <f t="shared" si="2"/>
        <v>3</v>
      </c>
      <c r="Y74" s="51" t="str">
        <f>IF(T74="","",IF(AND(T74&lt;&gt;'Tabelas auxiliares'!$B$236,T74&lt;&gt;'Tabelas auxiliares'!$B$237,T74&lt;&gt;'Tabelas auxiliares'!$C$236,T74&lt;&gt;'Tabelas auxiliares'!$C$237,T74&lt;&gt;'Tabelas auxiliares'!$D$236),"FOLHA DE PESSOAL",IF(X74='Tabelas auxiliares'!$A$237,"CUSTEIO",IF(X74='Tabelas auxiliares'!$A$236,"INVESTIMENTO","ERRO - VERIFICAR"))))</f>
        <v>CUSTEIO</v>
      </c>
      <c r="Z74" s="64">
        <f t="shared" si="3"/>
        <v>1250</v>
      </c>
      <c r="AC74" s="44">
        <v>1250</v>
      </c>
      <c r="AD74" s="72"/>
      <c r="AE74" s="72"/>
      <c r="AF74" s="72"/>
      <c r="AG74" s="72"/>
      <c r="AH74" s="72"/>
      <c r="AI74" s="72"/>
      <c r="AJ74" s="72"/>
      <c r="AK74" s="72"/>
      <c r="AL74" s="72"/>
      <c r="AM74" s="72"/>
      <c r="AN74" s="72"/>
      <c r="AO74" s="72"/>
    </row>
    <row r="75" spans="1:41" x14ac:dyDescent="0.25">
      <c r="A75" t="s">
        <v>770</v>
      </c>
      <c r="B75" t="s">
        <v>274</v>
      </c>
      <c r="C75" t="s">
        <v>841</v>
      </c>
      <c r="D75" t="s">
        <v>53</v>
      </c>
      <c r="E75" t="s">
        <v>117</v>
      </c>
      <c r="F75" s="51" t="str">
        <f>IFERROR(VLOOKUP(D75,'Tabelas auxiliares'!$A$3:$B$61,2,FALSE),"")</f>
        <v>PROGRAD - PRÓ-REITORIA DE GRADUAÇÃO</v>
      </c>
      <c r="G75" s="51" t="str">
        <f>IFERROR(VLOOKUP($B75,'Tabelas auxiliares'!$A$65:$C$102,2,FALSE),"")</f>
        <v>Assistência - Graduação</v>
      </c>
      <c r="H75" s="51" t="str">
        <f>IFERROR(VLOOKUP($B75,'Tabelas auxiliares'!$A$65:$C$102,3,FALSE),"")</f>
        <v>MONITORIA ACADEMICA DA GRADUACAO / MONITORIA SEMIPRESENCIAL / AUXILIO ACESSIBILIDADE / MONITORIA INCLUSIVA</v>
      </c>
      <c r="I75" t="s">
        <v>830</v>
      </c>
      <c r="J75" t="s">
        <v>5446</v>
      </c>
      <c r="K75" t="s">
        <v>5447</v>
      </c>
      <c r="L75" t="s">
        <v>5448</v>
      </c>
      <c r="M75" t="s">
        <v>1092</v>
      </c>
      <c r="N75" t="s">
        <v>166</v>
      </c>
      <c r="O75" t="s">
        <v>167</v>
      </c>
      <c r="P75" t="s">
        <v>200</v>
      </c>
      <c r="Q75" t="s">
        <v>168</v>
      </c>
      <c r="R75" t="s">
        <v>165</v>
      </c>
      <c r="S75" t="s">
        <v>597</v>
      </c>
      <c r="T75" t="s">
        <v>164</v>
      </c>
      <c r="U75" t="s">
        <v>118</v>
      </c>
      <c r="V75" t="s">
        <v>985</v>
      </c>
      <c r="W75" t="s">
        <v>986</v>
      </c>
      <c r="X75" s="51" t="str">
        <f t="shared" si="2"/>
        <v>3</v>
      </c>
      <c r="Y75" s="51" t="str">
        <f>IF(T75="","",IF(AND(T75&lt;&gt;'Tabelas auxiliares'!$B$236,T75&lt;&gt;'Tabelas auxiliares'!$B$237,T75&lt;&gt;'Tabelas auxiliares'!$C$236,T75&lt;&gt;'Tabelas auxiliares'!$C$237,T75&lt;&gt;'Tabelas auxiliares'!$D$236),"FOLHA DE PESSOAL",IF(X75='Tabelas auxiliares'!$A$237,"CUSTEIO",IF(X75='Tabelas auxiliares'!$A$236,"INVESTIMENTO","ERRO - VERIFICAR"))))</f>
        <v>CUSTEIO</v>
      </c>
      <c r="Z75" s="64">
        <f t="shared" si="3"/>
        <v>9512</v>
      </c>
      <c r="AC75" s="44">
        <v>9512</v>
      </c>
      <c r="AD75" s="72"/>
      <c r="AE75" s="72"/>
      <c r="AF75" s="72"/>
      <c r="AG75" s="72"/>
      <c r="AH75" s="72"/>
      <c r="AI75" s="72"/>
      <c r="AJ75" s="72"/>
      <c r="AK75" s="72"/>
      <c r="AL75" s="72"/>
      <c r="AM75" s="72"/>
      <c r="AN75" s="72"/>
      <c r="AO75" s="72"/>
    </row>
    <row r="76" spans="1:41" x14ac:dyDescent="0.25">
      <c r="A76" t="s">
        <v>770</v>
      </c>
      <c r="B76" t="s">
        <v>274</v>
      </c>
      <c r="C76" t="s">
        <v>841</v>
      </c>
      <c r="D76" t="s">
        <v>216</v>
      </c>
      <c r="E76" t="s">
        <v>117</v>
      </c>
      <c r="F76" s="51" t="str">
        <f>IFERROR(VLOOKUP(D76,'Tabelas auxiliares'!$A$3:$B$61,2,FALSE),"")</f>
        <v>PROGRAD - TRI</v>
      </c>
      <c r="G76" s="51" t="str">
        <f>IFERROR(VLOOKUP($B76,'Tabelas auxiliares'!$A$65:$C$102,2,FALSE),"")</f>
        <v>Assistência - Graduação</v>
      </c>
      <c r="H76" s="51" t="str">
        <f>IFERROR(VLOOKUP($B76,'Tabelas auxiliares'!$A$65:$C$102,3,FALSE),"")</f>
        <v>MONITORIA ACADEMICA DA GRADUACAO / MONITORIA SEMIPRESENCIAL / AUXILIO ACESSIBILIDADE / MONITORIA INCLUSIVA</v>
      </c>
      <c r="I76" t="s">
        <v>818</v>
      </c>
      <c r="J76" t="s">
        <v>574</v>
      </c>
      <c r="K76" t="s">
        <v>1093</v>
      </c>
      <c r="L76" t="s">
        <v>1032</v>
      </c>
      <c r="M76" t="s">
        <v>1094</v>
      </c>
      <c r="N76" t="s">
        <v>166</v>
      </c>
      <c r="O76" t="s">
        <v>167</v>
      </c>
      <c r="P76" t="s">
        <v>200</v>
      </c>
      <c r="Q76" t="s">
        <v>168</v>
      </c>
      <c r="R76" t="s">
        <v>165</v>
      </c>
      <c r="S76" t="s">
        <v>923</v>
      </c>
      <c r="T76" t="s">
        <v>164</v>
      </c>
      <c r="U76" t="s">
        <v>118</v>
      </c>
      <c r="V76" t="s">
        <v>985</v>
      </c>
      <c r="W76" t="s">
        <v>986</v>
      </c>
      <c r="X76" s="51" t="str">
        <f t="shared" si="2"/>
        <v>3</v>
      </c>
      <c r="Y76" s="51" t="str">
        <f>IF(T76="","",IF(AND(T76&lt;&gt;'Tabelas auxiliares'!$B$236,T76&lt;&gt;'Tabelas auxiliares'!$B$237,T76&lt;&gt;'Tabelas auxiliares'!$C$236,T76&lt;&gt;'Tabelas auxiliares'!$C$237,T76&lt;&gt;'Tabelas auxiliares'!$D$236),"FOLHA DE PESSOAL",IF(X76='Tabelas auxiliares'!$A$237,"CUSTEIO",IF(X76='Tabelas auxiliares'!$A$236,"INVESTIMENTO","ERRO - VERIFICAR"))))</f>
        <v>CUSTEIO</v>
      </c>
      <c r="Z76" s="64">
        <f t="shared" si="3"/>
        <v>1140</v>
      </c>
      <c r="AC76" s="44">
        <v>1140</v>
      </c>
      <c r="AD76" s="72"/>
      <c r="AE76" s="72"/>
      <c r="AF76" s="72"/>
      <c r="AG76" s="72"/>
      <c r="AH76" s="72"/>
      <c r="AI76" s="72"/>
      <c r="AJ76" s="72"/>
      <c r="AK76" s="72"/>
      <c r="AL76" s="72"/>
      <c r="AM76" s="72"/>
      <c r="AN76" s="72"/>
      <c r="AO76" s="72"/>
    </row>
    <row r="77" spans="1:41" x14ac:dyDescent="0.25">
      <c r="A77" t="s">
        <v>770</v>
      </c>
      <c r="B77" t="s">
        <v>274</v>
      </c>
      <c r="C77" t="s">
        <v>843</v>
      </c>
      <c r="D77" t="s">
        <v>53</v>
      </c>
      <c r="E77" t="s">
        <v>117</v>
      </c>
      <c r="F77" s="51" t="str">
        <f>IFERROR(VLOOKUP(D77,'Tabelas auxiliares'!$A$3:$B$61,2,FALSE),"")</f>
        <v>PROGRAD - PRÓ-REITORIA DE GRADUAÇÃO</v>
      </c>
      <c r="G77" s="51" t="str">
        <f>IFERROR(VLOOKUP($B77,'Tabelas auxiliares'!$A$65:$C$102,2,FALSE),"")</f>
        <v>Assistência - Graduação</v>
      </c>
      <c r="H77" s="51" t="str">
        <f>IFERROR(VLOOKUP($B77,'Tabelas auxiliares'!$A$65:$C$102,3,FALSE),"")</f>
        <v>MONITORIA ACADEMICA DA GRADUACAO / MONITORIA SEMIPRESENCIAL / AUXILIO ACESSIBILIDADE / MONITORIA INCLUSIVA</v>
      </c>
      <c r="I77" t="s">
        <v>616</v>
      </c>
      <c r="J77" t="s">
        <v>1095</v>
      </c>
      <c r="K77" t="s">
        <v>1096</v>
      </c>
      <c r="L77" t="s">
        <v>1097</v>
      </c>
      <c r="M77" t="s">
        <v>165</v>
      </c>
      <c r="N77" t="s">
        <v>169</v>
      </c>
      <c r="O77" t="s">
        <v>927</v>
      </c>
      <c r="P77" t="s">
        <v>928</v>
      </c>
      <c r="Q77" t="s">
        <v>168</v>
      </c>
      <c r="R77" t="s">
        <v>165</v>
      </c>
      <c r="S77" t="s">
        <v>119</v>
      </c>
      <c r="T77" t="s">
        <v>164</v>
      </c>
      <c r="U77" t="s">
        <v>929</v>
      </c>
      <c r="V77" t="s">
        <v>855</v>
      </c>
      <c r="W77" t="s">
        <v>856</v>
      </c>
      <c r="X77" s="51" t="str">
        <f t="shared" si="2"/>
        <v>3</v>
      </c>
      <c r="Y77" s="51" t="str">
        <f>IF(T77="","",IF(AND(T77&lt;&gt;'Tabelas auxiliares'!$B$236,T77&lt;&gt;'Tabelas auxiliares'!$B$237,T77&lt;&gt;'Tabelas auxiliares'!$C$236,T77&lt;&gt;'Tabelas auxiliares'!$C$237,T77&lt;&gt;'Tabelas auxiliares'!$D$236),"FOLHA DE PESSOAL",IF(X77='Tabelas auxiliares'!$A$237,"CUSTEIO",IF(X77='Tabelas auxiliares'!$A$236,"INVESTIMENTO","ERRO - VERIFICAR"))))</f>
        <v>CUSTEIO</v>
      </c>
      <c r="Z77" s="64">
        <f t="shared" si="3"/>
        <v>797600</v>
      </c>
      <c r="AA77" s="44">
        <v>54600</v>
      </c>
      <c r="AB77" s="44">
        <v>72800</v>
      </c>
      <c r="AC77" s="44">
        <v>670200</v>
      </c>
      <c r="AD77" s="72"/>
      <c r="AE77" s="72"/>
      <c r="AF77" s="72"/>
      <c r="AG77" s="72"/>
      <c r="AH77" s="72"/>
      <c r="AI77" s="72"/>
      <c r="AJ77" s="72"/>
      <c r="AK77" s="72"/>
      <c r="AL77" s="72"/>
      <c r="AM77" s="72"/>
      <c r="AN77" s="72"/>
      <c r="AO77" s="72"/>
    </row>
    <row r="78" spans="1:41" x14ac:dyDescent="0.25">
      <c r="A78" t="s">
        <v>770</v>
      </c>
      <c r="B78" t="s">
        <v>276</v>
      </c>
      <c r="C78" t="s">
        <v>844</v>
      </c>
      <c r="D78" t="s">
        <v>73</v>
      </c>
      <c r="E78" t="s">
        <v>117</v>
      </c>
      <c r="F78" s="51" t="str">
        <f>IFERROR(VLOOKUP(D78,'Tabelas auxiliares'!$A$3:$B$61,2,FALSE),"")</f>
        <v>PROPG - PRÓ-REITORIA DE PÓS-GRADUAÇÃO</v>
      </c>
      <c r="G78" s="51" t="str">
        <f>IFERROR(VLOOKUP($B78,'Tabelas auxiliares'!$A$65:$C$102,2,FALSE),"")</f>
        <v>Assistência - Pós-graduação</v>
      </c>
      <c r="H78" s="51" t="str">
        <f>IFERROR(VLOOKUP($B78,'Tabelas auxiliares'!$A$65:$C$102,3,FALSE),"")</f>
        <v>BOLSAS DE MESTRADO E DOUTORADO</v>
      </c>
      <c r="I78" t="s">
        <v>1098</v>
      </c>
      <c r="J78" t="s">
        <v>1099</v>
      </c>
      <c r="K78" t="s">
        <v>1100</v>
      </c>
      <c r="L78" t="s">
        <v>1101</v>
      </c>
      <c r="M78" t="s">
        <v>165</v>
      </c>
      <c r="N78" t="s">
        <v>166</v>
      </c>
      <c r="O78" t="s">
        <v>167</v>
      </c>
      <c r="P78" t="s">
        <v>200</v>
      </c>
      <c r="Q78" t="s">
        <v>168</v>
      </c>
      <c r="R78" t="s">
        <v>165</v>
      </c>
      <c r="S78" t="s">
        <v>119</v>
      </c>
      <c r="T78" t="s">
        <v>164</v>
      </c>
      <c r="U78" t="s">
        <v>118</v>
      </c>
      <c r="V78" t="s">
        <v>855</v>
      </c>
      <c r="W78" t="s">
        <v>856</v>
      </c>
      <c r="X78" s="51" t="str">
        <f t="shared" si="2"/>
        <v>3</v>
      </c>
      <c r="Y78" s="51" t="str">
        <f>IF(T78="","",IF(AND(T78&lt;&gt;'Tabelas auxiliares'!$B$236,T78&lt;&gt;'Tabelas auxiliares'!$B$237,T78&lt;&gt;'Tabelas auxiliares'!$C$236,T78&lt;&gt;'Tabelas auxiliares'!$C$237,T78&lt;&gt;'Tabelas auxiliares'!$D$236),"FOLHA DE PESSOAL",IF(X78='Tabelas auxiliares'!$A$237,"CUSTEIO",IF(X78='Tabelas auxiliares'!$A$236,"INVESTIMENTO","ERRO - VERIFICAR"))))</f>
        <v>CUSTEIO</v>
      </c>
      <c r="Z78" s="64">
        <f t="shared" si="3"/>
        <v>1215300</v>
      </c>
      <c r="AB78" s="44">
        <v>25800</v>
      </c>
      <c r="AC78" s="44">
        <v>1189500</v>
      </c>
      <c r="AD78" s="72"/>
      <c r="AE78" s="72"/>
      <c r="AF78" s="72"/>
      <c r="AG78" s="72"/>
      <c r="AH78" s="72"/>
      <c r="AI78" s="72"/>
      <c r="AJ78" s="72"/>
      <c r="AK78" s="72"/>
      <c r="AL78" s="72"/>
      <c r="AM78" s="72"/>
      <c r="AN78" s="72"/>
      <c r="AO78" s="72"/>
    </row>
    <row r="79" spans="1:41" x14ac:dyDescent="0.25">
      <c r="A79" t="s">
        <v>770</v>
      </c>
      <c r="B79" t="s">
        <v>276</v>
      </c>
      <c r="C79" t="s">
        <v>845</v>
      </c>
      <c r="D79" t="s">
        <v>73</v>
      </c>
      <c r="E79" t="s">
        <v>117</v>
      </c>
      <c r="F79" s="51" t="str">
        <f>IFERROR(VLOOKUP(D79,'Tabelas auxiliares'!$A$3:$B$61,2,FALSE),"")</f>
        <v>PROPG - PRÓ-REITORIA DE PÓS-GRADUAÇÃO</v>
      </c>
      <c r="G79" s="51" t="str">
        <f>IFERROR(VLOOKUP($B79,'Tabelas auxiliares'!$A$65:$C$102,2,FALSE),"")</f>
        <v>Assistência - Pós-graduação</v>
      </c>
      <c r="H79" s="51" t="str">
        <f>IFERROR(VLOOKUP($B79,'Tabelas auxiliares'!$A$65:$C$102,3,FALSE),"")</f>
        <v>BOLSAS DE MESTRADO E DOUTORADO</v>
      </c>
      <c r="I79" t="s">
        <v>1098</v>
      </c>
      <c r="J79" t="s">
        <v>1099</v>
      </c>
      <c r="K79" t="s">
        <v>1102</v>
      </c>
      <c r="L79" t="s">
        <v>1101</v>
      </c>
      <c r="M79" t="s">
        <v>165</v>
      </c>
      <c r="N79" t="s">
        <v>166</v>
      </c>
      <c r="O79" t="s">
        <v>167</v>
      </c>
      <c r="P79" t="s">
        <v>200</v>
      </c>
      <c r="Q79" t="s">
        <v>168</v>
      </c>
      <c r="R79" t="s">
        <v>165</v>
      </c>
      <c r="S79" t="s">
        <v>119</v>
      </c>
      <c r="T79" t="s">
        <v>164</v>
      </c>
      <c r="U79" t="s">
        <v>118</v>
      </c>
      <c r="V79" t="s">
        <v>855</v>
      </c>
      <c r="W79" t="s">
        <v>856</v>
      </c>
      <c r="X79" s="51" t="str">
        <f t="shared" si="2"/>
        <v>3</v>
      </c>
      <c r="Y79" s="51" t="str">
        <f>IF(T79="","",IF(AND(T79&lt;&gt;'Tabelas auxiliares'!$B$236,T79&lt;&gt;'Tabelas auxiliares'!$B$237,T79&lt;&gt;'Tabelas auxiliares'!$C$236,T79&lt;&gt;'Tabelas auxiliares'!$C$237,T79&lt;&gt;'Tabelas auxiliares'!$D$236),"FOLHA DE PESSOAL",IF(X79='Tabelas auxiliares'!$A$237,"CUSTEIO",IF(X79='Tabelas auxiliares'!$A$236,"INVESTIMENTO","ERRO - VERIFICAR"))))</f>
        <v>CUSTEIO</v>
      </c>
      <c r="Z79" s="64">
        <f t="shared" si="3"/>
        <v>799200</v>
      </c>
      <c r="AA79" s="44">
        <v>1560</v>
      </c>
      <c r="AC79" s="44">
        <v>797640</v>
      </c>
      <c r="AD79" s="72"/>
      <c r="AE79" s="72"/>
      <c r="AF79" s="72"/>
      <c r="AG79" s="72"/>
      <c r="AH79" s="72"/>
      <c r="AI79" s="72"/>
      <c r="AJ79" s="72"/>
      <c r="AK79" s="72"/>
      <c r="AL79" s="72"/>
      <c r="AM79" s="72"/>
      <c r="AN79" s="72"/>
      <c r="AO79" s="72"/>
    </row>
    <row r="80" spans="1:41" x14ac:dyDescent="0.25">
      <c r="A80" t="s">
        <v>770</v>
      </c>
      <c r="B80" t="s">
        <v>276</v>
      </c>
      <c r="C80" t="s">
        <v>845</v>
      </c>
      <c r="D80" t="s">
        <v>73</v>
      </c>
      <c r="E80" t="s">
        <v>117</v>
      </c>
      <c r="F80" s="51" t="str">
        <f>IFERROR(VLOOKUP(D80,'Tabelas auxiliares'!$A$3:$B$61,2,FALSE),"")</f>
        <v>PROPG - PRÓ-REITORIA DE PÓS-GRADUAÇÃO</v>
      </c>
      <c r="G80" s="51" t="str">
        <f>IFERROR(VLOOKUP($B80,'Tabelas auxiliares'!$A$65:$C$102,2,FALSE),"")</f>
        <v>Assistência - Pós-graduação</v>
      </c>
      <c r="H80" s="51" t="str">
        <f>IFERROR(VLOOKUP($B80,'Tabelas auxiliares'!$A$65:$C$102,3,FALSE),"")</f>
        <v>BOLSAS DE MESTRADO E DOUTORADO</v>
      </c>
      <c r="I80" t="s">
        <v>1103</v>
      </c>
      <c r="J80" t="s">
        <v>1099</v>
      </c>
      <c r="K80" t="s">
        <v>1104</v>
      </c>
      <c r="L80" t="s">
        <v>1105</v>
      </c>
      <c r="M80" t="s">
        <v>165</v>
      </c>
      <c r="N80" t="s">
        <v>166</v>
      </c>
      <c r="O80" t="s">
        <v>167</v>
      </c>
      <c r="P80" t="s">
        <v>200</v>
      </c>
      <c r="Q80" t="s">
        <v>168</v>
      </c>
      <c r="R80" t="s">
        <v>165</v>
      </c>
      <c r="S80" t="s">
        <v>597</v>
      </c>
      <c r="T80" t="s">
        <v>164</v>
      </c>
      <c r="U80" t="s">
        <v>118</v>
      </c>
      <c r="V80" t="s">
        <v>855</v>
      </c>
      <c r="W80" t="s">
        <v>856</v>
      </c>
      <c r="X80" s="51" t="str">
        <f t="shared" si="2"/>
        <v>3</v>
      </c>
      <c r="Y80" s="51" t="str">
        <f>IF(T80="","",IF(AND(T80&lt;&gt;'Tabelas auxiliares'!$B$236,T80&lt;&gt;'Tabelas auxiliares'!$B$237,T80&lt;&gt;'Tabelas auxiliares'!$C$236,T80&lt;&gt;'Tabelas auxiliares'!$C$237,T80&lt;&gt;'Tabelas auxiliares'!$D$236),"FOLHA DE PESSOAL",IF(X80='Tabelas auxiliares'!$A$237,"CUSTEIO",IF(X80='Tabelas auxiliares'!$A$236,"INVESTIMENTO","ERRO - VERIFICAR"))))</f>
        <v>CUSTEIO</v>
      </c>
      <c r="Z80" s="64">
        <f t="shared" si="3"/>
        <v>361200</v>
      </c>
      <c r="AA80" s="44">
        <v>176400</v>
      </c>
      <c r="AB80" s="44">
        <v>184800</v>
      </c>
      <c r="AD80" s="72"/>
      <c r="AE80" s="72"/>
      <c r="AF80" s="72"/>
      <c r="AG80" s="72"/>
      <c r="AH80" s="72"/>
      <c r="AI80" s="72"/>
      <c r="AJ80" s="72"/>
      <c r="AK80" s="72"/>
      <c r="AL80" s="72"/>
      <c r="AM80" s="72"/>
      <c r="AN80" s="72"/>
      <c r="AO80" s="72"/>
    </row>
    <row r="81" spans="1:41" x14ac:dyDescent="0.25">
      <c r="A81" t="s">
        <v>770</v>
      </c>
      <c r="B81" t="s">
        <v>276</v>
      </c>
      <c r="C81" t="s">
        <v>845</v>
      </c>
      <c r="D81" t="s">
        <v>73</v>
      </c>
      <c r="E81" t="s">
        <v>117</v>
      </c>
      <c r="F81" s="51" t="str">
        <f>IFERROR(VLOOKUP(D81,'Tabelas auxiliares'!$A$3:$B$61,2,FALSE),"")</f>
        <v>PROPG - PRÓ-REITORIA DE PÓS-GRADUAÇÃO</v>
      </c>
      <c r="G81" s="51" t="str">
        <f>IFERROR(VLOOKUP($B81,'Tabelas auxiliares'!$A$65:$C$102,2,FALSE),"")</f>
        <v>Assistência - Pós-graduação</v>
      </c>
      <c r="H81" s="51" t="str">
        <f>IFERROR(VLOOKUP($B81,'Tabelas auxiliares'!$A$65:$C$102,3,FALSE),"")</f>
        <v>BOLSAS DE MESTRADO E DOUTORADO</v>
      </c>
      <c r="I81" t="s">
        <v>1103</v>
      </c>
      <c r="J81" t="s">
        <v>1099</v>
      </c>
      <c r="K81" t="s">
        <v>1106</v>
      </c>
      <c r="L81" t="s">
        <v>1107</v>
      </c>
      <c r="M81" t="s">
        <v>165</v>
      </c>
      <c r="N81" t="s">
        <v>166</v>
      </c>
      <c r="O81" t="s">
        <v>167</v>
      </c>
      <c r="P81" t="s">
        <v>200</v>
      </c>
      <c r="Q81" t="s">
        <v>168</v>
      </c>
      <c r="R81" t="s">
        <v>165</v>
      </c>
      <c r="S81" t="s">
        <v>597</v>
      </c>
      <c r="T81" t="s">
        <v>164</v>
      </c>
      <c r="U81" t="s">
        <v>118</v>
      </c>
      <c r="V81" t="s">
        <v>855</v>
      </c>
      <c r="W81" t="s">
        <v>856</v>
      </c>
      <c r="X81" s="51" t="str">
        <f t="shared" si="2"/>
        <v>3</v>
      </c>
      <c r="Y81" s="51" t="str">
        <f>IF(T81="","",IF(AND(T81&lt;&gt;'Tabelas auxiliares'!$B$236,T81&lt;&gt;'Tabelas auxiliares'!$B$237,T81&lt;&gt;'Tabelas auxiliares'!$C$236,T81&lt;&gt;'Tabelas auxiliares'!$C$237,T81&lt;&gt;'Tabelas auxiliares'!$D$236),"FOLHA DE PESSOAL",IF(X81='Tabelas auxiliares'!$A$237,"CUSTEIO",IF(X81='Tabelas auxiliares'!$A$236,"INVESTIMENTO","ERRO - VERIFICAR"))))</f>
        <v>CUSTEIO</v>
      </c>
      <c r="Z81" s="64">
        <f t="shared" si="3"/>
        <v>387500</v>
      </c>
      <c r="AA81" s="44">
        <v>239700</v>
      </c>
      <c r="AB81" s="44">
        <v>147800</v>
      </c>
      <c r="AD81" s="72"/>
      <c r="AE81" s="72"/>
      <c r="AF81" s="72"/>
      <c r="AG81" s="72"/>
      <c r="AH81" s="72"/>
      <c r="AI81" s="72"/>
      <c r="AJ81" s="72"/>
      <c r="AK81" s="72"/>
      <c r="AL81" s="72"/>
      <c r="AM81" s="72"/>
      <c r="AN81" s="72"/>
      <c r="AO81" s="72"/>
    </row>
    <row r="82" spans="1:41" x14ac:dyDescent="0.25">
      <c r="A82" t="s">
        <v>770</v>
      </c>
      <c r="B82" t="s">
        <v>278</v>
      </c>
      <c r="C82" t="s">
        <v>777</v>
      </c>
      <c r="D82" t="s">
        <v>69</v>
      </c>
      <c r="E82" t="s">
        <v>117</v>
      </c>
      <c r="F82" s="51" t="str">
        <f>IFERROR(VLOOKUP(D82,'Tabelas auxiliares'!$A$3:$B$61,2,FALSE),"")</f>
        <v>PROAP - PNAES</v>
      </c>
      <c r="G82" s="51" t="str">
        <f>IFERROR(VLOOKUP($B82,'Tabelas auxiliares'!$A$65:$C$102,2,FALSE),"")</f>
        <v>Assistência - Restaurante universitário</v>
      </c>
      <c r="H82" s="51" t="str">
        <f>IFERROR(VLOOKUP($B82,'Tabelas auxiliares'!$A$65:$C$102,3,FALSE),"")</f>
        <v>SUBSIDIO PARA PAGAMENTO DE REFEICOES NO RESTAURANTE UNIVERSITARIO PARA ALUNOS DA GRADUACAO /  SUBSIDIO DE ALIMENTACAO NO RU PÓS / SUBSIDIO DE ALIMENTACAO NO RU ESPECIALIZAÇÃO</v>
      </c>
      <c r="I82" t="s">
        <v>620</v>
      </c>
      <c r="J82" t="s">
        <v>1108</v>
      </c>
      <c r="K82" t="s">
        <v>1109</v>
      </c>
      <c r="L82" t="s">
        <v>1110</v>
      </c>
      <c r="M82" t="s">
        <v>886</v>
      </c>
      <c r="N82" t="s">
        <v>861</v>
      </c>
      <c r="O82" t="s">
        <v>167</v>
      </c>
      <c r="P82" t="s">
        <v>881</v>
      </c>
      <c r="Q82" t="s">
        <v>168</v>
      </c>
      <c r="R82" t="s">
        <v>165</v>
      </c>
      <c r="S82" t="s">
        <v>119</v>
      </c>
      <c r="T82" t="s">
        <v>164</v>
      </c>
      <c r="U82" t="s">
        <v>882</v>
      </c>
      <c r="V82" t="s">
        <v>887</v>
      </c>
      <c r="W82" t="s">
        <v>888</v>
      </c>
      <c r="X82" s="51" t="str">
        <f t="shared" si="2"/>
        <v>3</v>
      </c>
      <c r="Y82" s="51" t="str">
        <f>IF(T82="","",IF(AND(T82&lt;&gt;'Tabelas auxiliares'!$B$236,T82&lt;&gt;'Tabelas auxiliares'!$B$237,T82&lt;&gt;'Tabelas auxiliares'!$C$236,T82&lt;&gt;'Tabelas auxiliares'!$C$237,T82&lt;&gt;'Tabelas auxiliares'!$D$236),"FOLHA DE PESSOAL",IF(X82='Tabelas auxiliares'!$A$237,"CUSTEIO",IF(X82='Tabelas auxiliares'!$A$236,"INVESTIMENTO","ERRO - VERIFICAR"))))</f>
        <v>CUSTEIO</v>
      </c>
      <c r="Z82" s="64">
        <f t="shared" si="3"/>
        <v>1267262</v>
      </c>
      <c r="AC82" s="44">
        <v>1267262</v>
      </c>
      <c r="AD82" s="72"/>
      <c r="AE82" s="72"/>
      <c r="AF82" s="72"/>
      <c r="AG82" s="72"/>
      <c r="AH82" s="72"/>
      <c r="AI82" s="72"/>
      <c r="AJ82" s="72"/>
      <c r="AK82" s="72"/>
      <c r="AL82" s="72"/>
      <c r="AM82" s="72"/>
      <c r="AN82" s="72"/>
      <c r="AO82" s="72"/>
    </row>
    <row r="83" spans="1:41" x14ac:dyDescent="0.25">
      <c r="A83" t="s">
        <v>770</v>
      </c>
      <c r="B83" t="s">
        <v>278</v>
      </c>
      <c r="C83" t="s">
        <v>777</v>
      </c>
      <c r="D83" t="s">
        <v>69</v>
      </c>
      <c r="E83" t="s">
        <v>117</v>
      </c>
      <c r="F83" s="51" t="str">
        <f>IFERROR(VLOOKUP(D83,'Tabelas auxiliares'!$A$3:$B$61,2,FALSE),"")</f>
        <v>PROAP - PNAES</v>
      </c>
      <c r="G83" s="51" t="str">
        <f>IFERROR(VLOOKUP($B83,'Tabelas auxiliares'!$A$65:$C$102,2,FALSE),"")</f>
        <v>Assistência - Restaurante universitário</v>
      </c>
      <c r="H83" s="51" t="str">
        <f>IFERROR(VLOOKUP($B83,'Tabelas auxiliares'!$A$65:$C$102,3,FALSE),"")</f>
        <v>SUBSIDIO PARA PAGAMENTO DE REFEICOES NO RESTAURANTE UNIVERSITARIO PARA ALUNOS DA GRADUACAO /  SUBSIDIO DE ALIMENTACAO NO RU PÓS / SUBSIDIO DE ALIMENTACAO NO RU ESPECIALIZAÇÃO</v>
      </c>
      <c r="I83" t="s">
        <v>1111</v>
      </c>
      <c r="J83" t="s">
        <v>1108</v>
      </c>
      <c r="K83" t="s">
        <v>1112</v>
      </c>
      <c r="L83" t="s">
        <v>1110</v>
      </c>
      <c r="M83" t="s">
        <v>886</v>
      </c>
      <c r="N83" t="s">
        <v>166</v>
      </c>
      <c r="O83" t="s">
        <v>167</v>
      </c>
      <c r="P83" t="s">
        <v>200</v>
      </c>
      <c r="Q83" t="s">
        <v>168</v>
      </c>
      <c r="R83" t="s">
        <v>165</v>
      </c>
      <c r="S83" t="s">
        <v>119</v>
      </c>
      <c r="T83" t="s">
        <v>164</v>
      </c>
      <c r="U83" t="s">
        <v>118</v>
      </c>
      <c r="V83" t="s">
        <v>887</v>
      </c>
      <c r="W83" t="s">
        <v>888</v>
      </c>
      <c r="X83" s="51" t="str">
        <f t="shared" si="2"/>
        <v>3</v>
      </c>
      <c r="Y83" s="51" t="str">
        <f>IF(T83="","",IF(AND(T83&lt;&gt;'Tabelas auxiliares'!$B$236,T83&lt;&gt;'Tabelas auxiliares'!$B$237,T83&lt;&gt;'Tabelas auxiliares'!$C$236,T83&lt;&gt;'Tabelas auxiliares'!$C$237,T83&lt;&gt;'Tabelas auxiliares'!$D$236),"FOLHA DE PESSOAL",IF(X83='Tabelas auxiliares'!$A$237,"CUSTEIO",IF(X83='Tabelas auxiliares'!$A$236,"INVESTIMENTO","ERRO - VERIFICAR"))))</f>
        <v>CUSTEIO</v>
      </c>
      <c r="Z83" s="64">
        <f t="shared" si="3"/>
        <v>270561.96000000002</v>
      </c>
      <c r="AC83" s="44">
        <v>270561.96000000002</v>
      </c>
      <c r="AD83" s="72"/>
      <c r="AE83" s="72"/>
      <c r="AF83" s="72"/>
      <c r="AG83" s="72"/>
      <c r="AH83" s="72"/>
      <c r="AI83" s="72"/>
      <c r="AJ83" s="72"/>
      <c r="AK83" s="72"/>
      <c r="AL83" s="72"/>
      <c r="AM83" s="72"/>
      <c r="AN83" s="72"/>
      <c r="AO83" s="72"/>
    </row>
    <row r="84" spans="1:41" x14ac:dyDescent="0.25">
      <c r="A84" t="s">
        <v>770</v>
      </c>
      <c r="B84" t="s">
        <v>278</v>
      </c>
      <c r="C84" t="s">
        <v>777</v>
      </c>
      <c r="D84" t="s">
        <v>69</v>
      </c>
      <c r="E84" t="s">
        <v>117</v>
      </c>
      <c r="F84" s="51" t="str">
        <f>IFERROR(VLOOKUP(D84,'Tabelas auxiliares'!$A$3:$B$61,2,FALSE),"")</f>
        <v>PROAP - PNAES</v>
      </c>
      <c r="G84" s="51" t="str">
        <f>IFERROR(VLOOKUP($B84,'Tabelas auxiliares'!$A$65:$C$102,2,FALSE),"")</f>
        <v>Assistência - Restaurante universitário</v>
      </c>
      <c r="H84" s="51" t="str">
        <f>IFERROR(VLOOKUP($B84,'Tabelas auxiliares'!$A$65:$C$102,3,FALSE),"")</f>
        <v>SUBSIDIO PARA PAGAMENTO DE REFEICOES NO RESTAURANTE UNIVERSITARIO PARA ALUNOS DA GRADUACAO /  SUBSIDIO DE ALIMENTACAO NO RU PÓS / SUBSIDIO DE ALIMENTACAO NO RU ESPECIALIZAÇÃO</v>
      </c>
      <c r="I84" t="s">
        <v>1111</v>
      </c>
      <c r="J84" t="s">
        <v>1108</v>
      </c>
      <c r="K84" t="s">
        <v>1113</v>
      </c>
      <c r="L84" t="s">
        <v>1110</v>
      </c>
      <c r="M84" t="s">
        <v>886</v>
      </c>
      <c r="N84" t="s">
        <v>861</v>
      </c>
      <c r="O84" t="s">
        <v>167</v>
      </c>
      <c r="P84" t="s">
        <v>881</v>
      </c>
      <c r="Q84" t="s">
        <v>168</v>
      </c>
      <c r="R84" t="s">
        <v>165</v>
      </c>
      <c r="S84" t="s">
        <v>597</v>
      </c>
      <c r="T84" t="s">
        <v>164</v>
      </c>
      <c r="U84" t="s">
        <v>882</v>
      </c>
      <c r="V84" t="s">
        <v>887</v>
      </c>
      <c r="W84" t="s">
        <v>888</v>
      </c>
      <c r="X84" s="51" t="str">
        <f t="shared" si="2"/>
        <v>3</v>
      </c>
      <c r="Y84" s="51" t="str">
        <f>IF(T84="","",IF(AND(T84&lt;&gt;'Tabelas auxiliares'!$B$236,T84&lt;&gt;'Tabelas auxiliares'!$B$237,T84&lt;&gt;'Tabelas auxiliares'!$C$236,T84&lt;&gt;'Tabelas auxiliares'!$C$237,T84&lt;&gt;'Tabelas auxiliares'!$D$236),"FOLHA DE PESSOAL",IF(X84='Tabelas auxiliares'!$A$237,"CUSTEIO",IF(X84='Tabelas auxiliares'!$A$236,"INVESTIMENTO","ERRO - VERIFICAR"))))</f>
        <v>CUSTEIO</v>
      </c>
      <c r="Z84" s="64">
        <f t="shared" si="3"/>
        <v>184523</v>
      </c>
      <c r="AA84" s="44">
        <v>32779.620000000003</v>
      </c>
      <c r="AC84" s="44">
        <v>151743.38</v>
      </c>
      <c r="AD84" s="72"/>
      <c r="AE84" s="72"/>
      <c r="AF84" s="72"/>
      <c r="AG84" s="72"/>
      <c r="AH84" s="72"/>
      <c r="AI84" s="72"/>
      <c r="AJ84" s="72"/>
      <c r="AK84" s="72"/>
      <c r="AL84" s="72"/>
      <c r="AM84" s="72"/>
      <c r="AN84" s="72"/>
      <c r="AO84" s="72"/>
    </row>
    <row r="85" spans="1:41" x14ac:dyDescent="0.25">
      <c r="A85" t="s">
        <v>770</v>
      </c>
      <c r="B85" t="s">
        <v>278</v>
      </c>
      <c r="C85" t="s">
        <v>846</v>
      </c>
      <c r="D85" t="s">
        <v>73</v>
      </c>
      <c r="E85" t="s">
        <v>117</v>
      </c>
      <c r="F85" s="51" t="str">
        <f>IFERROR(VLOOKUP(D85,'Tabelas auxiliares'!$A$3:$B$61,2,FALSE),"")</f>
        <v>PROPG - PRÓ-REITORIA DE PÓS-GRADUAÇÃO</v>
      </c>
      <c r="G85" s="51" t="str">
        <f>IFERROR(VLOOKUP($B85,'Tabelas auxiliares'!$A$65:$C$102,2,FALSE),"")</f>
        <v>Assistência - Restaurante universitário</v>
      </c>
      <c r="H85" s="51" t="str">
        <f>IFERROR(VLOOKUP($B85,'Tabelas auxiliares'!$A$65:$C$102,3,FALSE),"")</f>
        <v>SUBSIDIO PARA PAGAMENTO DE REFEICOES NO RESTAURANTE UNIVERSITARIO PARA ALUNOS DA GRADUACAO /  SUBSIDIO DE ALIMENTACAO NO RU PÓS / SUBSIDIO DE ALIMENTACAO NO RU ESPECIALIZAÇÃO</v>
      </c>
      <c r="I85" t="s">
        <v>1114</v>
      </c>
      <c r="J85" t="s">
        <v>575</v>
      </c>
      <c r="K85" t="s">
        <v>1115</v>
      </c>
      <c r="L85" t="s">
        <v>1116</v>
      </c>
      <c r="M85" t="s">
        <v>886</v>
      </c>
      <c r="N85" t="s">
        <v>166</v>
      </c>
      <c r="O85" t="s">
        <v>167</v>
      </c>
      <c r="P85" t="s">
        <v>200</v>
      </c>
      <c r="Q85" t="s">
        <v>168</v>
      </c>
      <c r="R85" t="s">
        <v>165</v>
      </c>
      <c r="S85" t="s">
        <v>119</v>
      </c>
      <c r="T85" t="s">
        <v>164</v>
      </c>
      <c r="U85" t="s">
        <v>118</v>
      </c>
      <c r="V85" t="s">
        <v>887</v>
      </c>
      <c r="W85" t="s">
        <v>888</v>
      </c>
      <c r="X85" s="51" t="str">
        <f t="shared" si="2"/>
        <v>3</v>
      </c>
      <c r="Y85" s="51" t="str">
        <f>IF(T85="","",IF(AND(T85&lt;&gt;'Tabelas auxiliares'!$B$236,T85&lt;&gt;'Tabelas auxiliares'!$B$237,T85&lt;&gt;'Tabelas auxiliares'!$C$236,T85&lt;&gt;'Tabelas auxiliares'!$C$237,T85&lt;&gt;'Tabelas auxiliares'!$D$236),"FOLHA DE PESSOAL",IF(X85='Tabelas auxiliares'!$A$237,"CUSTEIO",IF(X85='Tabelas auxiliares'!$A$236,"INVESTIMENTO","ERRO - VERIFICAR"))))</f>
        <v>CUSTEIO</v>
      </c>
      <c r="Z85" s="64">
        <f t="shared" si="3"/>
        <v>246807.34000000003</v>
      </c>
      <c r="AA85" s="44">
        <v>77023.3</v>
      </c>
      <c r="AC85" s="44">
        <v>169784.04</v>
      </c>
      <c r="AD85" s="72"/>
      <c r="AE85" s="72"/>
      <c r="AF85" s="72"/>
      <c r="AG85" s="72"/>
      <c r="AH85" s="72"/>
      <c r="AI85" s="72"/>
      <c r="AJ85" s="72"/>
      <c r="AK85" s="72"/>
      <c r="AL85" s="72"/>
      <c r="AM85" s="72"/>
      <c r="AN85" s="72"/>
      <c r="AO85" s="72"/>
    </row>
    <row r="86" spans="1:41" x14ac:dyDescent="0.25">
      <c r="A86" t="s">
        <v>770</v>
      </c>
      <c r="B86" t="s">
        <v>278</v>
      </c>
      <c r="C86" t="s">
        <v>846</v>
      </c>
      <c r="D86" t="s">
        <v>221</v>
      </c>
      <c r="E86" t="s">
        <v>117</v>
      </c>
      <c r="F86" s="51" t="str">
        <f>IFERROR(VLOOKUP(D86,'Tabelas auxiliares'!$A$3:$B$61,2,FALSE),"")</f>
        <v>PROPG - TRI</v>
      </c>
      <c r="G86" s="51" t="str">
        <f>IFERROR(VLOOKUP($B86,'Tabelas auxiliares'!$A$65:$C$102,2,FALSE),"")</f>
        <v>Assistência - Restaurante universitário</v>
      </c>
      <c r="H86" s="51" t="str">
        <f>IFERROR(VLOOKUP($B86,'Tabelas auxiliares'!$A$65:$C$102,3,FALSE),"")</f>
        <v>SUBSIDIO PARA PAGAMENTO DE REFEICOES NO RESTAURANTE UNIVERSITARIO PARA ALUNOS DA GRADUACAO /  SUBSIDIO DE ALIMENTACAO NO RU PÓS / SUBSIDIO DE ALIMENTACAO NO RU ESPECIALIZAÇÃO</v>
      </c>
      <c r="I86" t="s">
        <v>1114</v>
      </c>
      <c r="J86" t="s">
        <v>575</v>
      </c>
      <c r="K86" t="s">
        <v>1117</v>
      </c>
      <c r="L86" t="s">
        <v>1116</v>
      </c>
      <c r="M86" t="s">
        <v>886</v>
      </c>
      <c r="N86" t="s">
        <v>166</v>
      </c>
      <c r="O86" t="s">
        <v>167</v>
      </c>
      <c r="P86" t="s">
        <v>200</v>
      </c>
      <c r="Q86" t="s">
        <v>168</v>
      </c>
      <c r="R86" t="s">
        <v>165</v>
      </c>
      <c r="S86" t="s">
        <v>923</v>
      </c>
      <c r="T86" t="s">
        <v>164</v>
      </c>
      <c r="U86" t="s">
        <v>118</v>
      </c>
      <c r="V86" t="s">
        <v>887</v>
      </c>
      <c r="W86" t="s">
        <v>888</v>
      </c>
      <c r="X86" s="51" t="str">
        <f t="shared" si="2"/>
        <v>3</v>
      </c>
      <c r="Y86" s="51" t="str">
        <f>IF(T86="","",IF(AND(T86&lt;&gt;'Tabelas auxiliares'!$B$236,T86&lt;&gt;'Tabelas auxiliares'!$B$237,T86&lt;&gt;'Tabelas auxiliares'!$C$236,T86&lt;&gt;'Tabelas auxiliares'!$C$237,T86&lt;&gt;'Tabelas auxiliares'!$D$236),"FOLHA DE PESSOAL",IF(X86='Tabelas auxiliares'!$A$237,"CUSTEIO",IF(X86='Tabelas auxiliares'!$A$236,"INVESTIMENTO","ERRO - VERIFICAR"))))</f>
        <v>CUSTEIO</v>
      </c>
      <c r="Z86" s="64">
        <f t="shared" si="3"/>
        <v>5402.65</v>
      </c>
      <c r="AC86" s="44">
        <v>5402.65</v>
      </c>
      <c r="AD86" s="72"/>
      <c r="AE86" s="72"/>
      <c r="AF86" s="72"/>
      <c r="AG86" s="72"/>
      <c r="AH86" s="72"/>
      <c r="AI86" s="72"/>
      <c r="AJ86" s="72"/>
      <c r="AK86" s="72"/>
      <c r="AL86" s="72"/>
      <c r="AM86" s="72"/>
      <c r="AN86" s="72"/>
      <c r="AO86" s="72"/>
    </row>
    <row r="87" spans="1:41" x14ac:dyDescent="0.25">
      <c r="A87" t="s">
        <v>770</v>
      </c>
      <c r="B87" t="s">
        <v>281</v>
      </c>
      <c r="C87" t="s">
        <v>772</v>
      </c>
      <c r="D87" t="s">
        <v>53</v>
      </c>
      <c r="E87" t="s">
        <v>117</v>
      </c>
      <c r="F87" s="51" t="str">
        <f>IFERROR(VLOOKUP(D87,'Tabelas auxiliares'!$A$3:$B$61,2,FALSE),"")</f>
        <v>PROGRAD - PRÓ-REITORIA DE GRADUAÇÃO</v>
      </c>
      <c r="G87" s="51" t="str">
        <f>IFERROR(VLOOKUP($B87,'Tabelas auxiliares'!$A$65:$C$102,2,FALSE),"")</f>
        <v>Auxílio eventos - discentes</v>
      </c>
      <c r="H87" s="51" t="str">
        <f>IFERROR(VLOOKUP($B87,'Tabelas auxiliares'!$A$65:$C$102,3,FALSE),"")</f>
        <v>DISCENTES: AUXÍLIO EVENTOS/CONGRESSOS/SEMINÁRIOS/PUBLICAÇÕES/PARTICIPAÇÃO EM COMPETIÇÕES</v>
      </c>
      <c r="I87" t="s">
        <v>621</v>
      </c>
      <c r="J87" t="s">
        <v>1118</v>
      </c>
      <c r="K87" t="s">
        <v>1119</v>
      </c>
      <c r="L87" t="s">
        <v>1052</v>
      </c>
      <c r="M87" t="s">
        <v>165</v>
      </c>
      <c r="N87" t="s">
        <v>166</v>
      </c>
      <c r="O87" t="s">
        <v>167</v>
      </c>
      <c r="P87" t="s">
        <v>200</v>
      </c>
      <c r="Q87" t="s">
        <v>168</v>
      </c>
      <c r="R87" t="s">
        <v>165</v>
      </c>
      <c r="S87" t="s">
        <v>119</v>
      </c>
      <c r="T87" t="s">
        <v>164</v>
      </c>
      <c r="U87" t="s">
        <v>118</v>
      </c>
      <c r="V87" t="s">
        <v>985</v>
      </c>
      <c r="W87" t="s">
        <v>986</v>
      </c>
      <c r="X87" s="51" t="str">
        <f t="shared" si="2"/>
        <v>3</v>
      </c>
      <c r="Y87" s="51" t="str">
        <f>IF(T87="","",IF(AND(T87&lt;&gt;'Tabelas auxiliares'!$B$236,T87&lt;&gt;'Tabelas auxiliares'!$B$237,T87&lt;&gt;'Tabelas auxiliares'!$C$236,T87&lt;&gt;'Tabelas auxiliares'!$C$237,T87&lt;&gt;'Tabelas auxiliares'!$D$236),"FOLHA DE PESSOAL",IF(X87='Tabelas auxiliares'!$A$237,"CUSTEIO",IF(X87='Tabelas auxiliares'!$A$236,"INVESTIMENTO","ERRO - VERIFICAR"))))</f>
        <v>CUSTEIO</v>
      </c>
      <c r="Z87" s="64">
        <f t="shared" si="3"/>
        <v>9110</v>
      </c>
      <c r="AC87" s="44">
        <v>9110</v>
      </c>
      <c r="AD87" s="72"/>
      <c r="AE87" s="72"/>
      <c r="AF87" s="72"/>
      <c r="AG87" s="72"/>
      <c r="AH87" s="72"/>
      <c r="AI87" s="72"/>
      <c r="AJ87" s="72"/>
      <c r="AK87" s="72"/>
      <c r="AL87" s="72"/>
      <c r="AM87" s="72"/>
      <c r="AN87" s="72"/>
      <c r="AO87" s="72"/>
    </row>
    <row r="88" spans="1:41" x14ac:dyDescent="0.25">
      <c r="A88" t="s">
        <v>770</v>
      </c>
      <c r="B88" t="s">
        <v>281</v>
      </c>
      <c r="C88" t="s">
        <v>772</v>
      </c>
      <c r="D88" t="s">
        <v>53</v>
      </c>
      <c r="E88" t="s">
        <v>117</v>
      </c>
      <c r="F88" s="51" t="str">
        <f>IFERROR(VLOOKUP(D88,'Tabelas auxiliares'!$A$3:$B$61,2,FALSE),"")</f>
        <v>PROGRAD - PRÓ-REITORIA DE GRADUAÇÃO</v>
      </c>
      <c r="G88" s="51" t="str">
        <f>IFERROR(VLOOKUP($B88,'Tabelas auxiliares'!$A$65:$C$102,2,FALSE),"")</f>
        <v>Auxílio eventos - discentes</v>
      </c>
      <c r="H88" s="51" t="str">
        <f>IFERROR(VLOOKUP($B88,'Tabelas auxiliares'!$A$65:$C$102,3,FALSE),"")</f>
        <v>DISCENTES: AUXÍLIO EVENTOS/CONGRESSOS/SEMINÁRIOS/PUBLICAÇÕES/PARTICIPAÇÃO EM COMPETIÇÕES</v>
      </c>
      <c r="I88" t="s">
        <v>621</v>
      </c>
      <c r="J88" t="s">
        <v>1120</v>
      </c>
      <c r="K88" t="s">
        <v>1121</v>
      </c>
      <c r="L88" t="s">
        <v>1052</v>
      </c>
      <c r="M88" t="s">
        <v>1122</v>
      </c>
      <c r="N88" t="s">
        <v>166</v>
      </c>
      <c r="O88" t="s">
        <v>167</v>
      </c>
      <c r="P88" t="s">
        <v>200</v>
      </c>
      <c r="Q88" t="s">
        <v>168</v>
      </c>
      <c r="R88" t="s">
        <v>165</v>
      </c>
      <c r="S88" t="s">
        <v>119</v>
      </c>
      <c r="T88" t="s">
        <v>164</v>
      </c>
      <c r="U88" t="s">
        <v>118</v>
      </c>
      <c r="V88" t="s">
        <v>985</v>
      </c>
      <c r="W88" t="s">
        <v>986</v>
      </c>
      <c r="X88" s="51" t="str">
        <f t="shared" si="2"/>
        <v>3</v>
      </c>
      <c r="Y88" s="51" t="str">
        <f>IF(T88="","",IF(AND(T88&lt;&gt;'Tabelas auxiliares'!$B$236,T88&lt;&gt;'Tabelas auxiliares'!$B$237,T88&lt;&gt;'Tabelas auxiliares'!$C$236,T88&lt;&gt;'Tabelas auxiliares'!$C$237,T88&lt;&gt;'Tabelas auxiliares'!$D$236),"FOLHA DE PESSOAL",IF(X88='Tabelas auxiliares'!$A$237,"CUSTEIO",IF(X88='Tabelas auxiliares'!$A$236,"INVESTIMENTO","ERRO - VERIFICAR"))))</f>
        <v>CUSTEIO</v>
      </c>
      <c r="Z88" s="64">
        <f t="shared" si="3"/>
        <v>2100</v>
      </c>
      <c r="AC88" s="44">
        <v>2100</v>
      </c>
      <c r="AD88" s="72"/>
      <c r="AE88" s="72"/>
      <c r="AF88" s="72"/>
      <c r="AG88" s="72"/>
      <c r="AH88" s="72"/>
      <c r="AI88" s="72"/>
      <c r="AJ88" s="72"/>
      <c r="AK88" s="72"/>
      <c r="AL88" s="72"/>
      <c r="AM88" s="72"/>
      <c r="AN88" s="72"/>
      <c r="AO88" s="72"/>
    </row>
    <row r="89" spans="1:41" x14ac:dyDescent="0.25">
      <c r="A89" t="s">
        <v>770</v>
      </c>
      <c r="B89" t="s">
        <v>281</v>
      </c>
      <c r="C89" t="s">
        <v>841</v>
      </c>
      <c r="D89" t="s">
        <v>53</v>
      </c>
      <c r="E89" t="s">
        <v>117</v>
      </c>
      <c r="F89" s="51" t="str">
        <f>IFERROR(VLOOKUP(D89,'Tabelas auxiliares'!$A$3:$B$61,2,FALSE),"")</f>
        <v>PROGRAD - PRÓ-REITORIA DE GRADUAÇÃO</v>
      </c>
      <c r="G89" s="51" t="str">
        <f>IFERROR(VLOOKUP($B89,'Tabelas auxiliares'!$A$65:$C$102,2,FALSE),"")</f>
        <v>Auxílio eventos - discentes</v>
      </c>
      <c r="H89" s="51" t="str">
        <f>IFERROR(VLOOKUP($B89,'Tabelas auxiliares'!$A$65:$C$102,3,FALSE),"")</f>
        <v>DISCENTES: AUXÍLIO EVENTOS/CONGRESSOS/SEMINÁRIOS/PUBLICAÇÕES/PARTICIPAÇÃO EM COMPETIÇÕES</v>
      </c>
      <c r="I89" t="s">
        <v>1123</v>
      </c>
      <c r="J89" t="s">
        <v>1124</v>
      </c>
      <c r="K89" t="s">
        <v>1125</v>
      </c>
      <c r="L89" t="s">
        <v>1032</v>
      </c>
      <c r="M89" t="s">
        <v>1126</v>
      </c>
      <c r="N89" t="s">
        <v>166</v>
      </c>
      <c r="O89" t="s">
        <v>167</v>
      </c>
      <c r="P89" t="s">
        <v>200</v>
      </c>
      <c r="Q89" t="s">
        <v>168</v>
      </c>
      <c r="R89" t="s">
        <v>165</v>
      </c>
      <c r="S89" t="s">
        <v>119</v>
      </c>
      <c r="T89" t="s">
        <v>164</v>
      </c>
      <c r="U89" t="s">
        <v>118</v>
      </c>
      <c r="V89" t="s">
        <v>985</v>
      </c>
      <c r="W89" t="s">
        <v>986</v>
      </c>
      <c r="X89" s="51" t="str">
        <f t="shared" si="2"/>
        <v>3</v>
      </c>
      <c r="Y89" s="51" t="str">
        <f>IF(T89="","",IF(AND(T89&lt;&gt;'Tabelas auxiliares'!$B$236,T89&lt;&gt;'Tabelas auxiliares'!$B$237,T89&lt;&gt;'Tabelas auxiliares'!$C$236,T89&lt;&gt;'Tabelas auxiliares'!$C$237,T89&lt;&gt;'Tabelas auxiliares'!$D$236),"FOLHA DE PESSOAL",IF(X89='Tabelas auxiliares'!$A$237,"CUSTEIO",IF(X89='Tabelas auxiliares'!$A$236,"INVESTIMENTO","ERRO - VERIFICAR"))))</f>
        <v>CUSTEIO</v>
      </c>
      <c r="Z89" s="64">
        <f t="shared" si="3"/>
        <v>622</v>
      </c>
      <c r="AC89" s="44">
        <v>622</v>
      </c>
      <c r="AD89" s="72"/>
      <c r="AE89" s="72"/>
      <c r="AF89" s="72"/>
      <c r="AG89" s="72"/>
      <c r="AH89" s="72"/>
      <c r="AI89" s="72"/>
      <c r="AJ89" s="72"/>
      <c r="AK89" s="72"/>
      <c r="AL89" s="72"/>
      <c r="AM89" s="72"/>
      <c r="AN89" s="72"/>
      <c r="AO89" s="72"/>
    </row>
    <row r="90" spans="1:41" x14ac:dyDescent="0.25">
      <c r="A90" t="s">
        <v>770</v>
      </c>
      <c r="B90" t="s">
        <v>281</v>
      </c>
      <c r="C90" t="s">
        <v>841</v>
      </c>
      <c r="D90" t="s">
        <v>53</v>
      </c>
      <c r="E90" t="s">
        <v>117</v>
      </c>
      <c r="F90" s="51" t="str">
        <f>IFERROR(VLOOKUP(D90,'Tabelas auxiliares'!$A$3:$B$61,2,FALSE),"")</f>
        <v>PROGRAD - PRÓ-REITORIA DE GRADUAÇÃO</v>
      </c>
      <c r="G90" s="51" t="str">
        <f>IFERROR(VLOOKUP($B90,'Tabelas auxiliares'!$A$65:$C$102,2,FALSE),"")</f>
        <v>Auxílio eventos - discentes</v>
      </c>
      <c r="H90" s="51" t="str">
        <f>IFERROR(VLOOKUP($B90,'Tabelas auxiliares'!$A$65:$C$102,3,FALSE),"")</f>
        <v>DISCENTES: AUXÍLIO EVENTOS/CONGRESSOS/SEMINÁRIOS/PUBLICAÇÕES/PARTICIPAÇÃO EM COMPETIÇÕES</v>
      </c>
      <c r="I90" t="s">
        <v>797</v>
      </c>
      <c r="J90" t="s">
        <v>1127</v>
      </c>
      <c r="K90" t="s">
        <v>1128</v>
      </c>
      <c r="L90" t="s">
        <v>1032</v>
      </c>
      <c r="M90" t="s">
        <v>1129</v>
      </c>
      <c r="N90" t="s">
        <v>166</v>
      </c>
      <c r="O90" t="s">
        <v>167</v>
      </c>
      <c r="P90" t="s">
        <v>200</v>
      </c>
      <c r="Q90" t="s">
        <v>168</v>
      </c>
      <c r="R90" t="s">
        <v>165</v>
      </c>
      <c r="S90" t="s">
        <v>119</v>
      </c>
      <c r="T90" t="s">
        <v>164</v>
      </c>
      <c r="U90" t="s">
        <v>118</v>
      </c>
      <c r="V90" t="s">
        <v>985</v>
      </c>
      <c r="W90" t="s">
        <v>986</v>
      </c>
      <c r="X90" s="51" t="str">
        <f t="shared" si="2"/>
        <v>3</v>
      </c>
      <c r="Y90" s="51" t="str">
        <f>IF(T90="","",IF(AND(T90&lt;&gt;'Tabelas auxiliares'!$B$236,T90&lt;&gt;'Tabelas auxiliares'!$B$237,T90&lt;&gt;'Tabelas auxiliares'!$C$236,T90&lt;&gt;'Tabelas auxiliares'!$C$237,T90&lt;&gt;'Tabelas auxiliares'!$D$236),"FOLHA DE PESSOAL",IF(X90='Tabelas auxiliares'!$A$237,"CUSTEIO",IF(X90='Tabelas auxiliares'!$A$236,"INVESTIMENTO","ERRO - VERIFICAR"))))</f>
        <v>CUSTEIO</v>
      </c>
      <c r="Z90" s="64">
        <f t="shared" si="3"/>
        <v>630</v>
      </c>
      <c r="AC90" s="44">
        <v>630</v>
      </c>
      <c r="AD90" s="72"/>
      <c r="AE90" s="72"/>
      <c r="AF90" s="72"/>
      <c r="AG90" s="72"/>
      <c r="AH90" s="72"/>
      <c r="AI90" s="72"/>
      <c r="AJ90" s="72"/>
      <c r="AK90" s="72"/>
      <c r="AL90" s="72"/>
      <c r="AM90" s="72"/>
      <c r="AN90" s="72"/>
      <c r="AO90" s="72"/>
    </row>
    <row r="91" spans="1:41" x14ac:dyDescent="0.25">
      <c r="A91" t="s">
        <v>770</v>
      </c>
      <c r="B91" t="s">
        <v>281</v>
      </c>
      <c r="C91" t="s">
        <v>841</v>
      </c>
      <c r="D91" t="s">
        <v>53</v>
      </c>
      <c r="E91" t="s">
        <v>117</v>
      </c>
      <c r="F91" s="51" t="str">
        <f>IFERROR(VLOOKUP(D91,'Tabelas auxiliares'!$A$3:$B$61,2,FALSE),"")</f>
        <v>PROGRAD - PRÓ-REITORIA DE GRADUAÇÃO</v>
      </c>
      <c r="G91" s="51" t="str">
        <f>IFERROR(VLOOKUP($B91,'Tabelas auxiliares'!$A$65:$C$102,2,FALSE),"")</f>
        <v>Auxílio eventos - discentes</v>
      </c>
      <c r="H91" s="51" t="str">
        <f>IFERROR(VLOOKUP($B91,'Tabelas auxiliares'!$A$65:$C$102,3,FALSE),"")</f>
        <v>DISCENTES: AUXÍLIO EVENTOS/CONGRESSOS/SEMINÁRIOS/PUBLICAÇÕES/PARTICIPAÇÃO EM COMPETIÇÕES</v>
      </c>
      <c r="I91" t="s">
        <v>797</v>
      </c>
      <c r="J91" t="s">
        <v>1130</v>
      </c>
      <c r="K91" t="s">
        <v>1131</v>
      </c>
      <c r="L91" t="s">
        <v>1032</v>
      </c>
      <c r="M91" t="s">
        <v>1132</v>
      </c>
      <c r="N91" t="s">
        <v>166</v>
      </c>
      <c r="O91" t="s">
        <v>167</v>
      </c>
      <c r="P91" t="s">
        <v>200</v>
      </c>
      <c r="Q91" t="s">
        <v>168</v>
      </c>
      <c r="R91" t="s">
        <v>165</v>
      </c>
      <c r="S91" t="s">
        <v>119</v>
      </c>
      <c r="T91" t="s">
        <v>164</v>
      </c>
      <c r="U91" t="s">
        <v>118</v>
      </c>
      <c r="V91" t="s">
        <v>985</v>
      </c>
      <c r="W91" t="s">
        <v>986</v>
      </c>
      <c r="X91" s="51" t="str">
        <f t="shared" si="2"/>
        <v>3</v>
      </c>
      <c r="Y91" s="51" t="str">
        <f>IF(T91="","",IF(AND(T91&lt;&gt;'Tabelas auxiliares'!$B$236,T91&lt;&gt;'Tabelas auxiliares'!$B$237,T91&lt;&gt;'Tabelas auxiliares'!$C$236,T91&lt;&gt;'Tabelas auxiliares'!$C$237,T91&lt;&gt;'Tabelas auxiliares'!$D$236),"FOLHA DE PESSOAL",IF(X91='Tabelas auxiliares'!$A$237,"CUSTEIO",IF(X91='Tabelas auxiliares'!$A$236,"INVESTIMENTO","ERRO - VERIFICAR"))))</f>
        <v>CUSTEIO</v>
      </c>
      <c r="Z91" s="64">
        <f t="shared" si="3"/>
        <v>630</v>
      </c>
      <c r="AC91" s="44">
        <v>630</v>
      </c>
      <c r="AD91" s="72"/>
      <c r="AE91" s="72"/>
      <c r="AF91" s="72"/>
      <c r="AG91" s="72"/>
      <c r="AH91" s="72"/>
      <c r="AI91" s="72"/>
      <c r="AJ91" s="72"/>
      <c r="AK91" s="72"/>
      <c r="AL91" s="72"/>
      <c r="AM91" s="72"/>
      <c r="AN91" s="72"/>
      <c r="AO91" s="72"/>
    </row>
    <row r="92" spans="1:41" x14ac:dyDescent="0.25">
      <c r="A92" t="s">
        <v>770</v>
      </c>
      <c r="B92" t="s">
        <v>281</v>
      </c>
      <c r="C92" t="s">
        <v>841</v>
      </c>
      <c r="D92" t="s">
        <v>53</v>
      </c>
      <c r="E92" t="s">
        <v>117</v>
      </c>
      <c r="F92" s="51" t="str">
        <f>IFERROR(VLOOKUP(D92,'Tabelas auxiliares'!$A$3:$B$61,2,FALSE),"")</f>
        <v>PROGRAD - PRÓ-REITORIA DE GRADUAÇÃO</v>
      </c>
      <c r="G92" s="51" t="str">
        <f>IFERROR(VLOOKUP($B92,'Tabelas auxiliares'!$A$65:$C$102,2,FALSE),"")</f>
        <v>Auxílio eventos - discentes</v>
      </c>
      <c r="H92" s="51" t="str">
        <f>IFERROR(VLOOKUP($B92,'Tabelas auxiliares'!$A$65:$C$102,3,FALSE),"")</f>
        <v>DISCENTES: AUXÍLIO EVENTOS/CONGRESSOS/SEMINÁRIOS/PUBLICAÇÕES/PARTICIPAÇÃO EM COMPETIÇÕES</v>
      </c>
      <c r="I92" t="s">
        <v>797</v>
      </c>
      <c r="J92" t="s">
        <v>578</v>
      </c>
      <c r="K92" t="s">
        <v>1133</v>
      </c>
      <c r="L92" t="s">
        <v>1032</v>
      </c>
      <c r="M92" t="s">
        <v>1134</v>
      </c>
      <c r="N92" t="s">
        <v>166</v>
      </c>
      <c r="O92" t="s">
        <v>167</v>
      </c>
      <c r="P92" t="s">
        <v>200</v>
      </c>
      <c r="Q92" t="s">
        <v>168</v>
      </c>
      <c r="R92" t="s">
        <v>165</v>
      </c>
      <c r="S92" t="s">
        <v>119</v>
      </c>
      <c r="T92" t="s">
        <v>164</v>
      </c>
      <c r="U92" t="s">
        <v>118</v>
      </c>
      <c r="V92" t="s">
        <v>985</v>
      </c>
      <c r="W92" t="s">
        <v>986</v>
      </c>
      <c r="X92" s="51" t="str">
        <f t="shared" si="2"/>
        <v>3</v>
      </c>
      <c r="Y92" s="51" t="str">
        <f>IF(T92="","",IF(AND(T92&lt;&gt;'Tabelas auxiliares'!$B$236,T92&lt;&gt;'Tabelas auxiliares'!$B$237,T92&lt;&gt;'Tabelas auxiliares'!$C$236,T92&lt;&gt;'Tabelas auxiliares'!$C$237,T92&lt;&gt;'Tabelas auxiliares'!$D$236),"FOLHA DE PESSOAL",IF(X92='Tabelas auxiliares'!$A$237,"CUSTEIO",IF(X92='Tabelas auxiliares'!$A$236,"INVESTIMENTO","ERRO - VERIFICAR"))))</f>
        <v>CUSTEIO</v>
      </c>
      <c r="Z92" s="64">
        <f t="shared" si="3"/>
        <v>311.36</v>
      </c>
      <c r="AC92" s="44">
        <v>311.36</v>
      </c>
      <c r="AD92" s="72"/>
      <c r="AE92" s="72"/>
      <c r="AF92" s="72"/>
      <c r="AG92" s="72"/>
      <c r="AH92" s="72"/>
      <c r="AI92" s="72"/>
      <c r="AJ92" s="72"/>
      <c r="AK92" s="72"/>
      <c r="AL92" s="72"/>
      <c r="AM92" s="72"/>
      <c r="AN92" s="72"/>
      <c r="AO92" s="72"/>
    </row>
    <row r="93" spans="1:41" x14ac:dyDescent="0.25">
      <c r="A93" t="s">
        <v>770</v>
      </c>
      <c r="B93" t="s">
        <v>281</v>
      </c>
      <c r="C93" t="s">
        <v>841</v>
      </c>
      <c r="D93" t="s">
        <v>53</v>
      </c>
      <c r="E93" t="s">
        <v>117</v>
      </c>
      <c r="F93" s="51" t="str">
        <f>IFERROR(VLOOKUP(D93,'Tabelas auxiliares'!$A$3:$B$61,2,FALSE),"")</f>
        <v>PROGRAD - PRÓ-REITORIA DE GRADUAÇÃO</v>
      </c>
      <c r="G93" s="51" t="str">
        <f>IFERROR(VLOOKUP($B93,'Tabelas auxiliares'!$A$65:$C$102,2,FALSE),"")</f>
        <v>Auxílio eventos - discentes</v>
      </c>
      <c r="H93" s="51" t="str">
        <f>IFERROR(VLOOKUP($B93,'Tabelas auxiliares'!$A$65:$C$102,3,FALSE),"")</f>
        <v>DISCENTES: AUXÍLIO EVENTOS/CONGRESSOS/SEMINÁRIOS/PUBLICAÇÕES/PARTICIPAÇÃO EM COMPETIÇÕES</v>
      </c>
      <c r="I93" t="s">
        <v>622</v>
      </c>
      <c r="J93" t="s">
        <v>1135</v>
      </c>
      <c r="K93" t="s">
        <v>1136</v>
      </c>
      <c r="L93" t="s">
        <v>1137</v>
      </c>
      <c r="M93" t="s">
        <v>1138</v>
      </c>
      <c r="N93" t="s">
        <v>166</v>
      </c>
      <c r="O93" t="s">
        <v>167</v>
      </c>
      <c r="P93" t="s">
        <v>200</v>
      </c>
      <c r="Q93" t="s">
        <v>168</v>
      </c>
      <c r="R93" t="s">
        <v>165</v>
      </c>
      <c r="S93" t="s">
        <v>119</v>
      </c>
      <c r="T93" t="s">
        <v>164</v>
      </c>
      <c r="U93" t="s">
        <v>118</v>
      </c>
      <c r="V93" t="s">
        <v>985</v>
      </c>
      <c r="W93" t="s">
        <v>986</v>
      </c>
      <c r="X93" s="51" t="str">
        <f t="shared" si="2"/>
        <v>3</v>
      </c>
      <c r="Y93" s="51" t="str">
        <f>IF(T93="","",IF(AND(T93&lt;&gt;'Tabelas auxiliares'!$B$236,T93&lt;&gt;'Tabelas auxiliares'!$B$237,T93&lt;&gt;'Tabelas auxiliares'!$C$236,T93&lt;&gt;'Tabelas auxiliares'!$C$237,T93&lt;&gt;'Tabelas auxiliares'!$D$236),"FOLHA DE PESSOAL",IF(X93='Tabelas auxiliares'!$A$237,"CUSTEIO",IF(X93='Tabelas auxiliares'!$A$236,"INVESTIMENTO","ERRO - VERIFICAR"))))</f>
        <v>CUSTEIO</v>
      </c>
      <c r="Z93" s="64">
        <f t="shared" si="3"/>
        <v>1500</v>
      </c>
      <c r="AC93" s="44">
        <v>1500</v>
      </c>
      <c r="AD93" s="72"/>
      <c r="AE93" s="72"/>
      <c r="AF93" s="72"/>
      <c r="AG93" s="72"/>
      <c r="AH93" s="72"/>
      <c r="AI93" s="72"/>
      <c r="AJ93" s="72"/>
      <c r="AK93" s="72"/>
      <c r="AL93" s="72"/>
      <c r="AM93" s="72"/>
      <c r="AN93" s="72"/>
      <c r="AO93" s="72"/>
    </row>
    <row r="94" spans="1:41" x14ac:dyDescent="0.25">
      <c r="A94" t="s">
        <v>770</v>
      </c>
      <c r="B94" t="s">
        <v>281</v>
      </c>
      <c r="C94" t="s">
        <v>841</v>
      </c>
      <c r="D94" t="s">
        <v>53</v>
      </c>
      <c r="E94" t="s">
        <v>117</v>
      </c>
      <c r="F94" s="51" t="str">
        <f>IFERROR(VLOOKUP(D94,'Tabelas auxiliares'!$A$3:$B$61,2,FALSE),"")</f>
        <v>PROGRAD - PRÓ-REITORIA DE GRADUAÇÃO</v>
      </c>
      <c r="G94" s="51" t="str">
        <f>IFERROR(VLOOKUP($B94,'Tabelas auxiliares'!$A$65:$C$102,2,FALSE),"")</f>
        <v>Auxílio eventos - discentes</v>
      </c>
      <c r="H94" s="51" t="str">
        <f>IFERROR(VLOOKUP($B94,'Tabelas auxiliares'!$A$65:$C$102,3,FALSE),"")</f>
        <v>DISCENTES: AUXÍLIO EVENTOS/CONGRESSOS/SEMINÁRIOS/PUBLICAÇÕES/PARTICIPAÇÃO EM COMPETIÇÕES</v>
      </c>
      <c r="I94" t="s">
        <v>1139</v>
      </c>
      <c r="J94" t="s">
        <v>1140</v>
      </c>
      <c r="K94" t="s">
        <v>1141</v>
      </c>
      <c r="L94" t="s">
        <v>1142</v>
      </c>
      <c r="M94" t="s">
        <v>1143</v>
      </c>
      <c r="N94" t="s">
        <v>166</v>
      </c>
      <c r="O94" t="s">
        <v>167</v>
      </c>
      <c r="P94" t="s">
        <v>200</v>
      </c>
      <c r="Q94" t="s">
        <v>168</v>
      </c>
      <c r="R94" t="s">
        <v>165</v>
      </c>
      <c r="S94" t="s">
        <v>119</v>
      </c>
      <c r="T94" t="s">
        <v>164</v>
      </c>
      <c r="U94" t="s">
        <v>118</v>
      </c>
      <c r="V94" t="s">
        <v>985</v>
      </c>
      <c r="W94" t="s">
        <v>986</v>
      </c>
      <c r="X94" s="51" t="str">
        <f t="shared" si="2"/>
        <v>3</v>
      </c>
      <c r="Y94" s="51" t="str">
        <f>IF(T94="","",IF(AND(T94&lt;&gt;'Tabelas auxiliares'!$B$236,T94&lt;&gt;'Tabelas auxiliares'!$B$237,T94&lt;&gt;'Tabelas auxiliares'!$C$236,T94&lt;&gt;'Tabelas auxiliares'!$C$237,T94&lt;&gt;'Tabelas auxiliares'!$D$236),"FOLHA DE PESSOAL",IF(X94='Tabelas auxiliares'!$A$237,"CUSTEIO",IF(X94='Tabelas auxiliares'!$A$236,"INVESTIMENTO","ERRO - VERIFICAR"))))</f>
        <v>CUSTEIO</v>
      </c>
      <c r="Z94" s="64">
        <f t="shared" si="3"/>
        <v>1794.06</v>
      </c>
      <c r="AC94" s="44">
        <v>1794.06</v>
      </c>
      <c r="AD94" s="72"/>
      <c r="AE94" s="72"/>
      <c r="AF94" s="72"/>
      <c r="AG94" s="72"/>
      <c r="AH94" s="72"/>
      <c r="AI94" s="72"/>
      <c r="AJ94" s="72"/>
      <c r="AK94" s="72"/>
      <c r="AL94" s="72"/>
      <c r="AM94" s="72"/>
      <c r="AN94" s="72"/>
      <c r="AO94" s="72"/>
    </row>
    <row r="95" spans="1:41" x14ac:dyDescent="0.25">
      <c r="A95" t="s">
        <v>770</v>
      </c>
      <c r="B95" t="s">
        <v>281</v>
      </c>
      <c r="C95" t="s">
        <v>841</v>
      </c>
      <c r="D95" t="s">
        <v>53</v>
      </c>
      <c r="E95" t="s">
        <v>117</v>
      </c>
      <c r="F95" s="51" t="str">
        <f>IFERROR(VLOOKUP(D95,'Tabelas auxiliares'!$A$3:$B$61,2,FALSE),"")</f>
        <v>PROGRAD - PRÓ-REITORIA DE GRADUAÇÃO</v>
      </c>
      <c r="G95" s="51" t="str">
        <f>IFERROR(VLOOKUP($B95,'Tabelas auxiliares'!$A$65:$C$102,2,FALSE),"")</f>
        <v>Auxílio eventos - discentes</v>
      </c>
      <c r="H95" s="51" t="str">
        <f>IFERROR(VLOOKUP($B95,'Tabelas auxiliares'!$A$65:$C$102,3,FALSE),"")</f>
        <v>DISCENTES: AUXÍLIO EVENTOS/CONGRESSOS/SEMINÁRIOS/PUBLICAÇÕES/PARTICIPAÇÃO EM COMPETIÇÕES</v>
      </c>
      <c r="I95" t="s">
        <v>1139</v>
      </c>
      <c r="J95" t="s">
        <v>1144</v>
      </c>
      <c r="K95" t="s">
        <v>1145</v>
      </c>
      <c r="L95" t="s">
        <v>1146</v>
      </c>
      <c r="M95" t="s">
        <v>1147</v>
      </c>
      <c r="N95" t="s">
        <v>166</v>
      </c>
      <c r="O95" t="s">
        <v>167</v>
      </c>
      <c r="P95" t="s">
        <v>200</v>
      </c>
      <c r="Q95" t="s">
        <v>168</v>
      </c>
      <c r="R95" t="s">
        <v>165</v>
      </c>
      <c r="S95" t="s">
        <v>119</v>
      </c>
      <c r="T95" t="s">
        <v>164</v>
      </c>
      <c r="U95" t="s">
        <v>118</v>
      </c>
      <c r="V95" t="s">
        <v>985</v>
      </c>
      <c r="W95" t="s">
        <v>986</v>
      </c>
      <c r="X95" s="51" t="str">
        <f t="shared" si="2"/>
        <v>3</v>
      </c>
      <c r="Y95" s="51" t="str">
        <f>IF(T95="","",IF(AND(T95&lt;&gt;'Tabelas auxiliares'!$B$236,T95&lt;&gt;'Tabelas auxiliares'!$B$237,T95&lt;&gt;'Tabelas auxiliares'!$C$236,T95&lt;&gt;'Tabelas auxiliares'!$C$237,T95&lt;&gt;'Tabelas auxiliares'!$D$236),"FOLHA DE PESSOAL",IF(X95='Tabelas auxiliares'!$A$237,"CUSTEIO",IF(X95='Tabelas auxiliares'!$A$236,"INVESTIMENTO","ERRO - VERIFICAR"))))</f>
        <v>CUSTEIO</v>
      </c>
      <c r="Z95" s="64">
        <f t="shared" si="3"/>
        <v>1900</v>
      </c>
      <c r="AC95" s="44">
        <v>1900</v>
      </c>
      <c r="AD95" s="72"/>
      <c r="AE95" s="72"/>
      <c r="AF95" s="72"/>
      <c r="AG95" s="72"/>
      <c r="AH95" s="72"/>
      <c r="AI95" s="72"/>
      <c r="AJ95" s="72"/>
      <c r="AK95" s="72"/>
      <c r="AL95" s="72"/>
      <c r="AM95" s="72"/>
      <c r="AN95" s="72"/>
      <c r="AO95" s="72"/>
    </row>
    <row r="96" spans="1:41" x14ac:dyDescent="0.25">
      <c r="A96" t="s">
        <v>770</v>
      </c>
      <c r="B96" t="s">
        <v>281</v>
      </c>
      <c r="C96" t="s">
        <v>841</v>
      </c>
      <c r="D96" t="s">
        <v>53</v>
      </c>
      <c r="E96" t="s">
        <v>117</v>
      </c>
      <c r="F96" s="51" t="str">
        <f>IFERROR(VLOOKUP(D96,'Tabelas auxiliares'!$A$3:$B$61,2,FALSE),"")</f>
        <v>PROGRAD - PRÓ-REITORIA DE GRADUAÇÃO</v>
      </c>
      <c r="G96" s="51" t="str">
        <f>IFERROR(VLOOKUP($B96,'Tabelas auxiliares'!$A$65:$C$102,2,FALSE),"")</f>
        <v>Auxílio eventos - discentes</v>
      </c>
      <c r="H96" s="51" t="str">
        <f>IFERROR(VLOOKUP($B96,'Tabelas auxiliares'!$A$65:$C$102,3,FALSE),"")</f>
        <v>DISCENTES: AUXÍLIO EVENTOS/CONGRESSOS/SEMINÁRIOS/PUBLICAÇÕES/PARTICIPAÇÃO EM COMPETIÇÕES</v>
      </c>
      <c r="I96" t="s">
        <v>1139</v>
      </c>
      <c r="J96" t="s">
        <v>1148</v>
      </c>
      <c r="K96" t="s">
        <v>1149</v>
      </c>
      <c r="L96" t="s">
        <v>1150</v>
      </c>
      <c r="M96" t="s">
        <v>1151</v>
      </c>
      <c r="N96" t="s">
        <v>166</v>
      </c>
      <c r="O96" t="s">
        <v>167</v>
      </c>
      <c r="P96" t="s">
        <v>200</v>
      </c>
      <c r="Q96" t="s">
        <v>168</v>
      </c>
      <c r="R96" t="s">
        <v>165</v>
      </c>
      <c r="S96" t="s">
        <v>119</v>
      </c>
      <c r="T96" t="s">
        <v>164</v>
      </c>
      <c r="U96" t="s">
        <v>118</v>
      </c>
      <c r="V96" t="s">
        <v>985</v>
      </c>
      <c r="W96" t="s">
        <v>986</v>
      </c>
      <c r="X96" s="51" t="str">
        <f t="shared" si="2"/>
        <v>3</v>
      </c>
      <c r="Y96" s="51" t="str">
        <f>IF(T96="","",IF(AND(T96&lt;&gt;'Tabelas auxiliares'!$B$236,T96&lt;&gt;'Tabelas auxiliares'!$B$237,T96&lt;&gt;'Tabelas auxiliares'!$C$236,T96&lt;&gt;'Tabelas auxiliares'!$C$237,T96&lt;&gt;'Tabelas auxiliares'!$D$236),"FOLHA DE PESSOAL",IF(X96='Tabelas auxiliares'!$A$237,"CUSTEIO",IF(X96='Tabelas auxiliares'!$A$236,"INVESTIMENTO","ERRO - VERIFICAR"))))</f>
        <v>CUSTEIO</v>
      </c>
      <c r="Z96" s="64">
        <f t="shared" si="3"/>
        <v>1900</v>
      </c>
      <c r="AC96" s="44">
        <v>1900</v>
      </c>
      <c r="AD96" s="72"/>
      <c r="AE96" s="72"/>
      <c r="AF96" s="72"/>
      <c r="AG96" s="72"/>
      <c r="AH96" s="72"/>
      <c r="AI96" s="72"/>
      <c r="AJ96" s="72"/>
      <c r="AK96" s="72"/>
      <c r="AL96" s="72"/>
      <c r="AM96" s="72"/>
      <c r="AN96" s="72"/>
      <c r="AO96" s="72"/>
    </row>
    <row r="97" spans="1:41" x14ac:dyDescent="0.25">
      <c r="A97" t="s">
        <v>770</v>
      </c>
      <c r="B97" t="s">
        <v>281</v>
      </c>
      <c r="C97" t="s">
        <v>841</v>
      </c>
      <c r="D97" t="s">
        <v>53</v>
      </c>
      <c r="E97" t="s">
        <v>117</v>
      </c>
      <c r="F97" s="51" t="str">
        <f>IFERROR(VLOOKUP(D97,'Tabelas auxiliares'!$A$3:$B$61,2,FALSE),"")</f>
        <v>PROGRAD - PRÓ-REITORIA DE GRADUAÇÃO</v>
      </c>
      <c r="G97" s="51" t="str">
        <f>IFERROR(VLOOKUP($B97,'Tabelas auxiliares'!$A$65:$C$102,2,FALSE),"")</f>
        <v>Auxílio eventos - discentes</v>
      </c>
      <c r="H97" s="51" t="str">
        <f>IFERROR(VLOOKUP($B97,'Tabelas auxiliares'!$A$65:$C$102,3,FALSE),"")</f>
        <v>DISCENTES: AUXÍLIO EVENTOS/CONGRESSOS/SEMINÁRIOS/PUBLICAÇÕES/PARTICIPAÇÃO EM COMPETIÇÕES</v>
      </c>
      <c r="I97" t="s">
        <v>603</v>
      </c>
      <c r="J97" t="s">
        <v>1152</v>
      </c>
      <c r="K97" t="s">
        <v>1153</v>
      </c>
      <c r="L97" t="s">
        <v>1154</v>
      </c>
      <c r="M97" t="s">
        <v>1155</v>
      </c>
      <c r="N97" t="s">
        <v>166</v>
      </c>
      <c r="O97" t="s">
        <v>167</v>
      </c>
      <c r="P97" t="s">
        <v>200</v>
      </c>
      <c r="Q97" t="s">
        <v>168</v>
      </c>
      <c r="R97" t="s">
        <v>165</v>
      </c>
      <c r="S97" t="s">
        <v>119</v>
      </c>
      <c r="T97" t="s">
        <v>164</v>
      </c>
      <c r="U97" t="s">
        <v>118</v>
      </c>
      <c r="V97" t="s">
        <v>985</v>
      </c>
      <c r="W97" t="s">
        <v>986</v>
      </c>
      <c r="X97" s="51" t="str">
        <f t="shared" si="2"/>
        <v>3</v>
      </c>
      <c r="Y97" s="51" t="str">
        <f>IF(T97="","",IF(AND(T97&lt;&gt;'Tabelas auxiliares'!$B$236,T97&lt;&gt;'Tabelas auxiliares'!$B$237,T97&lt;&gt;'Tabelas auxiliares'!$C$236,T97&lt;&gt;'Tabelas auxiliares'!$C$237,T97&lt;&gt;'Tabelas auxiliares'!$D$236),"FOLHA DE PESSOAL",IF(X97='Tabelas auxiliares'!$A$237,"CUSTEIO",IF(X97='Tabelas auxiliares'!$A$236,"INVESTIMENTO","ERRO - VERIFICAR"))))</f>
        <v>CUSTEIO</v>
      </c>
      <c r="Z97" s="64">
        <f t="shared" si="3"/>
        <v>1900</v>
      </c>
      <c r="AC97" s="44">
        <v>1900</v>
      </c>
      <c r="AD97" s="72"/>
      <c r="AE97" s="72"/>
      <c r="AF97" s="72"/>
      <c r="AG97" s="72"/>
      <c r="AH97" s="72"/>
      <c r="AI97" s="72"/>
      <c r="AJ97" s="72"/>
      <c r="AK97" s="72"/>
      <c r="AL97" s="72"/>
      <c r="AM97" s="72"/>
      <c r="AN97" s="72"/>
      <c r="AO97" s="72"/>
    </row>
    <row r="98" spans="1:41" x14ac:dyDescent="0.25">
      <c r="A98" t="s">
        <v>770</v>
      </c>
      <c r="B98" t="s">
        <v>281</v>
      </c>
      <c r="C98" t="s">
        <v>841</v>
      </c>
      <c r="D98" t="s">
        <v>53</v>
      </c>
      <c r="E98" t="s">
        <v>117</v>
      </c>
      <c r="F98" s="51" t="str">
        <f>IFERROR(VLOOKUP(D98,'Tabelas auxiliares'!$A$3:$B$61,2,FALSE),"")</f>
        <v>PROGRAD - PRÓ-REITORIA DE GRADUAÇÃO</v>
      </c>
      <c r="G98" s="51" t="str">
        <f>IFERROR(VLOOKUP($B98,'Tabelas auxiliares'!$A$65:$C$102,2,FALSE),"")</f>
        <v>Auxílio eventos - discentes</v>
      </c>
      <c r="H98" s="51" t="str">
        <f>IFERROR(VLOOKUP($B98,'Tabelas auxiliares'!$A$65:$C$102,3,FALSE),"")</f>
        <v>DISCENTES: AUXÍLIO EVENTOS/CONGRESSOS/SEMINÁRIOS/PUBLICAÇÕES/PARTICIPAÇÃO EM COMPETIÇÕES</v>
      </c>
      <c r="I98" t="s">
        <v>603</v>
      </c>
      <c r="J98" t="s">
        <v>1156</v>
      </c>
      <c r="K98" t="s">
        <v>1157</v>
      </c>
      <c r="L98" t="s">
        <v>1158</v>
      </c>
      <c r="M98" t="s">
        <v>1159</v>
      </c>
      <c r="N98" t="s">
        <v>166</v>
      </c>
      <c r="O98" t="s">
        <v>167</v>
      </c>
      <c r="P98" t="s">
        <v>200</v>
      </c>
      <c r="Q98" t="s">
        <v>168</v>
      </c>
      <c r="R98" t="s">
        <v>165</v>
      </c>
      <c r="S98" t="s">
        <v>119</v>
      </c>
      <c r="T98" t="s">
        <v>164</v>
      </c>
      <c r="U98" t="s">
        <v>118</v>
      </c>
      <c r="V98" t="s">
        <v>985</v>
      </c>
      <c r="W98" t="s">
        <v>986</v>
      </c>
      <c r="X98" s="51" t="str">
        <f t="shared" si="2"/>
        <v>3</v>
      </c>
      <c r="Y98" s="51" t="str">
        <f>IF(T98="","",IF(AND(T98&lt;&gt;'Tabelas auxiliares'!$B$236,T98&lt;&gt;'Tabelas auxiliares'!$B$237,T98&lt;&gt;'Tabelas auxiliares'!$C$236,T98&lt;&gt;'Tabelas auxiliares'!$C$237,T98&lt;&gt;'Tabelas auxiliares'!$D$236),"FOLHA DE PESSOAL",IF(X98='Tabelas auxiliares'!$A$237,"CUSTEIO",IF(X98='Tabelas auxiliares'!$A$236,"INVESTIMENTO","ERRO - VERIFICAR"))))</f>
        <v>CUSTEIO</v>
      </c>
      <c r="Z98" s="64">
        <f t="shared" si="3"/>
        <v>804</v>
      </c>
      <c r="AC98" s="44">
        <v>804</v>
      </c>
      <c r="AD98" s="72"/>
      <c r="AE98" s="72"/>
      <c r="AF98" s="72"/>
      <c r="AG98" s="72"/>
      <c r="AH98" s="72"/>
      <c r="AI98" s="72"/>
      <c r="AJ98" s="72"/>
      <c r="AK98" s="72"/>
      <c r="AL98" s="72"/>
      <c r="AM98" s="72"/>
      <c r="AN98" s="72"/>
      <c r="AO98" s="72"/>
    </row>
    <row r="99" spans="1:41" x14ac:dyDescent="0.25">
      <c r="A99" t="s">
        <v>770</v>
      </c>
      <c r="B99" t="s">
        <v>281</v>
      </c>
      <c r="C99" t="s">
        <v>841</v>
      </c>
      <c r="D99" t="s">
        <v>53</v>
      </c>
      <c r="E99" t="s">
        <v>117</v>
      </c>
      <c r="F99" s="51" t="str">
        <f>IFERROR(VLOOKUP(D99,'Tabelas auxiliares'!$A$3:$B$61,2,FALSE),"")</f>
        <v>PROGRAD - PRÓ-REITORIA DE GRADUAÇÃO</v>
      </c>
      <c r="G99" s="51" t="str">
        <f>IFERROR(VLOOKUP($B99,'Tabelas auxiliares'!$A$65:$C$102,2,FALSE),"")</f>
        <v>Auxílio eventos - discentes</v>
      </c>
      <c r="H99" s="51" t="str">
        <f>IFERROR(VLOOKUP($B99,'Tabelas auxiliares'!$A$65:$C$102,3,FALSE),"")</f>
        <v>DISCENTES: AUXÍLIO EVENTOS/CONGRESSOS/SEMINÁRIOS/PUBLICAÇÕES/PARTICIPAÇÃO EM COMPETIÇÕES</v>
      </c>
      <c r="I99" t="s">
        <v>603</v>
      </c>
      <c r="J99" t="s">
        <v>1160</v>
      </c>
      <c r="K99" t="s">
        <v>1161</v>
      </c>
      <c r="L99" t="s">
        <v>1162</v>
      </c>
      <c r="M99" t="s">
        <v>1163</v>
      </c>
      <c r="N99" t="s">
        <v>166</v>
      </c>
      <c r="O99" t="s">
        <v>167</v>
      </c>
      <c r="P99" t="s">
        <v>200</v>
      </c>
      <c r="Q99" t="s">
        <v>168</v>
      </c>
      <c r="R99" t="s">
        <v>165</v>
      </c>
      <c r="S99" t="s">
        <v>119</v>
      </c>
      <c r="T99" t="s">
        <v>164</v>
      </c>
      <c r="U99" t="s">
        <v>118</v>
      </c>
      <c r="V99" t="s">
        <v>985</v>
      </c>
      <c r="W99" t="s">
        <v>986</v>
      </c>
      <c r="X99" s="51" t="str">
        <f t="shared" si="2"/>
        <v>3</v>
      </c>
      <c r="Y99" s="51" t="str">
        <f>IF(T99="","",IF(AND(T99&lt;&gt;'Tabelas auxiliares'!$B$236,T99&lt;&gt;'Tabelas auxiliares'!$B$237,T99&lt;&gt;'Tabelas auxiliares'!$C$236,T99&lt;&gt;'Tabelas auxiliares'!$C$237,T99&lt;&gt;'Tabelas auxiliares'!$D$236),"FOLHA DE PESSOAL",IF(X99='Tabelas auxiliares'!$A$237,"CUSTEIO",IF(X99='Tabelas auxiliares'!$A$236,"INVESTIMENTO","ERRO - VERIFICAR"))))</f>
        <v>CUSTEIO</v>
      </c>
      <c r="Z99" s="64">
        <f t="shared" si="3"/>
        <v>686.67</v>
      </c>
      <c r="AC99" s="44">
        <v>686.67</v>
      </c>
      <c r="AD99" s="72"/>
      <c r="AE99" s="72"/>
      <c r="AF99" s="72"/>
      <c r="AG99" s="72"/>
      <c r="AH99" s="72"/>
      <c r="AI99" s="72"/>
      <c r="AJ99" s="72"/>
      <c r="AK99" s="72"/>
      <c r="AL99" s="72"/>
      <c r="AM99" s="72"/>
      <c r="AN99" s="72"/>
      <c r="AO99" s="72"/>
    </row>
    <row r="100" spans="1:41" x14ac:dyDescent="0.25">
      <c r="A100" t="s">
        <v>770</v>
      </c>
      <c r="B100" t="s">
        <v>281</v>
      </c>
      <c r="C100" t="s">
        <v>841</v>
      </c>
      <c r="D100" t="s">
        <v>53</v>
      </c>
      <c r="E100" t="s">
        <v>117</v>
      </c>
      <c r="F100" s="51" t="str">
        <f>IFERROR(VLOOKUP(D100,'Tabelas auxiliares'!$A$3:$B$61,2,FALSE),"")</f>
        <v>PROGRAD - PRÓ-REITORIA DE GRADUAÇÃO</v>
      </c>
      <c r="G100" s="51" t="str">
        <f>IFERROR(VLOOKUP($B100,'Tabelas auxiliares'!$A$65:$C$102,2,FALSE),"")</f>
        <v>Auxílio eventos - discentes</v>
      </c>
      <c r="H100" s="51" t="str">
        <f>IFERROR(VLOOKUP($B100,'Tabelas auxiliares'!$A$65:$C$102,3,FALSE),"")</f>
        <v>DISCENTES: AUXÍLIO EVENTOS/CONGRESSOS/SEMINÁRIOS/PUBLICAÇÕES/PARTICIPAÇÃO EM COMPETIÇÕES</v>
      </c>
      <c r="I100" t="s">
        <v>1164</v>
      </c>
      <c r="J100" t="s">
        <v>1165</v>
      </c>
      <c r="K100" t="s">
        <v>1166</v>
      </c>
      <c r="L100" t="s">
        <v>1167</v>
      </c>
      <c r="M100" t="s">
        <v>1168</v>
      </c>
      <c r="N100" t="s">
        <v>166</v>
      </c>
      <c r="O100" t="s">
        <v>167</v>
      </c>
      <c r="P100" t="s">
        <v>200</v>
      </c>
      <c r="Q100" t="s">
        <v>168</v>
      </c>
      <c r="R100" t="s">
        <v>165</v>
      </c>
      <c r="S100" t="s">
        <v>119</v>
      </c>
      <c r="T100" t="s">
        <v>164</v>
      </c>
      <c r="U100" t="s">
        <v>118</v>
      </c>
      <c r="V100" t="s">
        <v>985</v>
      </c>
      <c r="W100" t="s">
        <v>986</v>
      </c>
      <c r="X100" s="51" t="str">
        <f t="shared" si="2"/>
        <v>3</v>
      </c>
      <c r="Y100" s="51" t="str">
        <f>IF(T100="","",IF(AND(T100&lt;&gt;'Tabelas auxiliares'!$B$236,T100&lt;&gt;'Tabelas auxiliares'!$B$237,T100&lt;&gt;'Tabelas auxiliares'!$C$236,T100&lt;&gt;'Tabelas auxiliares'!$C$237,T100&lt;&gt;'Tabelas auxiliares'!$D$236),"FOLHA DE PESSOAL",IF(X100='Tabelas auxiliares'!$A$237,"CUSTEIO",IF(X100='Tabelas auxiliares'!$A$236,"INVESTIMENTO","ERRO - VERIFICAR"))))</f>
        <v>CUSTEIO</v>
      </c>
      <c r="Z100" s="64">
        <f t="shared" si="3"/>
        <v>781</v>
      </c>
      <c r="AC100" s="44">
        <v>781</v>
      </c>
      <c r="AD100" s="72"/>
      <c r="AE100" s="72"/>
      <c r="AF100" s="72"/>
      <c r="AG100" s="72"/>
      <c r="AH100" s="72"/>
      <c r="AI100" s="72"/>
      <c r="AJ100" s="72"/>
      <c r="AK100" s="72"/>
      <c r="AL100" s="72"/>
      <c r="AM100" s="72"/>
      <c r="AN100" s="72"/>
      <c r="AO100" s="72"/>
    </row>
    <row r="101" spans="1:41" x14ac:dyDescent="0.25">
      <c r="A101" t="s">
        <v>770</v>
      </c>
      <c r="B101" t="s">
        <v>281</v>
      </c>
      <c r="C101" t="s">
        <v>841</v>
      </c>
      <c r="D101" t="s">
        <v>53</v>
      </c>
      <c r="E101" t="s">
        <v>117</v>
      </c>
      <c r="F101" s="51" t="str">
        <f>IFERROR(VLOOKUP(D101,'Tabelas auxiliares'!$A$3:$B$61,2,FALSE),"")</f>
        <v>PROGRAD - PRÓ-REITORIA DE GRADUAÇÃO</v>
      </c>
      <c r="G101" s="51" t="str">
        <f>IFERROR(VLOOKUP($B101,'Tabelas auxiliares'!$A$65:$C$102,2,FALSE),"")</f>
        <v>Auxílio eventos - discentes</v>
      </c>
      <c r="H101" s="51" t="str">
        <f>IFERROR(VLOOKUP($B101,'Tabelas auxiliares'!$A$65:$C$102,3,FALSE),"")</f>
        <v>DISCENTES: AUXÍLIO EVENTOS/CONGRESSOS/SEMINÁRIOS/PUBLICAÇÕES/PARTICIPAÇÃO EM COMPETIÇÕES</v>
      </c>
      <c r="I101" t="s">
        <v>1164</v>
      </c>
      <c r="J101" t="s">
        <v>1169</v>
      </c>
      <c r="K101" t="s">
        <v>1170</v>
      </c>
      <c r="L101" t="s">
        <v>1171</v>
      </c>
      <c r="M101" t="s">
        <v>1172</v>
      </c>
      <c r="N101" t="s">
        <v>166</v>
      </c>
      <c r="O101" t="s">
        <v>167</v>
      </c>
      <c r="P101" t="s">
        <v>200</v>
      </c>
      <c r="Q101" t="s">
        <v>168</v>
      </c>
      <c r="R101" t="s">
        <v>165</v>
      </c>
      <c r="S101" t="s">
        <v>119</v>
      </c>
      <c r="T101" t="s">
        <v>164</v>
      </c>
      <c r="U101" t="s">
        <v>118</v>
      </c>
      <c r="V101" t="s">
        <v>985</v>
      </c>
      <c r="W101" t="s">
        <v>986</v>
      </c>
      <c r="X101" s="51" t="str">
        <f t="shared" si="2"/>
        <v>3</v>
      </c>
      <c r="Y101" s="51" t="str">
        <f>IF(T101="","",IF(AND(T101&lt;&gt;'Tabelas auxiliares'!$B$236,T101&lt;&gt;'Tabelas auxiliares'!$B$237,T101&lt;&gt;'Tabelas auxiliares'!$C$236,T101&lt;&gt;'Tabelas auxiliares'!$C$237,T101&lt;&gt;'Tabelas auxiliares'!$D$236),"FOLHA DE PESSOAL",IF(X101='Tabelas auxiliares'!$A$237,"CUSTEIO",IF(X101='Tabelas auxiliares'!$A$236,"INVESTIMENTO","ERRO - VERIFICAR"))))</f>
        <v>CUSTEIO</v>
      </c>
      <c r="Z101" s="64">
        <f t="shared" si="3"/>
        <v>1900</v>
      </c>
      <c r="AA101" s="44">
        <v>31.91</v>
      </c>
      <c r="AC101" s="44">
        <v>1868.09</v>
      </c>
      <c r="AD101" s="72"/>
      <c r="AE101" s="72"/>
      <c r="AF101" s="72"/>
      <c r="AG101" s="72"/>
      <c r="AH101" s="72"/>
      <c r="AI101" s="72"/>
      <c r="AJ101" s="72"/>
      <c r="AK101" s="72"/>
      <c r="AL101" s="72"/>
      <c r="AM101" s="72"/>
      <c r="AN101" s="72"/>
      <c r="AO101" s="72"/>
    </row>
    <row r="102" spans="1:41" x14ac:dyDescent="0.25">
      <c r="A102" t="s">
        <v>770</v>
      </c>
      <c r="B102" t="s">
        <v>281</v>
      </c>
      <c r="C102" t="s">
        <v>841</v>
      </c>
      <c r="D102" t="s">
        <v>53</v>
      </c>
      <c r="E102" t="s">
        <v>117</v>
      </c>
      <c r="F102" s="51" t="str">
        <f>IFERROR(VLOOKUP(D102,'Tabelas auxiliares'!$A$3:$B$61,2,FALSE),"")</f>
        <v>PROGRAD - PRÓ-REITORIA DE GRADUAÇÃO</v>
      </c>
      <c r="G102" s="51" t="str">
        <f>IFERROR(VLOOKUP($B102,'Tabelas auxiliares'!$A$65:$C$102,2,FALSE),"")</f>
        <v>Auxílio eventos - discentes</v>
      </c>
      <c r="H102" s="51" t="str">
        <f>IFERROR(VLOOKUP($B102,'Tabelas auxiliares'!$A$65:$C$102,3,FALSE),"")</f>
        <v>DISCENTES: AUXÍLIO EVENTOS/CONGRESSOS/SEMINÁRIOS/PUBLICAÇÕES/PARTICIPAÇÃO EM COMPETIÇÕES</v>
      </c>
      <c r="I102" t="s">
        <v>1164</v>
      </c>
      <c r="J102" t="s">
        <v>1173</v>
      </c>
      <c r="K102" t="s">
        <v>1174</v>
      </c>
      <c r="L102" t="s">
        <v>1175</v>
      </c>
      <c r="M102" t="s">
        <v>1176</v>
      </c>
      <c r="N102" t="s">
        <v>166</v>
      </c>
      <c r="O102" t="s">
        <v>167</v>
      </c>
      <c r="P102" t="s">
        <v>200</v>
      </c>
      <c r="Q102" t="s">
        <v>168</v>
      </c>
      <c r="R102" t="s">
        <v>165</v>
      </c>
      <c r="S102" t="s">
        <v>119</v>
      </c>
      <c r="T102" t="s">
        <v>164</v>
      </c>
      <c r="U102" t="s">
        <v>118</v>
      </c>
      <c r="V102" t="s">
        <v>985</v>
      </c>
      <c r="W102" t="s">
        <v>986</v>
      </c>
      <c r="X102" s="51" t="str">
        <f t="shared" si="2"/>
        <v>3</v>
      </c>
      <c r="Y102" s="51" t="str">
        <f>IF(T102="","",IF(AND(T102&lt;&gt;'Tabelas auxiliares'!$B$236,T102&lt;&gt;'Tabelas auxiliares'!$B$237,T102&lt;&gt;'Tabelas auxiliares'!$C$236,T102&lt;&gt;'Tabelas auxiliares'!$C$237,T102&lt;&gt;'Tabelas auxiliares'!$D$236),"FOLHA DE PESSOAL",IF(X102='Tabelas auxiliares'!$A$237,"CUSTEIO",IF(X102='Tabelas auxiliares'!$A$236,"INVESTIMENTO","ERRO - VERIFICAR"))))</f>
        <v>CUSTEIO</v>
      </c>
      <c r="Z102" s="64">
        <f t="shared" si="3"/>
        <v>1900</v>
      </c>
      <c r="AC102" s="44">
        <v>1900</v>
      </c>
      <c r="AD102" s="72"/>
      <c r="AE102" s="72"/>
      <c r="AF102" s="72"/>
      <c r="AG102" s="72"/>
      <c r="AH102" s="72"/>
      <c r="AI102" s="72"/>
      <c r="AJ102" s="72"/>
      <c r="AK102" s="72"/>
      <c r="AL102" s="72"/>
      <c r="AM102" s="72"/>
      <c r="AN102" s="72"/>
      <c r="AO102" s="72"/>
    </row>
    <row r="103" spans="1:41" x14ac:dyDescent="0.25">
      <c r="A103" t="s">
        <v>770</v>
      </c>
      <c r="B103" t="s">
        <v>281</v>
      </c>
      <c r="C103" t="s">
        <v>841</v>
      </c>
      <c r="D103" t="s">
        <v>53</v>
      </c>
      <c r="E103" t="s">
        <v>117</v>
      </c>
      <c r="F103" s="51" t="str">
        <f>IFERROR(VLOOKUP(D103,'Tabelas auxiliares'!$A$3:$B$61,2,FALSE),"")</f>
        <v>PROGRAD - PRÓ-REITORIA DE GRADUAÇÃO</v>
      </c>
      <c r="G103" s="51" t="str">
        <f>IFERROR(VLOOKUP($B103,'Tabelas auxiliares'!$A$65:$C$102,2,FALSE),"")</f>
        <v>Auxílio eventos - discentes</v>
      </c>
      <c r="H103" s="51" t="str">
        <f>IFERROR(VLOOKUP($B103,'Tabelas auxiliares'!$A$65:$C$102,3,FALSE),"")</f>
        <v>DISCENTES: AUXÍLIO EVENTOS/CONGRESSOS/SEMINÁRIOS/PUBLICAÇÕES/PARTICIPAÇÃO EM COMPETIÇÕES</v>
      </c>
      <c r="I103" t="s">
        <v>1164</v>
      </c>
      <c r="J103" t="s">
        <v>1177</v>
      </c>
      <c r="K103" t="s">
        <v>1178</v>
      </c>
      <c r="L103" t="s">
        <v>1179</v>
      </c>
      <c r="M103" t="s">
        <v>1180</v>
      </c>
      <c r="N103" t="s">
        <v>166</v>
      </c>
      <c r="O103" t="s">
        <v>167</v>
      </c>
      <c r="P103" t="s">
        <v>200</v>
      </c>
      <c r="Q103" t="s">
        <v>168</v>
      </c>
      <c r="R103" t="s">
        <v>165</v>
      </c>
      <c r="S103" t="s">
        <v>597</v>
      </c>
      <c r="T103" t="s">
        <v>164</v>
      </c>
      <c r="U103" t="s">
        <v>118</v>
      </c>
      <c r="V103" t="s">
        <v>985</v>
      </c>
      <c r="W103" t="s">
        <v>986</v>
      </c>
      <c r="X103" s="51" t="str">
        <f t="shared" si="2"/>
        <v>3</v>
      </c>
      <c r="Y103" s="51" t="str">
        <f>IF(T103="","",IF(AND(T103&lt;&gt;'Tabelas auxiliares'!$B$236,T103&lt;&gt;'Tabelas auxiliares'!$B$237,T103&lt;&gt;'Tabelas auxiliares'!$C$236,T103&lt;&gt;'Tabelas auxiliares'!$C$237,T103&lt;&gt;'Tabelas auxiliares'!$D$236),"FOLHA DE PESSOAL",IF(X103='Tabelas auxiliares'!$A$237,"CUSTEIO",IF(X103='Tabelas auxiliares'!$A$236,"INVESTIMENTO","ERRO - VERIFICAR"))))</f>
        <v>CUSTEIO</v>
      </c>
      <c r="Z103" s="64">
        <f t="shared" si="3"/>
        <v>686.67</v>
      </c>
      <c r="AC103" s="44">
        <v>686.67</v>
      </c>
      <c r="AD103" s="72"/>
      <c r="AE103" s="72"/>
      <c r="AF103" s="72"/>
      <c r="AG103" s="72"/>
      <c r="AH103" s="72"/>
      <c r="AI103" s="72"/>
      <c r="AJ103" s="72"/>
      <c r="AK103" s="72"/>
      <c r="AL103" s="72"/>
      <c r="AM103" s="72"/>
      <c r="AN103" s="72"/>
      <c r="AO103" s="72"/>
    </row>
    <row r="104" spans="1:41" x14ac:dyDescent="0.25">
      <c r="A104" t="s">
        <v>770</v>
      </c>
      <c r="B104" t="s">
        <v>281</v>
      </c>
      <c r="C104" t="s">
        <v>841</v>
      </c>
      <c r="D104" t="s">
        <v>53</v>
      </c>
      <c r="E104" t="s">
        <v>117</v>
      </c>
      <c r="F104" s="51" t="str">
        <f>IFERROR(VLOOKUP(D104,'Tabelas auxiliares'!$A$3:$B$61,2,FALSE),"")</f>
        <v>PROGRAD - PRÓ-REITORIA DE GRADUAÇÃO</v>
      </c>
      <c r="G104" s="51" t="str">
        <f>IFERROR(VLOOKUP($B104,'Tabelas auxiliares'!$A$65:$C$102,2,FALSE),"")</f>
        <v>Auxílio eventos - discentes</v>
      </c>
      <c r="H104" s="51" t="str">
        <f>IFERROR(VLOOKUP($B104,'Tabelas auxiliares'!$A$65:$C$102,3,FALSE),"")</f>
        <v>DISCENTES: AUXÍLIO EVENTOS/CONGRESSOS/SEMINÁRIOS/PUBLICAÇÕES/PARTICIPAÇÃO EM COMPETIÇÕES</v>
      </c>
      <c r="I104" t="s">
        <v>1181</v>
      </c>
      <c r="J104" t="s">
        <v>1182</v>
      </c>
      <c r="K104" t="s">
        <v>1183</v>
      </c>
      <c r="L104" t="s">
        <v>1184</v>
      </c>
      <c r="M104" t="s">
        <v>1185</v>
      </c>
      <c r="N104" t="s">
        <v>166</v>
      </c>
      <c r="O104" t="s">
        <v>167</v>
      </c>
      <c r="P104" t="s">
        <v>200</v>
      </c>
      <c r="Q104" t="s">
        <v>168</v>
      </c>
      <c r="R104" t="s">
        <v>165</v>
      </c>
      <c r="S104" t="s">
        <v>119</v>
      </c>
      <c r="T104" t="s">
        <v>164</v>
      </c>
      <c r="U104" t="s">
        <v>118</v>
      </c>
      <c r="V104" t="s">
        <v>985</v>
      </c>
      <c r="W104" t="s">
        <v>986</v>
      </c>
      <c r="X104" s="51" t="str">
        <f t="shared" si="2"/>
        <v>3</v>
      </c>
      <c r="Y104" s="51" t="str">
        <f>IF(T104="","",IF(AND(T104&lt;&gt;'Tabelas auxiliares'!$B$236,T104&lt;&gt;'Tabelas auxiliares'!$B$237,T104&lt;&gt;'Tabelas auxiliares'!$C$236,T104&lt;&gt;'Tabelas auxiliares'!$C$237,T104&lt;&gt;'Tabelas auxiliares'!$D$236),"FOLHA DE PESSOAL",IF(X104='Tabelas auxiliares'!$A$237,"CUSTEIO",IF(X104='Tabelas auxiliares'!$A$236,"INVESTIMENTO","ERRO - VERIFICAR"))))</f>
        <v>CUSTEIO</v>
      </c>
      <c r="Z104" s="64">
        <f t="shared" si="3"/>
        <v>1900</v>
      </c>
      <c r="AC104" s="44">
        <v>1900</v>
      </c>
      <c r="AD104" s="72"/>
      <c r="AE104" s="72"/>
      <c r="AF104" s="72"/>
      <c r="AG104" s="72"/>
      <c r="AH104" s="72"/>
      <c r="AI104" s="72"/>
      <c r="AJ104" s="72"/>
      <c r="AK104" s="72"/>
      <c r="AL104" s="72"/>
      <c r="AM104" s="72"/>
      <c r="AN104" s="72"/>
      <c r="AO104" s="72"/>
    </row>
    <row r="105" spans="1:41" x14ac:dyDescent="0.25">
      <c r="A105" t="s">
        <v>770</v>
      </c>
      <c r="B105" t="s">
        <v>281</v>
      </c>
      <c r="C105" t="s">
        <v>841</v>
      </c>
      <c r="D105" t="s">
        <v>53</v>
      </c>
      <c r="E105" t="s">
        <v>117</v>
      </c>
      <c r="F105" s="51" t="str">
        <f>IFERROR(VLOOKUP(D105,'Tabelas auxiliares'!$A$3:$B$61,2,FALSE),"")</f>
        <v>PROGRAD - PRÓ-REITORIA DE GRADUAÇÃO</v>
      </c>
      <c r="G105" s="51" t="str">
        <f>IFERROR(VLOOKUP($B105,'Tabelas auxiliares'!$A$65:$C$102,2,FALSE),"")</f>
        <v>Auxílio eventos - discentes</v>
      </c>
      <c r="H105" s="51" t="str">
        <f>IFERROR(VLOOKUP($B105,'Tabelas auxiliares'!$A$65:$C$102,3,FALSE),"")</f>
        <v>DISCENTES: AUXÍLIO EVENTOS/CONGRESSOS/SEMINÁRIOS/PUBLICAÇÕES/PARTICIPAÇÃO EM COMPETIÇÕES</v>
      </c>
      <c r="I105" t="s">
        <v>836</v>
      </c>
      <c r="J105" t="s">
        <v>1186</v>
      </c>
      <c r="K105" t="s">
        <v>1187</v>
      </c>
      <c r="L105" t="s">
        <v>1188</v>
      </c>
      <c r="M105" t="s">
        <v>1189</v>
      </c>
      <c r="N105" t="s">
        <v>166</v>
      </c>
      <c r="O105" t="s">
        <v>167</v>
      </c>
      <c r="P105" t="s">
        <v>200</v>
      </c>
      <c r="Q105" t="s">
        <v>168</v>
      </c>
      <c r="R105" t="s">
        <v>165</v>
      </c>
      <c r="S105" t="s">
        <v>119</v>
      </c>
      <c r="T105" t="s">
        <v>164</v>
      </c>
      <c r="U105" t="s">
        <v>118</v>
      </c>
      <c r="V105" t="s">
        <v>985</v>
      </c>
      <c r="W105" t="s">
        <v>986</v>
      </c>
      <c r="X105" s="51" t="str">
        <f t="shared" si="2"/>
        <v>3</v>
      </c>
      <c r="Y105" s="51" t="str">
        <f>IF(T105="","",IF(AND(T105&lt;&gt;'Tabelas auxiliares'!$B$236,T105&lt;&gt;'Tabelas auxiliares'!$B$237,T105&lt;&gt;'Tabelas auxiliares'!$C$236,T105&lt;&gt;'Tabelas auxiliares'!$C$237,T105&lt;&gt;'Tabelas auxiliares'!$D$236),"FOLHA DE PESSOAL",IF(X105='Tabelas auxiliares'!$A$237,"CUSTEIO",IF(X105='Tabelas auxiliares'!$A$236,"INVESTIMENTO","ERRO - VERIFICAR"))))</f>
        <v>CUSTEIO</v>
      </c>
      <c r="Z105" s="64">
        <f t="shared" si="3"/>
        <v>800</v>
      </c>
      <c r="AA105" s="44">
        <v>34.450000000000003</v>
      </c>
      <c r="AC105" s="44">
        <v>765.55</v>
      </c>
      <c r="AD105" s="72"/>
      <c r="AE105" s="72"/>
      <c r="AF105" s="72"/>
      <c r="AG105" s="72"/>
      <c r="AH105" s="72"/>
      <c r="AI105" s="72"/>
      <c r="AJ105" s="72"/>
      <c r="AK105" s="72"/>
      <c r="AL105" s="72"/>
      <c r="AM105" s="72"/>
      <c r="AN105" s="72"/>
      <c r="AO105" s="72"/>
    </row>
    <row r="106" spans="1:41" x14ac:dyDescent="0.25">
      <c r="A106" t="s">
        <v>770</v>
      </c>
      <c r="B106" t="s">
        <v>281</v>
      </c>
      <c r="C106" t="s">
        <v>841</v>
      </c>
      <c r="D106" t="s">
        <v>53</v>
      </c>
      <c r="E106" t="s">
        <v>117</v>
      </c>
      <c r="F106" s="51" t="str">
        <f>IFERROR(VLOOKUP(D106,'Tabelas auxiliares'!$A$3:$B$61,2,FALSE),"")</f>
        <v>PROGRAD - PRÓ-REITORIA DE GRADUAÇÃO</v>
      </c>
      <c r="G106" s="51" t="str">
        <f>IFERROR(VLOOKUP($B106,'Tabelas auxiliares'!$A$65:$C$102,2,FALSE),"")</f>
        <v>Auxílio eventos - discentes</v>
      </c>
      <c r="H106" s="51" t="str">
        <f>IFERROR(VLOOKUP($B106,'Tabelas auxiliares'!$A$65:$C$102,3,FALSE),"")</f>
        <v>DISCENTES: AUXÍLIO EVENTOS/CONGRESSOS/SEMINÁRIOS/PUBLICAÇÕES/PARTICIPAÇÃO EM COMPETIÇÕES</v>
      </c>
      <c r="I106" t="s">
        <v>1190</v>
      </c>
      <c r="J106" t="s">
        <v>1191</v>
      </c>
      <c r="K106" t="s">
        <v>1192</v>
      </c>
      <c r="L106" t="s">
        <v>1193</v>
      </c>
      <c r="M106" t="s">
        <v>1194</v>
      </c>
      <c r="N106" t="s">
        <v>166</v>
      </c>
      <c r="O106" t="s">
        <v>167</v>
      </c>
      <c r="P106" t="s">
        <v>200</v>
      </c>
      <c r="Q106" t="s">
        <v>168</v>
      </c>
      <c r="R106" t="s">
        <v>165</v>
      </c>
      <c r="S106" t="s">
        <v>597</v>
      </c>
      <c r="T106" t="s">
        <v>164</v>
      </c>
      <c r="U106" t="s">
        <v>118</v>
      </c>
      <c r="V106" t="s">
        <v>985</v>
      </c>
      <c r="W106" t="s">
        <v>986</v>
      </c>
      <c r="X106" s="51" t="str">
        <f t="shared" si="2"/>
        <v>3</v>
      </c>
      <c r="Y106" s="51" t="str">
        <f>IF(T106="","",IF(AND(T106&lt;&gt;'Tabelas auxiliares'!$B$236,T106&lt;&gt;'Tabelas auxiliares'!$B$237,T106&lt;&gt;'Tabelas auxiliares'!$C$236,T106&lt;&gt;'Tabelas auxiliares'!$C$237,T106&lt;&gt;'Tabelas auxiliares'!$D$236),"FOLHA DE PESSOAL",IF(X106='Tabelas auxiliares'!$A$237,"CUSTEIO",IF(X106='Tabelas auxiliares'!$A$236,"INVESTIMENTO","ERRO - VERIFICAR"))))</f>
        <v>CUSTEIO</v>
      </c>
      <c r="Z106" s="64">
        <f t="shared" si="3"/>
        <v>1996</v>
      </c>
      <c r="AA106" s="44">
        <v>119.22</v>
      </c>
      <c r="AC106" s="44">
        <v>1876.78</v>
      </c>
      <c r="AD106" s="72"/>
      <c r="AE106" s="72"/>
      <c r="AF106" s="72"/>
      <c r="AG106" s="72"/>
      <c r="AH106" s="72"/>
      <c r="AI106" s="72"/>
      <c r="AJ106" s="72"/>
      <c r="AK106" s="72"/>
      <c r="AL106" s="72"/>
      <c r="AM106" s="72"/>
      <c r="AN106" s="72"/>
      <c r="AO106" s="72"/>
    </row>
    <row r="107" spans="1:41" x14ac:dyDescent="0.25">
      <c r="A107" t="s">
        <v>770</v>
      </c>
      <c r="B107" t="s">
        <v>281</v>
      </c>
      <c r="C107" t="s">
        <v>841</v>
      </c>
      <c r="D107" t="s">
        <v>53</v>
      </c>
      <c r="E107" t="s">
        <v>117</v>
      </c>
      <c r="F107" s="51" t="str">
        <f>IFERROR(VLOOKUP(D107,'Tabelas auxiliares'!$A$3:$B$61,2,FALSE),"")</f>
        <v>PROGRAD - PRÓ-REITORIA DE GRADUAÇÃO</v>
      </c>
      <c r="G107" s="51" t="str">
        <f>IFERROR(VLOOKUP($B107,'Tabelas auxiliares'!$A$65:$C$102,2,FALSE),"")</f>
        <v>Auxílio eventos - discentes</v>
      </c>
      <c r="H107" s="51" t="str">
        <f>IFERROR(VLOOKUP($B107,'Tabelas auxiliares'!$A$65:$C$102,3,FALSE),"")</f>
        <v>DISCENTES: AUXÍLIO EVENTOS/CONGRESSOS/SEMINÁRIOS/PUBLICAÇÕES/PARTICIPAÇÃO EM COMPETIÇÕES</v>
      </c>
      <c r="I107" t="s">
        <v>801</v>
      </c>
      <c r="J107" t="s">
        <v>1195</v>
      </c>
      <c r="K107" t="s">
        <v>1196</v>
      </c>
      <c r="L107" t="s">
        <v>1197</v>
      </c>
      <c r="M107" t="s">
        <v>1198</v>
      </c>
      <c r="N107" t="s">
        <v>166</v>
      </c>
      <c r="O107" t="s">
        <v>167</v>
      </c>
      <c r="P107" t="s">
        <v>200</v>
      </c>
      <c r="Q107" t="s">
        <v>168</v>
      </c>
      <c r="R107" t="s">
        <v>165</v>
      </c>
      <c r="S107" t="s">
        <v>597</v>
      </c>
      <c r="T107" t="s">
        <v>164</v>
      </c>
      <c r="U107" t="s">
        <v>118</v>
      </c>
      <c r="V107" t="s">
        <v>985</v>
      </c>
      <c r="W107" t="s">
        <v>986</v>
      </c>
      <c r="X107" s="51" t="str">
        <f t="shared" si="2"/>
        <v>3</v>
      </c>
      <c r="Y107" s="51" t="str">
        <f>IF(T107="","",IF(AND(T107&lt;&gt;'Tabelas auxiliares'!$B$236,T107&lt;&gt;'Tabelas auxiliares'!$B$237,T107&lt;&gt;'Tabelas auxiliares'!$C$236,T107&lt;&gt;'Tabelas auxiliares'!$C$237,T107&lt;&gt;'Tabelas auxiliares'!$D$236),"FOLHA DE PESSOAL",IF(X107='Tabelas auxiliares'!$A$237,"CUSTEIO",IF(X107='Tabelas auxiliares'!$A$236,"INVESTIMENTO","ERRO - VERIFICAR"))))</f>
        <v>CUSTEIO</v>
      </c>
      <c r="Z107" s="64">
        <f t="shared" si="3"/>
        <v>1496</v>
      </c>
      <c r="AC107" s="44">
        <v>1496</v>
      </c>
      <c r="AD107" s="72"/>
      <c r="AE107" s="72"/>
      <c r="AF107" s="72"/>
      <c r="AG107" s="72"/>
      <c r="AH107" s="72"/>
      <c r="AI107" s="72"/>
      <c r="AJ107" s="72"/>
      <c r="AK107" s="72"/>
      <c r="AL107" s="72"/>
      <c r="AM107" s="72"/>
      <c r="AN107" s="72"/>
      <c r="AO107" s="72"/>
    </row>
    <row r="108" spans="1:41" x14ac:dyDescent="0.25">
      <c r="A108" t="s">
        <v>770</v>
      </c>
      <c r="B108" t="s">
        <v>281</v>
      </c>
      <c r="C108" t="s">
        <v>841</v>
      </c>
      <c r="D108" t="s">
        <v>53</v>
      </c>
      <c r="E108" t="s">
        <v>117</v>
      </c>
      <c r="F108" s="51" t="str">
        <f>IFERROR(VLOOKUP(D108,'Tabelas auxiliares'!$A$3:$B$61,2,FALSE),"")</f>
        <v>PROGRAD - PRÓ-REITORIA DE GRADUAÇÃO</v>
      </c>
      <c r="G108" s="51" t="str">
        <f>IFERROR(VLOOKUP($B108,'Tabelas auxiliares'!$A$65:$C$102,2,FALSE),"")</f>
        <v>Auxílio eventos - discentes</v>
      </c>
      <c r="H108" s="51" t="str">
        <f>IFERROR(VLOOKUP($B108,'Tabelas auxiliares'!$A$65:$C$102,3,FALSE),"")</f>
        <v>DISCENTES: AUXÍLIO EVENTOS/CONGRESSOS/SEMINÁRIOS/PUBLICAÇÕES/PARTICIPAÇÃO EM COMPETIÇÕES</v>
      </c>
      <c r="I108" t="s">
        <v>801</v>
      </c>
      <c r="J108" t="s">
        <v>1199</v>
      </c>
      <c r="K108" t="s">
        <v>1200</v>
      </c>
      <c r="L108" t="s">
        <v>1201</v>
      </c>
      <c r="M108" t="s">
        <v>1202</v>
      </c>
      <c r="N108" t="s">
        <v>166</v>
      </c>
      <c r="O108" t="s">
        <v>167</v>
      </c>
      <c r="P108" t="s">
        <v>200</v>
      </c>
      <c r="Q108" t="s">
        <v>168</v>
      </c>
      <c r="R108" t="s">
        <v>165</v>
      </c>
      <c r="S108" t="s">
        <v>597</v>
      </c>
      <c r="T108" t="s">
        <v>164</v>
      </c>
      <c r="U108" t="s">
        <v>118</v>
      </c>
      <c r="V108" t="s">
        <v>985</v>
      </c>
      <c r="W108" t="s">
        <v>986</v>
      </c>
      <c r="X108" s="51" t="str">
        <f t="shared" si="2"/>
        <v>3</v>
      </c>
      <c r="Y108" s="51" t="str">
        <f>IF(T108="","",IF(AND(T108&lt;&gt;'Tabelas auxiliares'!$B$236,T108&lt;&gt;'Tabelas auxiliares'!$B$237,T108&lt;&gt;'Tabelas auxiliares'!$C$236,T108&lt;&gt;'Tabelas auxiliares'!$C$237,T108&lt;&gt;'Tabelas auxiliares'!$D$236),"FOLHA DE PESSOAL",IF(X108='Tabelas auxiliares'!$A$237,"CUSTEIO",IF(X108='Tabelas auxiliares'!$A$236,"INVESTIMENTO","ERRO - VERIFICAR"))))</f>
        <v>CUSTEIO</v>
      </c>
      <c r="Z108" s="64">
        <f t="shared" si="3"/>
        <v>2246.8000000000002</v>
      </c>
      <c r="AC108" s="44">
        <v>2246.8000000000002</v>
      </c>
      <c r="AD108" s="72"/>
      <c r="AE108" s="72"/>
      <c r="AF108" s="72"/>
      <c r="AG108" s="72"/>
      <c r="AH108" s="72"/>
      <c r="AI108" s="72"/>
      <c r="AJ108" s="72"/>
      <c r="AK108" s="72"/>
      <c r="AL108" s="72"/>
      <c r="AM108" s="72"/>
      <c r="AN108" s="72"/>
      <c r="AO108" s="72"/>
    </row>
    <row r="109" spans="1:41" x14ac:dyDescent="0.25">
      <c r="A109" t="s">
        <v>770</v>
      </c>
      <c r="B109" t="s">
        <v>281</v>
      </c>
      <c r="C109" t="s">
        <v>841</v>
      </c>
      <c r="D109" t="s">
        <v>53</v>
      </c>
      <c r="E109" t="s">
        <v>117</v>
      </c>
      <c r="F109" s="51" t="str">
        <f>IFERROR(VLOOKUP(D109,'Tabelas auxiliares'!$A$3:$B$61,2,FALSE),"")</f>
        <v>PROGRAD - PRÓ-REITORIA DE GRADUAÇÃO</v>
      </c>
      <c r="G109" s="51" t="str">
        <f>IFERROR(VLOOKUP($B109,'Tabelas auxiliares'!$A$65:$C$102,2,FALSE),"")</f>
        <v>Auxílio eventos - discentes</v>
      </c>
      <c r="H109" s="51" t="str">
        <f>IFERROR(VLOOKUP($B109,'Tabelas auxiliares'!$A$65:$C$102,3,FALSE),"")</f>
        <v>DISCENTES: AUXÍLIO EVENTOS/CONGRESSOS/SEMINÁRIOS/PUBLICAÇÕES/PARTICIPAÇÃO EM COMPETIÇÕES</v>
      </c>
      <c r="I109" t="s">
        <v>1203</v>
      </c>
      <c r="J109" t="s">
        <v>1204</v>
      </c>
      <c r="K109" t="s">
        <v>1205</v>
      </c>
      <c r="L109" t="s">
        <v>1206</v>
      </c>
      <c r="M109" t="s">
        <v>165</v>
      </c>
      <c r="N109" t="s">
        <v>166</v>
      </c>
      <c r="O109" t="s">
        <v>167</v>
      </c>
      <c r="P109" t="s">
        <v>200</v>
      </c>
      <c r="Q109" t="s">
        <v>168</v>
      </c>
      <c r="R109" t="s">
        <v>165</v>
      </c>
      <c r="S109" t="s">
        <v>597</v>
      </c>
      <c r="T109" t="s">
        <v>164</v>
      </c>
      <c r="U109" t="s">
        <v>118</v>
      </c>
      <c r="V109" t="s">
        <v>985</v>
      </c>
      <c r="W109" t="s">
        <v>986</v>
      </c>
      <c r="X109" s="51" t="str">
        <f t="shared" si="2"/>
        <v>3</v>
      </c>
      <c r="Y109" s="51" t="str">
        <f>IF(T109="","",IF(AND(T109&lt;&gt;'Tabelas auxiliares'!$B$236,T109&lt;&gt;'Tabelas auxiliares'!$B$237,T109&lt;&gt;'Tabelas auxiliares'!$C$236,T109&lt;&gt;'Tabelas auxiliares'!$C$237,T109&lt;&gt;'Tabelas auxiliares'!$D$236),"FOLHA DE PESSOAL",IF(X109='Tabelas auxiliares'!$A$237,"CUSTEIO",IF(X109='Tabelas auxiliares'!$A$236,"INVESTIMENTO","ERRO - VERIFICAR"))))</f>
        <v>CUSTEIO</v>
      </c>
      <c r="Z109" s="64">
        <f t="shared" si="3"/>
        <v>8987.2000000000007</v>
      </c>
      <c r="AC109" s="44">
        <v>8987.2000000000007</v>
      </c>
      <c r="AD109" s="72"/>
      <c r="AE109" s="72"/>
      <c r="AF109" s="72"/>
      <c r="AG109" s="72"/>
      <c r="AH109" s="72"/>
      <c r="AI109" s="72"/>
      <c r="AJ109" s="72"/>
      <c r="AK109" s="72"/>
      <c r="AL109" s="72"/>
      <c r="AM109" s="72"/>
      <c r="AN109" s="72"/>
      <c r="AO109" s="72"/>
    </row>
    <row r="110" spans="1:41" x14ac:dyDescent="0.25">
      <c r="A110" t="s">
        <v>770</v>
      </c>
      <c r="B110" t="s">
        <v>281</v>
      </c>
      <c r="C110" t="s">
        <v>841</v>
      </c>
      <c r="D110" t="s">
        <v>53</v>
      </c>
      <c r="E110" t="s">
        <v>117</v>
      </c>
      <c r="F110" s="51" t="str">
        <f>IFERROR(VLOOKUP(D110,'Tabelas auxiliares'!$A$3:$B$61,2,FALSE),"")</f>
        <v>PROGRAD - PRÓ-REITORIA DE GRADUAÇÃO</v>
      </c>
      <c r="G110" s="51" t="str">
        <f>IFERROR(VLOOKUP($B110,'Tabelas auxiliares'!$A$65:$C$102,2,FALSE),"")</f>
        <v>Auxílio eventos - discentes</v>
      </c>
      <c r="H110" s="51" t="str">
        <f>IFERROR(VLOOKUP($B110,'Tabelas auxiliares'!$A$65:$C$102,3,FALSE),"")</f>
        <v>DISCENTES: AUXÍLIO EVENTOS/CONGRESSOS/SEMINÁRIOS/PUBLICAÇÕES/PARTICIPAÇÃO EM COMPETIÇÕES</v>
      </c>
      <c r="I110" t="s">
        <v>1203</v>
      </c>
      <c r="J110" t="s">
        <v>1207</v>
      </c>
      <c r="K110" t="s">
        <v>1208</v>
      </c>
      <c r="L110" t="s">
        <v>1209</v>
      </c>
      <c r="M110" t="s">
        <v>1210</v>
      </c>
      <c r="N110" t="s">
        <v>166</v>
      </c>
      <c r="O110" t="s">
        <v>167</v>
      </c>
      <c r="P110" t="s">
        <v>200</v>
      </c>
      <c r="Q110" t="s">
        <v>168</v>
      </c>
      <c r="R110" t="s">
        <v>165</v>
      </c>
      <c r="S110" t="s">
        <v>597</v>
      </c>
      <c r="T110" t="s">
        <v>164</v>
      </c>
      <c r="U110" t="s">
        <v>118</v>
      </c>
      <c r="V110" t="s">
        <v>985</v>
      </c>
      <c r="W110" t="s">
        <v>986</v>
      </c>
      <c r="X110" s="51" t="str">
        <f t="shared" si="2"/>
        <v>3</v>
      </c>
      <c r="Y110" s="51" t="str">
        <f>IF(T110="","",IF(AND(T110&lt;&gt;'Tabelas auxiliares'!$B$236,T110&lt;&gt;'Tabelas auxiliares'!$B$237,T110&lt;&gt;'Tabelas auxiliares'!$C$236,T110&lt;&gt;'Tabelas auxiliares'!$C$237,T110&lt;&gt;'Tabelas auxiliares'!$D$236),"FOLHA DE PESSOAL",IF(X110='Tabelas auxiliares'!$A$237,"CUSTEIO",IF(X110='Tabelas auxiliares'!$A$236,"INVESTIMENTO","ERRO - VERIFICAR"))))</f>
        <v>CUSTEIO</v>
      </c>
      <c r="Z110" s="64">
        <f t="shared" si="3"/>
        <v>1620</v>
      </c>
      <c r="AC110" s="44">
        <v>1620</v>
      </c>
      <c r="AD110" s="72"/>
      <c r="AE110" s="72"/>
      <c r="AF110" s="72"/>
      <c r="AG110" s="72"/>
      <c r="AH110" s="72"/>
      <c r="AI110" s="72"/>
      <c r="AJ110" s="72"/>
      <c r="AK110" s="72"/>
      <c r="AL110" s="72"/>
      <c r="AM110" s="72"/>
      <c r="AN110" s="72"/>
      <c r="AO110" s="72"/>
    </row>
    <row r="111" spans="1:41" x14ac:dyDescent="0.25">
      <c r="A111" t="s">
        <v>770</v>
      </c>
      <c r="B111" t="s">
        <v>281</v>
      </c>
      <c r="C111" t="s">
        <v>841</v>
      </c>
      <c r="D111" t="s">
        <v>53</v>
      </c>
      <c r="E111" t="s">
        <v>117</v>
      </c>
      <c r="F111" s="51" t="str">
        <f>IFERROR(VLOOKUP(D111,'Tabelas auxiliares'!$A$3:$B$61,2,FALSE),"")</f>
        <v>PROGRAD - PRÓ-REITORIA DE GRADUAÇÃO</v>
      </c>
      <c r="G111" s="51" t="str">
        <f>IFERROR(VLOOKUP($B111,'Tabelas auxiliares'!$A$65:$C$102,2,FALSE),"")</f>
        <v>Auxílio eventos - discentes</v>
      </c>
      <c r="H111" s="51" t="str">
        <f>IFERROR(VLOOKUP($B111,'Tabelas auxiliares'!$A$65:$C$102,3,FALSE),"")</f>
        <v>DISCENTES: AUXÍLIO EVENTOS/CONGRESSOS/SEMINÁRIOS/PUBLICAÇÕES/PARTICIPAÇÃO EM COMPETIÇÕES</v>
      </c>
      <c r="I111" t="s">
        <v>833</v>
      </c>
      <c r="J111" t="s">
        <v>1211</v>
      </c>
      <c r="K111" t="s">
        <v>1212</v>
      </c>
      <c r="L111" t="s">
        <v>1213</v>
      </c>
      <c r="M111" t="s">
        <v>165</v>
      </c>
      <c r="N111" t="s">
        <v>166</v>
      </c>
      <c r="O111" t="s">
        <v>167</v>
      </c>
      <c r="P111" t="s">
        <v>200</v>
      </c>
      <c r="Q111" t="s">
        <v>168</v>
      </c>
      <c r="R111" t="s">
        <v>165</v>
      </c>
      <c r="S111" t="s">
        <v>597</v>
      </c>
      <c r="T111" t="s">
        <v>164</v>
      </c>
      <c r="U111" t="s">
        <v>118</v>
      </c>
      <c r="V111" t="s">
        <v>985</v>
      </c>
      <c r="W111" t="s">
        <v>986</v>
      </c>
      <c r="X111" s="51" t="str">
        <f t="shared" si="2"/>
        <v>3</v>
      </c>
      <c r="Y111" s="51" t="str">
        <f>IF(T111="","",IF(AND(T111&lt;&gt;'Tabelas auxiliares'!$B$236,T111&lt;&gt;'Tabelas auxiliares'!$B$237,T111&lt;&gt;'Tabelas auxiliares'!$C$236,T111&lt;&gt;'Tabelas auxiliares'!$C$237,T111&lt;&gt;'Tabelas auxiliares'!$D$236),"FOLHA DE PESSOAL",IF(X111='Tabelas auxiliares'!$A$237,"CUSTEIO",IF(X111='Tabelas auxiliares'!$A$236,"INVESTIMENTO","ERRO - VERIFICAR"))))</f>
        <v>CUSTEIO</v>
      </c>
      <c r="Z111" s="64">
        <f t="shared" si="3"/>
        <v>6400</v>
      </c>
      <c r="AC111" s="44">
        <v>6400</v>
      </c>
      <c r="AD111" s="72"/>
      <c r="AE111" s="72"/>
      <c r="AF111" s="72"/>
      <c r="AG111" s="72"/>
      <c r="AH111" s="72"/>
      <c r="AI111" s="72"/>
      <c r="AJ111" s="72"/>
      <c r="AK111" s="72"/>
      <c r="AL111" s="72"/>
      <c r="AM111" s="72"/>
      <c r="AN111" s="72"/>
      <c r="AO111" s="72"/>
    </row>
    <row r="112" spans="1:41" x14ac:dyDescent="0.25">
      <c r="A112" t="s">
        <v>770</v>
      </c>
      <c r="B112" t="s">
        <v>281</v>
      </c>
      <c r="C112" t="s">
        <v>841</v>
      </c>
      <c r="D112" t="s">
        <v>53</v>
      </c>
      <c r="E112" t="s">
        <v>117</v>
      </c>
      <c r="F112" s="51" t="str">
        <f>IFERROR(VLOOKUP(D112,'Tabelas auxiliares'!$A$3:$B$61,2,FALSE),"")</f>
        <v>PROGRAD - PRÓ-REITORIA DE GRADUAÇÃO</v>
      </c>
      <c r="G112" s="51" t="str">
        <f>IFERROR(VLOOKUP($B112,'Tabelas auxiliares'!$A$65:$C$102,2,FALSE),"")</f>
        <v>Auxílio eventos - discentes</v>
      </c>
      <c r="H112" s="51" t="str">
        <f>IFERROR(VLOOKUP($B112,'Tabelas auxiliares'!$A$65:$C$102,3,FALSE),"")</f>
        <v>DISCENTES: AUXÍLIO EVENTOS/CONGRESSOS/SEMINÁRIOS/PUBLICAÇÕES/PARTICIPAÇÃO EM COMPETIÇÕES</v>
      </c>
      <c r="I112" t="s">
        <v>823</v>
      </c>
      <c r="J112" t="s">
        <v>1214</v>
      </c>
      <c r="K112" t="s">
        <v>1215</v>
      </c>
      <c r="L112" t="s">
        <v>1052</v>
      </c>
      <c r="M112" t="s">
        <v>1216</v>
      </c>
      <c r="N112" t="s">
        <v>166</v>
      </c>
      <c r="O112" t="s">
        <v>167</v>
      </c>
      <c r="P112" t="s">
        <v>200</v>
      </c>
      <c r="Q112" t="s">
        <v>168</v>
      </c>
      <c r="R112" t="s">
        <v>165</v>
      </c>
      <c r="S112" t="s">
        <v>119</v>
      </c>
      <c r="T112" t="s">
        <v>164</v>
      </c>
      <c r="U112" t="s">
        <v>118</v>
      </c>
      <c r="V112" t="s">
        <v>985</v>
      </c>
      <c r="W112" t="s">
        <v>986</v>
      </c>
      <c r="X112" s="51" t="str">
        <f t="shared" si="2"/>
        <v>3</v>
      </c>
      <c r="Y112" s="51" t="str">
        <f>IF(T112="","",IF(AND(T112&lt;&gt;'Tabelas auxiliares'!$B$236,T112&lt;&gt;'Tabelas auxiliares'!$B$237,T112&lt;&gt;'Tabelas auxiliares'!$C$236,T112&lt;&gt;'Tabelas auxiliares'!$C$237,T112&lt;&gt;'Tabelas auxiliares'!$D$236),"FOLHA DE PESSOAL",IF(X112='Tabelas auxiliares'!$A$237,"CUSTEIO",IF(X112='Tabelas auxiliares'!$A$236,"INVESTIMENTO","ERRO - VERIFICAR"))))</f>
        <v>CUSTEIO</v>
      </c>
      <c r="Z112" s="64">
        <f t="shared" si="3"/>
        <v>1300</v>
      </c>
      <c r="AC112" s="44">
        <v>1300</v>
      </c>
      <c r="AD112" s="72"/>
      <c r="AE112" s="72"/>
      <c r="AF112" s="72"/>
      <c r="AG112" s="72"/>
      <c r="AH112" s="72"/>
      <c r="AI112" s="72"/>
      <c r="AJ112" s="72"/>
      <c r="AK112" s="72"/>
      <c r="AL112" s="72"/>
      <c r="AM112" s="72"/>
      <c r="AN112" s="72"/>
      <c r="AO112" s="72"/>
    </row>
    <row r="113" spans="1:41" x14ac:dyDescent="0.25">
      <c r="A113" t="s">
        <v>770</v>
      </c>
      <c r="B113" t="s">
        <v>281</v>
      </c>
      <c r="C113" t="s">
        <v>841</v>
      </c>
      <c r="D113" t="s">
        <v>53</v>
      </c>
      <c r="E113" t="s">
        <v>117</v>
      </c>
      <c r="F113" s="51" t="str">
        <f>IFERROR(VLOOKUP(D113,'Tabelas auxiliares'!$A$3:$B$61,2,FALSE),"")</f>
        <v>PROGRAD - PRÓ-REITORIA DE GRADUAÇÃO</v>
      </c>
      <c r="G113" s="51" t="str">
        <f>IFERROR(VLOOKUP($B113,'Tabelas auxiliares'!$A$65:$C$102,2,FALSE),"")</f>
        <v>Auxílio eventos - discentes</v>
      </c>
      <c r="H113" s="51" t="str">
        <f>IFERROR(VLOOKUP($B113,'Tabelas auxiliares'!$A$65:$C$102,3,FALSE),"")</f>
        <v>DISCENTES: AUXÍLIO EVENTOS/CONGRESSOS/SEMINÁRIOS/PUBLICAÇÕES/PARTICIPAÇÃO EM COMPETIÇÕES</v>
      </c>
      <c r="I113" t="s">
        <v>823</v>
      </c>
      <c r="J113" t="s">
        <v>588</v>
      </c>
      <c r="K113" t="s">
        <v>1217</v>
      </c>
      <c r="L113" t="s">
        <v>1052</v>
      </c>
      <c r="M113" t="s">
        <v>1218</v>
      </c>
      <c r="N113" t="s">
        <v>166</v>
      </c>
      <c r="O113" t="s">
        <v>167</v>
      </c>
      <c r="P113" t="s">
        <v>200</v>
      </c>
      <c r="Q113" t="s">
        <v>168</v>
      </c>
      <c r="R113" t="s">
        <v>165</v>
      </c>
      <c r="S113" t="s">
        <v>119</v>
      </c>
      <c r="T113" t="s">
        <v>164</v>
      </c>
      <c r="U113" t="s">
        <v>118</v>
      </c>
      <c r="V113" t="s">
        <v>985</v>
      </c>
      <c r="W113" t="s">
        <v>986</v>
      </c>
      <c r="X113" s="51" t="str">
        <f t="shared" si="2"/>
        <v>3</v>
      </c>
      <c r="Y113" s="51" t="str">
        <f>IF(T113="","",IF(AND(T113&lt;&gt;'Tabelas auxiliares'!$B$236,T113&lt;&gt;'Tabelas auxiliares'!$B$237,T113&lt;&gt;'Tabelas auxiliares'!$C$236,T113&lt;&gt;'Tabelas auxiliares'!$C$237,T113&lt;&gt;'Tabelas auxiliares'!$D$236),"FOLHA DE PESSOAL",IF(X113='Tabelas auxiliares'!$A$237,"CUSTEIO",IF(X113='Tabelas auxiliares'!$A$236,"INVESTIMENTO","ERRO - VERIFICAR"))))</f>
        <v>CUSTEIO</v>
      </c>
      <c r="Z113" s="64">
        <f t="shared" si="3"/>
        <v>1650</v>
      </c>
      <c r="AC113" s="44">
        <v>1650</v>
      </c>
      <c r="AD113" s="72"/>
      <c r="AE113" s="72"/>
      <c r="AF113" s="72"/>
      <c r="AG113" s="72"/>
      <c r="AH113" s="72"/>
      <c r="AI113" s="72"/>
      <c r="AJ113" s="72"/>
      <c r="AK113" s="72"/>
      <c r="AL113" s="72"/>
      <c r="AM113" s="72"/>
      <c r="AN113" s="72"/>
      <c r="AO113" s="72"/>
    </row>
    <row r="114" spans="1:41" x14ac:dyDescent="0.25">
      <c r="A114" t="s">
        <v>770</v>
      </c>
      <c r="B114" t="s">
        <v>281</v>
      </c>
      <c r="C114" t="s">
        <v>841</v>
      </c>
      <c r="D114" t="s">
        <v>53</v>
      </c>
      <c r="E114" t="s">
        <v>117</v>
      </c>
      <c r="F114" s="51" t="str">
        <f>IFERROR(VLOOKUP(D114,'Tabelas auxiliares'!$A$3:$B$61,2,FALSE),"")</f>
        <v>PROGRAD - PRÓ-REITORIA DE GRADUAÇÃO</v>
      </c>
      <c r="G114" s="51" t="str">
        <f>IFERROR(VLOOKUP($B114,'Tabelas auxiliares'!$A$65:$C$102,2,FALSE),"")</f>
        <v>Auxílio eventos - discentes</v>
      </c>
      <c r="H114" s="51" t="str">
        <f>IFERROR(VLOOKUP($B114,'Tabelas auxiliares'!$A$65:$C$102,3,FALSE),"")</f>
        <v>DISCENTES: AUXÍLIO EVENTOS/CONGRESSOS/SEMINÁRIOS/PUBLICAÇÕES/PARTICIPAÇÃO EM COMPETIÇÕES</v>
      </c>
      <c r="I114" t="s">
        <v>823</v>
      </c>
      <c r="J114" t="s">
        <v>589</v>
      </c>
      <c r="K114" t="s">
        <v>1219</v>
      </c>
      <c r="L114" t="s">
        <v>1220</v>
      </c>
      <c r="M114" t="s">
        <v>1221</v>
      </c>
      <c r="N114" t="s">
        <v>166</v>
      </c>
      <c r="O114" t="s">
        <v>167</v>
      </c>
      <c r="P114" t="s">
        <v>200</v>
      </c>
      <c r="Q114" t="s">
        <v>168</v>
      </c>
      <c r="R114" t="s">
        <v>165</v>
      </c>
      <c r="S114" t="s">
        <v>119</v>
      </c>
      <c r="T114" t="s">
        <v>164</v>
      </c>
      <c r="U114" t="s">
        <v>118</v>
      </c>
      <c r="V114" t="s">
        <v>985</v>
      </c>
      <c r="W114" t="s">
        <v>986</v>
      </c>
      <c r="X114" s="51" t="str">
        <f t="shared" si="2"/>
        <v>3</v>
      </c>
      <c r="Y114" s="51" t="str">
        <f>IF(T114="","",IF(AND(T114&lt;&gt;'Tabelas auxiliares'!$B$236,T114&lt;&gt;'Tabelas auxiliares'!$B$237,T114&lt;&gt;'Tabelas auxiliares'!$C$236,T114&lt;&gt;'Tabelas auxiliares'!$C$237,T114&lt;&gt;'Tabelas auxiliares'!$D$236),"FOLHA DE PESSOAL",IF(X114='Tabelas auxiliares'!$A$237,"CUSTEIO",IF(X114='Tabelas auxiliares'!$A$236,"INVESTIMENTO","ERRO - VERIFICAR"))))</f>
        <v>CUSTEIO</v>
      </c>
      <c r="Z114" s="64">
        <f t="shared" si="3"/>
        <v>930</v>
      </c>
      <c r="AC114" s="44">
        <v>930</v>
      </c>
      <c r="AD114" s="72"/>
      <c r="AE114" s="72"/>
      <c r="AF114" s="72"/>
      <c r="AG114" s="72"/>
      <c r="AH114" s="72"/>
      <c r="AI114" s="72"/>
      <c r="AJ114" s="72"/>
      <c r="AK114" s="72"/>
      <c r="AL114" s="72"/>
      <c r="AM114" s="72"/>
      <c r="AN114" s="72"/>
      <c r="AO114" s="72"/>
    </row>
    <row r="115" spans="1:41" x14ac:dyDescent="0.25">
      <c r="A115" t="s">
        <v>770</v>
      </c>
      <c r="B115" t="s">
        <v>281</v>
      </c>
      <c r="C115" t="s">
        <v>841</v>
      </c>
      <c r="D115" t="s">
        <v>53</v>
      </c>
      <c r="E115" t="s">
        <v>117</v>
      </c>
      <c r="F115" s="51" t="str">
        <f>IFERROR(VLOOKUP(D115,'Tabelas auxiliares'!$A$3:$B$61,2,FALSE),"")</f>
        <v>PROGRAD - PRÓ-REITORIA DE GRADUAÇÃO</v>
      </c>
      <c r="G115" s="51" t="str">
        <f>IFERROR(VLOOKUP($B115,'Tabelas auxiliares'!$A$65:$C$102,2,FALSE),"")</f>
        <v>Auxílio eventos - discentes</v>
      </c>
      <c r="H115" s="51" t="str">
        <f>IFERROR(VLOOKUP($B115,'Tabelas auxiliares'!$A$65:$C$102,3,FALSE),"")</f>
        <v>DISCENTES: AUXÍLIO EVENTOS/CONGRESSOS/SEMINÁRIOS/PUBLICAÇÕES/PARTICIPAÇÃO EM COMPETIÇÕES</v>
      </c>
      <c r="I115" t="s">
        <v>1103</v>
      </c>
      <c r="J115" t="s">
        <v>1222</v>
      </c>
      <c r="K115" t="s">
        <v>1223</v>
      </c>
      <c r="L115" t="s">
        <v>1224</v>
      </c>
      <c r="M115" t="s">
        <v>1225</v>
      </c>
      <c r="N115" t="s">
        <v>166</v>
      </c>
      <c r="O115" t="s">
        <v>167</v>
      </c>
      <c r="P115" t="s">
        <v>200</v>
      </c>
      <c r="Q115" t="s">
        <v>168</v>
      </c>
      <c r="R115" t="s">
        <v>165</v>
      </c>
      <c r="S115" t="s">
        <v>119</v>
      </c>
      <c r="T115" t="s">
        <v>164</v>
      </c>
      <c r="U115" t="s">
        <v>118</v>
      </c>
      <c r="V115" t="s">
        <v>985</v>
      </c>
      <c r="W115" t="s">
        <v>986</v>
      </c>
      <c r="X115" s="51" t="str">
        <f t="shared" si="2"/>
        <v>3</v>
      </c>
      <c r="Y115" s="51" t="str">
        <f>IF(T115="","",IF(AND(T115&lt;&gt;'Tabelas auxiliares'!$B$236,T115&lt;&gt;'Tabelas auxiliares'!$B$237,T115&lt;&gt;'Tabelas auxiliares'!$C$236,T115&lt;&gt;'Tabelas auxiliares'!$C$237,T115&lt;&gt;'Tabelas auxiliares'!$D$236),"FOLHA DE PESSOAL",IF(X115='Tabelas auxiliares'!$A$237,"CUSTEIO",IF(X115='Tabelas auxiliares'!$A$236,"INVESTIMENTO","ERRO - VERIFICAR"))))</f>
        <v>CUSTEIO</v>
      </c>
      <c r="Z115" s="64">
        <f t="shared" si="3"/>
        <v>2246.8000000000002</v>
      </c>
      <c r="AC115" s="44">
        <v>2246.8000000000002</v>
      </c>
      <c r="AD115" s="72"/>
      <c r="AE115" s="72"/>
      <c r="AF115" s="72"/>
      <c r="AG115" s="72"/>
      <c r="AH115" s="72"/>
      <c r="AI115" s="72"/>
      <c r="AJ115" s="72"/>
      <c r="AK115" s="72"/>
      <c r="AL115" s="72"/>
      <c r="AM115" s="72"/>
      <c r="AN115" s="72"/>
      <c r="AO115" s="72"/>
    </row>
    <row r="116" spans="1:41" x14ac:dyDescent="0.25">
      <c r="A116" t="s">
        <v>770</v>
      </c>
      <c r="B116" t="s">
        <v>281</v>
      </c>
      <c r="C116" t="s">
        <v>841</v>
      </c>
      <c r="D116" t="s">
        <v>53</v>
      </c>
      <c r="E116" t="s">
        <v>117</v>
      </c>
      <c r="F116" s="51" t="str">
        <f>IFERROR(VLOOKUP(D116,'Tabelas auxiliares'!$A$3:$B$61,2,FALSE),"")</f>
        <v>PROGRAD - PRÓ-REITORIA DE GRADUAÇÃO</v>
      </c>
      <c r="G116" s="51" t="str">
        <f>IFERROR(VLOOKUP($B116,'Tabelas auxiliares'!$A$65:$C$102,2,FALSE),"")</f>
        <v>Auxílio eventos - discentes</v>
      </c>
      <c r="H116" s="51" t="str">
        <f>IFERROR(VLOOKUP($B116,'Tabelas auxiliares'!$A$65:$C$102,3,FALSE),"")</f>
        <v>DISCENTES: AUXÍLIO EVENTOS/CONGRESSOS/SEMINÁRIOS/PUBLICAÇÕES/PARTICIPAÇÃO EM COMPETIÇÕES</v>
      </c>
      <c r="I116" t="s">
        <v>1103</v>
      </c>
      <c r="J116" t="s">
        <v>591</v>
      </c>
      <c r="K116" t="s">
        <v>1226</v>
      </c>
      <c r="L116" t="s">
        <v>1227</v>
      </c>
      <c r="M116" t="s">
        <v>1228</v>
      </c>
      <c r="N116" t="s">
        <v>166</v>
      </c>
      <c r="O116" t="s">
        <v>167</v>
      </c>
      <c r="P116" t="s">
        <v>200</v>
      </c>
      <c r="Q116" t="s">
        <v>168</v>
      </c>
      <c r="R116" t="s">
        <v>165</v>
      </c>
      <c r="S116" t="s">
        <v>119</v>
      </c>
      <c r="T116" t="s">
        <v>164</v>
      </c>
      <c r="U116" t="s">
        <v>118</v>
      </c>
      <c r="V116" t="s">
        <v>985</v>
      </c>
      <c r="W116" t="s">
        <v>986</v>
      </c>
      <c r="X116" s="51" t="str">
        <f t="shared" si="2"/>
        <v>3</v>
      </c>
      <c r="Y116" s="51" t="str">
        <f>IF(T116="","",IF(AND(T116&lt;&gt;'Tabelas auxiliares'!$B$236,T116&lt;&gt;'Tabelas auxiliares'!$B$237,T116&lt;&gt;'Tabelas auxiliares'!$C$236,T116&lt;&gt;'Tabelas auxiliares'!$C$237,T116&lt;&gt;'Tabelas auxiliares'!$D$236),"FOLHA DE PESSOAL",IF(X116='Tabelas auxiliares'!$A$237,"CUSTEIO",IF(X116='Tabelas auxiliares'!$A$236,"INVESTIMENTO","ERRO - VERIFICAR"))))</f>
        <v>CUSTEIO</v>
      </c>
      <c r="Z116" s="64">
        <f t="shared" si="3"/>
        <v>1300</v>
      </c>
      <c r="AC116" s="44">
        <v>1300</v>
      </c>
      <c r="AD116" s="72"/>
      <c r="AE116" s="72"/>
      <c r="AF116" s="72"/>
      <c r="AG116" s="72"/>
      <c r="AH116" s="72"/>
      <c r="AI116" s="72"/>
      <c r="AJ116" s="72"/>
      <c r="AK116" s="72"/>
      <c r="AL116" s="72"/>
      <c r="AM116" s="72"/>
      <c r="AN116" s="72"/>
      <c r="AO116" s="72"/>
    </row>
    <row r="117" spans="1:41" x14ac:dyDescent="0.25">
      <c r="A117" t="s">
        <v>770</v>
      </c>
      <c r="B117" t="s">
        <v>281</v>
      </c>
      <c r="C117" t="s">
        <v>841</v>
      </c>
      <c r="D117" t="s">
        <v>53</v>
      </c>
      <c r="E117" t="s">
        <v>117</v>
      </c>
      <c r="F117" s="51" t="str">
        <f>IFERROR(VLOOKUP(D117,'Tabelas auxiliares'!$A$3:$B$61,2,FALSE),"")</f>
        <v>PROGRAD - PRÓ-REITORIA DE GRADUAÇÃO</v>
      </c>
      <c r="G117" s="51" t="str">
        <f>IFERROR(VLOOKUP($B117,'Tabelas auxiliares'!$A$65:$C$102,2,FALSE),"")</f>
        <v>Auxílio eventos - discentes</v>
      </c>
      <c r="H117" s="51" t="str">
        <f>IFERROR(VLOOKUP($B117,'Tabelas auxiliares'!$A$65:$C$102,3,FALSE),"")</f>
        <v>DISCENTES: AUXÍLIO EVENTOS/CONGRESSOS/SEMINÁRIOS/PUBLICAÇÕES/PARTICIPAÇÃO EM COMPETIÇÕES</v>
      </c>
      <c r="I117" t="s">
        <v>1103</v>
      </c>
      <c r="J117" t="s">
        <v>590</v>
      </c>
      <c r="K117" t="s">
        <v>1229</v>
      </c>
      <c r="L117" t="s">
        <v>1230</v>
      </c>
      <c r="M117" t="s">
        <v>1231</v>
      </c>
      <c r="N117" t="s">
        <v>166</v>
      </c>
      <c r="O117" t="s">
        <v>167</v>
      </c>
      <c r="P117" t="s">
        <v>200</v>
      </c>
      <c r="Q117" t="s">
        <v>168</v>
      </c>
      <c r="R117" t="s">
        <v>165</v>
      </c>
      <c r="S117" t="s">
        <v>119</v>
      </c>
      <c r="T117" t="s">
        <v>164</v>
      </c>
      <c r="U117" t="s">
        <v>118</v>
      </c>
      <c r="V117" t="s">
        <v>985</v>
      </c>
      <c r="W117" t="s">
        <v>986</v>
      </c>
      <c r="X117" s="51" t="str">
        <f t="shared" si="2"/>
        <v>3</v>
      </c>
      <c r="Y117" s="51" t="str">
        <f>IF(T117="","",IF(AND(T117&lt;&gt;'Tabelas auxiliares'!$B$236,T117&lt;&gt;'Tabelas auxiliares'!$B$237,T117&lt;&gt;'Tabelas auxiliares'!$C$236,T117&lt;&gt;'Tabelas auxiliares'!$C$237,T117&lt;&gt;'Tabelas auxiliares'!$D$236),"FOLHA DE PESSOAL",IF(X117='Tabelas auxiliares'!$A$237,"CUSTEIO",IF(X117='Tabelas auxiliares'!$A$236,"INVESTIMENTO","ERRO - VERIFICAR"))))</f>
        <v>CUSTEIO</v>
      </c>
      <c r="Z117" s="64">
        <f t="shared" si="3"/>
        <v>690</v>
      </c>
      <c r="AC117" s="44">
        <v>690</v>
      </c>
      <c r="AD117" s="72"/>
      <c r="AE117" s="72"/>
      <c r="AF117" s="72"/>
      <c r="AG117" s="72"/>
      <c r="AH117" s="72"/>
      <c r="AI117" s="72"/>
      <c r="AJ117" s="72"/>
      <c r="AK117" s="72"/>
      <c r="AL117" s="72"/>
      <c r="AM117" s="72"/>
      <c r="AN117" s="72"/>
      <c r="AO117" s="72"/>
    </row>
    <row r="118" spans="1:41" x14ac:dyDescent="0.25">
      <c r="A118" t="s">
        <v>770</v>
      </c>
      <c r="B118" t="s">
        <v>281</v>
      </c>
      <c r="C118" t="s">
        <v>841</v>
      </c>
      <c r="D118" t="s">
        <v>53</v>
      </c>
      <c r="E118" t="s">
        <v>117</v>
      </c>
      <c r="F118" s="51" t="str">
        <f>IFERROR(VLOOKUP(D118,'Tabelas auxiliares'!$A$3:$B$61,2,FALSE),"")</f>
        <v>PROGRAD - PRÓ-REITORIA DE GRADUAÇÃO</v>
      </c>
      <c r="G118" s="51" t="str">
        <f>IFERROR(VLOOKUP($B118,'Tabelas auxiliares'!$A$65:$C$102,2,FALSE),"")</f>
        <v>Auxílio eventos - discentes</v>
      </c>
      <c r="H118" s="51" t="str">
        <f>IFERROR(VLOOKUP($B118,'Tabelas auxiliares'!$A$65:$C$102,3,FALSE),"")</f>
        <v>DISCENTES: AUXÍLIO EVENTOS/CONGRESSOS/SEMINÁRIOS/PUBLICAÇÕES/PARTICIPAÇÃO EM COMPETIÇÕES</v>
      </c>
      <c r="I118" t="s">
        <v>600</v>
      </c>
      <c r="J118" t="s">
        <v>592</v>
      </c>
      <c r="K118" t="s">
        <v>1232</v>
      </c>
      <c r="L118" t="s">
        <v>1233</v>
      </c>
      <c r="M118" t="s">
        <v>1234</v>
      </c>
      <c r="N118" t="s">
        <v>166</v>
      </c>
      <c r="O118" t="s">
        <v>167</v>
      </c>
      <c r="P118" t="s">
        <v>200</v>
      </c>
      <c r="Q118" t="s">
        <v>168</v>
      </c>
      <c r="R118" t="s">
        <v>165</v>
      </c>
      <c r="S118" t="s">
        <v>119</v>
      </c>
      <c r="T118" t="s">
        <v>164</v>
      </c>
      <c r="U118" t="s">
        <v>118</v>
      </c>
      <c r="V118" t="s">
        <v>985</v>
      </c>
      <c r="W118" t="s">
        <v>986</v>
      </c>
      <c r="X118" s="51" t="str">
        <f t="shared" si="2"/>
        <v>3</v>
      </c>
      <c r="Y118" s="51" t="str">
        <f>IF(T118="","",IF(AND(T118&lt;&gt;'Tabelas auxiliares'!$B$236,T118&lt;&gt;'Tabelas auxiliares'!$B$237,T118&lt;&gt;'Tabelas auxiliares'!$C$236,T118&lt;&gt;'Tabelas auxiliares'!$C$237,T118&lt;&gt;'Tabelas auxiliares'!$D$236),"FOLHA DE PESSOAL",IF(X118='Tabelas auxiliares'!$A$237,"CUSTEIO",IF(X118='Tabelas auxiliares'!$A$236,"INVESTIMENTO","ERRO - VERIFICAR"))))</f>
        <v>CUSTEIO</v>
      </c>
      <c r="Z118" s="64">
        <f t="shared" si="3"/>
        <v>2180</v>
      </c>
      <c r="AC118" s="44">
        <v>2180</v>
      </c>
      <c r="AD118" s="72"/>
      <c r="AE118" s="72"/>
      <c r="AF118" s="72"/>
      <c r="AG118" s="72"/>
      <c r="AH118" s="72"/>
      <c r="AI118" s="72"/>
      <c r="AJ118" s="72"/>
      <c r="AK118" s="72"/>
      <c r="AL118" s="72"/>
      <c r="AM118" s="72"/>
      <c r="AN118" s="72"/>
      <c r="AO118" s="72"/>
    </row>
    <row r="119" spans="1:41" x14ac:dyDescent="0.25">
      <c r="A119" t="s">
        <v>770</v>
      </c>
      <c r="B119" t="s">
        <v>281</v>
      </c>
      <c r="C119" t="s">
        <v>841</v>
      </c>
      <c r="D119" t="s">
        <v>53</v>
      </c>
      <c r="E119" t="s">
        <v>117</v>
      </c>
      <c r="F119" s="51" t="str">
        <f>IFERROR(VLOOKUP(D119,'Tabelas auxiliares'!$A$3:$B$61,2,FALSE),"")</f>
        <v>PROGRAD - PRÓ-REITORIA DE GRADUAÇÃO</v>
      </c>
      <c r="G119" s="51" t="str">
        <f>IFERROR(VLOOKUP($B119,'Tabelas auxiliares'!$A$65:$C$102,2,FALSE),"")</f>
        <v>Auxílio eventos - discentes</v>
      </c>
      <c r="H119" s="51" t="str">
        <f>IFERROR(VLOOKUP($B119,'Tabelas auxiliares'!$A$65:$C$102,3,FALSE),"")</f>
        <v>DISCENTES: AUXÍLIO EVENTOS/CONGRESSOS/SEMINÁRIOS/PUBLICAÇÕES/PARTICIPAÇÃO EM COMPETIÇÕES</v>
      </c>
      <c r="I119" t="s">
        <v>1235</v>
      </c>
      <c r="J119" t="s">
        <v>1236</v>
      </c>
      <c r="K119" t="s">
        <v>1237</v>
      </c>
      <c r="L119" t="s">
        <v>1238</v>
      </c>
      <c r="M119" t="s">
        <v>1239</v>
      </c>
      <c r="N119" t="s">
        <v>166</v>
      </c>
      <c r="O119" t="s">
        <v>167</v>
      </c>
      <c r="P119" t="s">
        <v>200</v>
      </c>
      <c r="Q119" t="s">
        <v>168</v>
      </c>
      <c r="R119" t="s">
        <v>165</v>
      </c>
      <c r="S119" t="s">
        <v>597</v>
      </c>
      <c r="T119" t="s">
        <v>164</v>
      </c>
      <c r="U119" t="s">
        <v>118</v>
      </c>
      <c r="V119" t="s">
        <v>985</v>
      </c>
      <c r="W119" t="s">
        <v>986</v>
      </c>
      <c r="X119" s="51" t="str">
        <f t="shared" si="2"/>
        <v>3</v>
      </c>
      <c r="Y119" s="51" t="str">
        <f>IF(T119="","",IF(AND(T119&lt;&gt;'Tabelas auxiliares'!$B$236,T119&lt;&gt;'Tabelas auxiliares'!$B$237,T119&lt;&gt;'Tabelas auxiliares'!$C$236,T119&lt;&gt;'Tabelas auxiliares'!$C$237,T119&lt;&gt;'Tabelas auxiliares'!$D$236),"FOLHA DE PESSOAL",IF(X119='Tabelas auxiliares'!$A$237,"CUSTEIO",IF(X119='Tabelas auxiliares'!$A$236,"INVESTIMENTO","ERRO - VERIFICAR"))))</f>
        <v>CUSTEIO</v>
      </c>
      <c r="Z119" s="64">
        <f t="shared" si="3"/>
        <v>1300</v>
      </c>
      <c r="AC119" s="44">
        <v>1300</v>
      </c>
      <c r="AD119" s="72"/>
      <c r="AE119" s="72"/>
      <c r="AF119" s="72"/>
      <c r="AG119" s="72"/>
      <c r="AH119" s="72"/>
      <c r="AI119" s="72"/>
      <c r="AJ119" s="72"/>
      <c r="AK119" s="72"/>
      <c r="AL119" s="72"/>
      <c r="AM119" s="72"/>
      <c r="AN119" s="72"/>
      <c r="AO119" s="72"/>
    </row>
    <row r="120" spans="1:41" x14ac:dyDescent="0.25">
      <c r="A120" t="s">
        <v>770</v>
      </c>
      <c r="B120" t="s">
        <v>281</v>
      </c>
      <c r="C120" t="s">
        <v>841</v>
      </c>
      <c r="D120" t="s">
        <v>53</v>
      </c>
      <c r="E120" t="s">
        <v>117</v>
      </c>
      <c r="F120" s="51" t="str">
        <f>IFERROR(VLOOKUP(D120,'Tabelas auxiliares'!$A$3:$B$61,2,FALSE),"")</f>
        <v>PROGRAD - PRÓ-REITORIA DE GRADUAÇÃO</v>
      </c>
      <c r="G120" s="51" t="str">
        <f>IFERROR(VLOOKUP($B120,'Tabelas auxiliares'!$A$65:$C$102,2,FALSE),"")</f>
        <v>Auxílio eventos - discentes</v>
      </c>
      <c r="H120" s="51" t="str">
        <f>IFERROR(VLOOKUP($B120,'Tabelas auxiliares'!$A$65:$C$102,3,FALSE),"")</f>
        <v>DISCENTES: AUXÍLIO EVENTOS/CONGRESSOS/SEMINÁRIOS/PUBLICAÇÕES/PARTICIPAÇÃO EM COMPETIÇÕES</v>
      </c>
      <c r="I120" t="s">
        <v>1084</v>
      </c>
      <c r="J120" t="s">
        <v>1240</v>
      </c>
      <c r="K120" t="s">
        <v>1241</v>
      </c>
      <c r="L120" t="s">
        <v>1242</v>
      </c>
      <c r="M120" t="s">
        <v>1243</v>
      </c>
      <c r="N120" t="s">
        <v>166</v>
      </c>
      <c r="O120" t="s">
        <v>167</v>
      </c>
      <c r="P120" t="s">
        <v>200</v>
      </c>
      <c r="Q120" t="s">
        <v>168</v>
      </c>
      <c r="R120" t="s">
        <v>165</v>
      </c>
      <c r="S120" t="s">
        <v>597</v>
      </c>
      <c r="T120" t="s">
        <v>164</v>
      </c>
      <c r="U120" t="s">
        <v>118</v>
      </c>
      <c r="V120" t="s">
        <v>985</v>
      </c>
      <c r="W120" t="s">
        <v>986</v>
      </c>
      <c r="X120" s="51" t="str">
        <f t="shared" si="2"/>
        <v>3</v>
      </c>
      <c r="Y120" s="51" t="str">
        <f>IF(T120="","",IF(AND(T120&lt;&gt;'Tabelas auxiliares'!$B$236,T120&lt;&gt;'Tabelas auxiliares'!$B$237,T120&lt;&gt;'Tabelas auxiliares'!$C$236,T120&lt;&gt;'Tabelas auxiliares'!$C$237,T120&lt;&gt;'Tabelas auxiliares'!$D$236),"FOLHA DE PESSOAL",IF(X120='Tabelas auxiliares'!$A$237,"CUSTEIO",IF(X120='Tabelas auxiliares'!$A$236,"INVESTIMENTO","ERRO - VERIFICAR"))))</f>
        <v>CUSTEIO</v>
      </c>
      <c r="Z120" s="64">
        <f t="shared" si="3"/>
        <v>1225</v>
      </c>
      <c r="AC120" s="44">
        <v>1225</v>
      </c>
      <c r="AD120" s="72"/>
      <c r="AE120" s="72"/>
      <c r="AF120" s="72"/>
      <c r="AG120" s="72"/>
      <c r="AH120" s="72"/>
      <c r="AI120" s="72"/>
      <c r="AJ120" s="72"/>
      <c r="AK120" s="72"/>
      <c r="AL120" s="72"/>
      <c r="AM120" s="72"/>
      <c r="AN120" s="72"/>
      <c r="AO120" s="72"/>
    </row>
    <row r="121" spans="1:41" x14ac:dyDescent="0.25">
      <c r="A121" t="s">
        <v>770</v>
      </c>
      <c r="B121" t="s">
        <v>281</v>
      </c>
      <c r="C121" t="s">
        <v>841</v>
      </c>
      <c r="D121" t="s">
        <v>216</v>
      </c>
      <c r="E121" t="s">
        <v>117</v>
      </c>
      <c r="F121" s="51" t="str">
        <f>IFERROR(VLOOKUP(D121,'Tabelas auxiliares'!$A$3:$B$61,2,FALSE),"")</f>
        <v>PROGRAD - TRI</v>
      </c>
      <c r="G121" s="51" t="str">
        <f>IFERROR(VLOOKUP($B121,'Tabelas auxiliares'!$A$65:$C$102,2,FALSE),"")</f>
        <v>Auxílio eventos - discentes</v>
      </c>
      <c r="H121" s="51" t="str">
        <f>IFERROR(VLOOKUP($B121,'Tabelas auxiliares'!$A$65:$C$102,3,FALSE),"")</f>
        <v>DISCENTES: AUXÍLIO EVENTOS/CONGRESSOS/SEMINÁRIOS/PUBLICAÇÕES/PARTICIPAÇÃO EM COMPETIÇÕES</v>
      </c>
      <c r="I121" t="s">
        <v>1123</v>
      </c>
      <c r="J121" t="s">
        <v>577</v>
      </c>
      <c r="K121" t="s">
        <v>1244</v>
      </c>
      <c r="L121" t="s">
        <v>1032</v>
      </c>
      <c r="M121" t="s">
        <v>1245</v>
      </c>
      <c r="N121" t="s">
        <v>166</v>
      </c>
      <c r="O121" t="s">
        <v>167</v>
      </c>
      <c r="P121" t="s">
        <v>200</v>
      </c>
      <c r="Q121" t="s">
        <v>168</v>
      </c>
      <c r="R121" t="s">
        <v>165</v>
      </c>
      <c r="S121" t="s">
        <v>923</v>
      </c>
      <c r="T121" t="s">
        <v>164</v>
      </c>
      <c r="U121" t="s">
        <v>118</v>
      </c>
      <c r="V121" t="s">
        <v>985</v>
      </c>
      <c r="W121" t="s">
        <v>986</v>
      </c>
      <c r="X121" s="51" t="str">
        <f t="shared" si="2"/>
        <v>3</v>
      </c>
      <c r="Y121" s="51" t="str">
        <f>IF(T121="","",IF(AND(T121&lt;&gt;'Tabelas auxiliares'!$B$236,T121&lt;&gt;'Tabelas auxiliares'!$B$237,T121&lt;&gt;'Tabelas auxiliares'!$C$236,T121&lt;&gt;'Tabelas auxiliares'!$C$237,T121&lt;&gt;'Tabelas auxiliares'!$D$236),"FOLHA DE PESSOAL",IF(X121='Tabelas auxiliares'!$A$237,"CUSTEIO",IF(X121='Tabelas auxiliares'!$A$236,"INVESTIMENTO","ERRO - VERIFICAR"))))</f>
        <v>CUSTEIO</v>
      </c>
      <c r="Z121" s="64">
        <f t="shared" si="3"/>
        <v>613</v>
      </c>
      <c r="AC121" s="44">
        <v>613</v>
      </c>
      <c r="AD121" s="72"/>
      <c r="AE121" s="72"/>
      <c r="AF121" s="72"/>
      <c r="AG121" s="72"/>
      <c r="AH121" s="72"/>
      <c r="AI121" s="72"/>
      <c r="AJ121" s="72"/>
      <c r="AK121" s="72"/>
      <c r="AL121" s="72"/>
      <c r="AM121" s="72"/>
      <c r="AN121" s="72"/>
      <c r="AO121" s="72"/>
    </row>
    <row r="122" spans="1:41" x14ac:dyDescent="0.25">
      <c r="A122" t="s">
        <v>770</v>
      </c>
      <c r="B122" t="s">
        <v>281</v>
      </c>
      <c r="C122" t="s">
        <v>841</v>
      </c>
      <c r="D122" t="s">
        <v>216</v>
      </c>
      <c r="E122" t="s">
        <v>117</v>
      </c>
      <c r="F122" s="51" t="str">
        <f>IFERROR(VLOOKUP(D122,'Tabelas auxiliares'!$A$3:$B$61,2,FALSE),"")</f>
        <v>PROGRAD - TRI</v>
      </c>
      <c r="G122" s="51" t="str">
        <f>IFERROR(VLOOKUP($B122,'Tabelas auxiliares'!$A$65:$C$102,2,FALSE),"")</f>
        <v>Auxílio eventos - discentes</v>
      </c>
      <c r="H122" s="51" t="str">
        <f>IFERROR(VLOOKUP($B122,'Tabelas auxiliares'!$A$65:$C$102,3,FALSE),"")</f>
        <v>DISCENTES: AUXÍLIO EVENTOS/CONGRESSOS/SEMINÁRIOS/PUBLICAÇÕES/PARTICIPAÇÃO EM COMPETIÇÕES</v>
      </c>
      <c r="I122" t="s">
        <v>797</v>
      </c>
      <c r="J122" t="s">
        <v>576</v>
      </c>
      <c r="K122" t="s">
        <v>1246</v>
      </c>
      <c r="L122" t="s">
        <v>1052</v>
      </c>
      <c r="M122" t="s">
        <v>1247</v>
      </c>
      <c r="N122" t="s">
        <v>166</v>
      </c>
      <c r="O122" t="s">
        <v>167</v>
      </c>
      <c r="P122" t="s">
        <v>200</v>
      </c>
      <c r="Q122" t="s">
        <v>168</v>
      </c>
      <c r="R122" t="s">
        <v>165</v>
      </c>
      <c r="S122" t="s">
        <v>923</v>
      </c>
      <c r="T122" t="s">
        <v>164</v>
      </c>
      <c r="U122" t="s">
        <v>118</v>
      </c>
      <c r="V122" t="s">
        <v>985</v>
      </c>
      <c r="W122" t="s">
        <v>986</v>
      </c>
      <c r="X122" s="51" t="str">
        <f t="shared" si="2"/>
        <v>3</v>
      </c>
      <c r="Y122" s="51" t="str">
        <f>IF(T122="","",IF(AND(T122&lt;&gt;'Tabelas auxiliares'!$B$236,T122&lt;&gt;'Tabelas auxiliares'!$B$237,T122&lt;&gt;'Tabelas auxiliares'!$C$236,T122&lt;&gt;'Tabelas auxiliares'!$C$237,T122&lt;&gt;'Tabelas auxiliares'!$D$236),"FOLHA DE PESSOAL",IF(X122='Tabelas auxiliares'!$A$237,"CUSTEIO",IF(X122='Tabelas auxiliares'!$A$236,"INVESTIMENTO","ERRO - VERIFICAR"))))</f>
        <v>CUSTEIO</v>
      </c>
      <c r="Z122" s="64">
        <f t="shared" si="3"/>
        <v>630</v>
      </c>
      <c r="AC122" s="44">
        <v>630</v>
      </c>
      <c r="AD122" s="72"/>
      <c r="AE122" s="72"/>
      <c r="AF122" s="72"/>
      <c r="AG122" s="72"/>
      <c r="AH122" s="72"/>
      <c r="AI122" s="72"/>
      <c r="AJ122" s="72"/>
      <c r="AK122" s="72"/>
      <c r="AL122" s="72"/>
      <c r="AM122" s="72"/>
      <c r="AN122" s="72"/>
      <c r="AO122" s="72"/>
    </row>
    <row r="123" spans="1:41" x14ac:dyDescent="0.25">
      <c r="A123" t="s">
        <v>770</v>
      </c>
      <c r="B123" t="s">
        <v>281</v>
      </c>
      <c r="C123" t="s">
        <v>841</v>
      </c>
      <c r="D123" t="s">
        <v>216</v>
      </c>
      <c r="E123" t="s">
        <v>117</v>
      </c>
      <c r="F123" s="51" t="str">
        <f>IFERROR(VLOOKUP(D123,'Tabelas auxiliares'!$A$3:$B$61,2,FALSE),"")</f>
        <v>PROGRAD - TRI</v>
      </c>
      <c r="G123" s="51" t="str">
        <f>IFERROR(VLOOKUP($B123,'Tabelas auxiliares'!$A$65:$C$102,2,FALSE),"")</f>
        <v>Auxílio eventos - discentes</v>
      </c>
      <c r="H123" s="51" t="str">
        <f>IFERROR(VLOOKUP($B123,'Tabelas auxiliares'!$A$65:$C$102,3,FALSE),"")</f>
        <v>DISCENTES: AUXÍLIO EVENTOS/CONGRESSOS/SEMINÁRIOS/PUBLICAÇÕES/PARTICIPAÇÃO EM COMPETIÇÕES</v>
      </c>
      <c r="I123" t="s">
        <v>797</v>
      </c>
      <c r="J123" t="s">
        <v>578</v>
      </c>
      <c r="K123" t="s">
        <v>1248</v>
      </c>
      <c r="L123" t="s">
        <v>1052</v>
      </c>
      <c r="M123" t="s">
        <v>1134</v>
      </c>
      <c r="N123" t="s">
        <v>166</v>
      </c>
      <c r="O123" t="s">
        <v>167</v>
      </c>
      <c r="P123" t="s">
        <v>200</v>
      </c>
      <c r="Q123" t="s">
        <v>168</v>
      </c>
      <c r="R123" t="s">
        <v>165</v>
      </c>
      <c r="S123" t="s">
        <v>923</v>
      </c>
      <c r="T123" t="s">
        <v>164</v>
      </c>
      <c r="U123" t="s">
        <v>118</v>
      </c>
      <c r="V123" t="s">
        <v>985</v>
      </c>
      <c r="W123" t="s">
        <v>986</v>
      </c>
      <c r="X123" s="51" t="str">
        <f t="shared" si="2"/>
        <v>3</v>
      </c>
      <c r="Y123" s="51" t="str">
        <f>IF(T123="","",IF(AND(T123&lt;&gt;'Tabelas auxiliares'!$B$236,T123&lt;&gt;'Tabelas auxiliares'!$B$237,T123&lt;&gt;'Tabelas auxiliares'!$C$236,T123&lt;&gt;'Tabelas auxiliares'!$C$237,T123&lt;&gt;'Tabelas auxiliares'!$D$236),"FOLHA DE PESSOAL",IF(X123='Tabelas auxiliares'!$A$237,"CUSTEIO",IF(X123='Tabelas auxiliares'!$A$236,"INVESTIMENTO","ERRO - VERIFICAR"))))</f>
        <v>CUSTEIO</v>
      </c>
      <c r="Z123" s="64">
        <f t="shared" si="3"/>
        <v>198.64</v>
      </c>
      <c r="AC123" s="44">
        <v>198.64</v>
      </c>
      <c r="AD123" s="72"/>
      <c r="AE123" s="72"/>
      <c r="AF123" s="72"/>
      <c r="AG123" s="72"/>
      <c r="AH123" s="72"/>
      <c r="AI123" s="72"/>
      <c r="AJ123" s="72"/>
      <c r="AK123" s="72"/>
      <c r="AL123" s="72"/>
      <c r="AM123" s="72"/>
      <c r="AN123" s="72"/>
      <c r="AO123" s="72"/>
    </row>
    <row r="124" spans="1:41" x14ac:dyDescent="0.25">
      <c r="A124" t="s">
        <v>770</v>
      </c>
      <c r="B124" t="s">
        <v>281</v>
      </c>
      <c r="C124" t="s">
        <v>843</v>
      </c>
      <c r="D124" t="s">
        <v>53</v>
      </c>
      <c r="E124" t="s">
        <v>117</v>
      </c>
      <c r="F124" s="51" t="str">
        <f>IFERROR(VLOOKUP(D124,'Tabelas auxiliares'!$A$3:$B$61,2,FALSE),"")</f>
        <v>PROGRAD - PRÓ-REITORIA DE GRADUAÇÃO</v>
      </c>
      <c r="G124" s="51" t="str">
        <f>IFERROR(VLOOKUP($B124,'Tabelas auxiliares'!$A$65:$C$102,2,FALSE),"")</f>
        <v>Auxílio eventos - discentes</v>
      </c>
      <c r="H124" s="51" t="str">
        <f>IFERROR(VLOOKUP($B124,'Tabelas auxiliares'!$A$65:$C$102,3,FALSE),"")</f>
        <v>DISCENTES: AUXÍLIO EVENTOS/CONGRESSOS/SEMINÁRIOS/PUBLICAÇÕES/PARTICIPAÇÃO EM COMPETIÇÕES</v>
      </c>
      <c r="I124" t="s">
        <v>612</v>
      </c>
      <c r="J124" t="s">
        <v>1249</v>
      </c>
      <c r="K124" t="s">
        <v>1250</v>
      </c>
      <c r="L124" t="s">
        <v>1032</v>
      </c>
      <c r="M124" t="s">
        <v>165</v>
      </c>
      <c r="N124" t="s">
        <v>166</v>
      </c>
      <c r="O124" t="s">
        <v>167</v>
      </c>
      <c r="P124" t="s">
        <v>200</v>
      </c>
      <c r="Q124" t="s">
        <v>168</v>
      </c>
      <c r="R124" t="s">
        <v>165</v>
      </c>
      <c r="S124" t="s">
        <v>119</v>
      </c>
      <c r="T124" t="s">
        <v>164</v>
      </c>
      <c r="U124" t="s">
        <v>118</v>
      </c>
      <c r="V124" t="s">
        <v>985</v>
      </c>
      <c r="W124" t="s">
        <v>986</v>
      </c>
      <c r="X124" s="51" t="str">
        <f t="shared" si="2"/>
        <v>3</v>
      </c>
      <c r="Y124" s="51" t="str">
        <f>IF(T124="","",IF(AND(T124&lt;&gt;'Tabelas auxiliares'!$B$236,T124&lt;&gt;'Tabelas auxiliares'!$B$237,T124&lt;&gt;'Tabelas auxiliares'!$C$236,T124&lt;&gt;'Tabelas auxiliares'!$C$237,T124&lt;&gt;'Tabelas auxiliares'!$D$236),"FOLHA DE PESSOAL",IF(X124='Tabelas auxiliares'!$A$237,"CUSTEIO",IF(X124='Tabelas auxiliares'!$A$236,"INVESTIMENTO","ERRO - VERIFICAR"))))</f>
        <v>CUSTEIO</v>
      </c>
      <c r="Z124" s="64">
        <f t="shared" si="3"/>
        <v>1270.8</v>
      </c>
      <c r="AC124" s="44">
        <v>1270.8</v>
      </c>
      <c r="AD124" s="72"/>
      <c r="AE124" s="72"/>
      <c r="AF124" s="72"/>
      <c r="AG124" s="72"/>
      <c r="AH124" s="72"/>
      <c r="AI124" s="72"/>
      <c r="AJ124" s="72"/>
      <c r="AK124" s="72"/>
      <c r="AL124" s="72"/>
      <c r="AM124" s="72"/>
      <c r="AN124" s="72"/>
      <c r="AO124" s="72"/>
    </row>
    <row r="125" spans="1:41" x14ac:dyDescent="0.25">
      <c r="A125" t="s">
        <v>770</v>
      </c>
      <c r="B125" t="s">
        <v>281</v>
      </c>
      <c r="C125" t="s">
        <v>843</v>
      </c>
      <c r="D125" t="s">
        <v>53</v>
      </c>
      <c r="E125" t="s">
        <v>117</v>
      </c>
      <c r="F125" s="51" t="str">
        <f>IFERROR(VLOOKUP(D125,'Tabelas auxiliares'!$A$3:$B$61,2,FALSE),"")</f>
        <v>PROGRAD - PRÓ-REITORIA DE GRADUAÇÃO</v>
      </c>
      <c r="G125" s="51" t="str">
        <f>IFERROR(VLOOKUP($B125,'Tabelas auxiliares'!$A$65:$C$102,2,FALSE),"")</f>
        <v>Auxílio eventos - discentes</v>
      </c>
      <c r="H125" s="51" t="str">
        <f>IFERROR(VLOOKUP($B125,'Tabelas auxiliares'!$A$65:$C$102,3,FALSE),"")</f>
        <v>DISCENTES: AUXÍLIO EVENTOS/CONGRESSOS/SEMINÁRIOS/PUBLICAÇÕES/PARTICIPAÇÃO EM COMPETIÇÕES</v>
      </c>
      <c r="I125" t="s">
        <v>1123</v>
      </c>
      <c r="J125" t="s">
        <v>1251</v>
      </c>
      <c r="K125" t="s">
        <v>1252</v>
      </c>
      <c r="L125" t="s">
        <v>1052</v>
      </c>
      <c r="M125" t="s">
        <v>1253</v>
      </c>
      <c r="N125" t="s">
        <v>166</v>
      </c>
      <c r="O125" t="s">
        <v>167</v>
      </c>
      <c r="P125" t="s">
        <v>200</v>
      </c>
      <c r="Q125" t="s">
        <v>168</v>
      </c>
      <c r="R125" t="s">
        <v>165</v>
      </c>
      <c r="S125" t="s">
        <v>119</v>
      </c>
      <c r="T125" t="s">
        <v>164</v>
      </c>
      <c r="U125" t="s">
        <v>118</v>
      </c>
      <c r="V125" t="s">
        <v>985</v>
      </c>
      <c r="W125" t="s">
        <v>986</v>
      </c>
      <c r="X125" s="51" t="str">
        <f t="shared" si="2"/>
        <v>3</v>
      </c>
      <c r="Y125" s="51" t="str">
        <f>IF(T125="","",IF(AND(T125&lt;&gt;'Tabelas auxiliares'!$B$236,T125&lt;&gt;'Tabelas auxiliares'!$B$237,T125&lt;&gt;'Tabelas auxiliares'!$C$236,T125&lt;&gt;'Tabelas auxiliares'!$C$237,T125&lt;&gt;'Tabelas auxiliares'!$D$236),"FOLHA DE PESSOAL",IF(X125='Tabelas auxiliares'!$A$237,"CUSTEIO",IF(X125='Tabelas auxiliares'!$A$236,"INVESTIMENTO","ERRO - VERIFICAR"))))</f>
        <v>CUSTEIO</v>
      </c>
      <c r="Z125" s="64">
        <f t="shared" si="3"/>
        <v>410</v>
      </c>
      <c r="AC125" s="44">
        <v>410</v>
      </c>
      <c r="AD125" s="72"/>
      <c r="AE125" s="72"/>
      <c r="AF125" s="72"/>
      <c r="AG125" s="72"/>
      <c r="AH125" s="72"/>
      <c r="AI125" s="72"/>
      <c r="AJ125" s="72"/>
      <c r="AK125" s="72"/>
      <c r="AL125" s="72"/>
      <c r="AM125" s="72"/>
      <c r="AN125" s="72"/>
      <c r="AO125" s="72"/>
    </row>
    <row r="126" spans="1:41" x14ac:dyDescent="0.25">
      <c r="A126" t="s">
        <v>770</v>
      </c>
      <c r="B126" t="s">
        <v>281</v>
      </c>
      <c r="C126" t="s">
        <v>843</v>
      </c>
      <c r="D126" t="s">
        <v>53</v>
      </c>
      <c r="E126" t="s">
        <v>117</v>
      </c>
      <c r="F126" s="51" t="str">
        <f>IFERROR(VLOOKUP(D126,'Tabelas auxiliares'!$A$3:$B$61,2,FALSE),"")</f>
        <v>PROGRAD - PRÓ-REITORIA DE GRADUAÇÃO</v>
      </c>
      <c r="G126" s="51" t="str">
        <f>IFERROR(VLOOKUP($B126,'Tabelas auxiliares'!$A$65:$C$102,2,FALSE),"")</f>
        <v>Auxílio eventos - discentes</v>
      </c>
      <c r="H126" s="51" t="str">
        <f>IFERROR(VLOOKUP($B126,'Tabelas auxiliares'!$A$65:$C$102,3,FALSE),"")</f>
        <v>DISCENTES: AUXÍLIO EVENTOS/CONGRESSOS/SEMINÁRIOS/PUBLICAÇÕES/PARTICIPAÇÃO EM COMPETIÇÕES</v>
      </c>
      <c r="I126" t="s">
        <v>797</v>
      </c>
      <c r="J126" t="s">
        <v>1254</v>
      </c>
      <c r="K126" t="s">
        <v>1255</v>
      </c>
      <c r="L126" t="s">
        <v>1052</v>
      </c>
      <c r="M126" t="s">
        <v>1256</v>
      </c>
      <c r="N126" t="s">
        <v>166</v>
      </c>
      <c r="O126" t="s">
        <v>167</v>
      </c>
      <c r="P126" t="s">
        <v>200</v>
      </c>
      <c r="Q126" t="s">
        <v>168</v>
      </c>
      <c r="R126" t="s">
        <v>165</v>
      </c>
      <c r="S126" t="s">
        <v>119</v>
      </c>
      <c r="T126" t="s">
        <v>164</v>
      </c>
      <c r="U126" t="s">
        <v>118</v>
      </c>
      <c r="V126" t="s">
        <v>985</v>
      </c>
      <c r="W126" t="s">
        <v>986</v>
      </c>
      <c r="X126" s="51" t="str">
        <f t="shared" si="2"/>
        <v>3</v>
      </c>
      <c r="Y126" s="51" t="str">
        <f>IF(T126="","",IF(AND(T126&lt;&gt;'Tabelas auxiliares'!$B$236,T126&lt;&gt;'Tabelas auxiliares'!$B$237,T126&lt;&gt;'Tabelas auxiliares'!$C$236,T126&lt;&gt;'Tabelas auxiliares'!$C$237,T126&lt;&gt;'Tabelas auxiliares'!$D$236),"FOLHA DE PESSOAL",IF(X126='Tabelas auxiliares'!$A$237,"CUSTEIO",IF(X126='Tabelas auxiliares'!$A$236,"INVESTIMENTO","ERRO - VERIFICAR"))))</f>
        <v>CUSTEIO</v>
      </c>
      <c r="Z126" s="64">
        <f t="shared" si="3"/>
        <v>630</v>
      </c>
      <c r="AC126" s="44">
        <v>630</v>
      </c>
      <c r="AD126" s="72"/>
      <c r="AE126" s="72"/>
      <c r="AF126" s="72"/>
      <c r="AG126" s="72"/>
      <c r="AH126" s="72"/>
      <c r="AI126" s="72"/>
      <c r="AJ126" s="72"/>
      <c r="AK126" s="72"/>
      <c r="AL126" s="72"/>
      <c r="AM126" s="72"/>
      <c r="AN126" s="72"/>
      <c r="AO126" s="72"/>
    </row>
    <row r="127" spans="1:41" x14ac:dyDescent="0.25">
      <c r="A127" t="s">
        <v>770</v>
      </c>
      <c r="B127" t="s">
        <v>281</v>
      </c>
      <c r="C127" t="s">
        <v>843</v>
      </c>
      <c r="D127" t="s">
        <v>53</v>
      </c>
      <c r="E127" t="s">
        <v>117</v>
      </c>
      <c r="F127" s="51" t="str">
        <f>IFERROR(VLOOKUP(D127,'Tabelas auxiliares'!$A$3:$B$61,2,FALSE),"")</f>
        <v>PROGRAD - PRÓ-REITORIA DE GRADUAÇÃO</v>
      </c>
      <c r="G127" s="51" t="str">
        <f>IFERROR(VLOOKUP($B127,'Tabelas auxiliares'!$A$65:$C$102,2,FALSE),"")</f>
        <v>Auxílio eventos - discentes</v>
      </c>
      <c r="H127" s="51" t="str">
        <f>IFERROR(VLOOKUP($B127,'Tabelas auxiliares'!$A$65:$C$102,3,FALSE),"")</f>
        <v>DISCENTES: AUXÍLIO EVENTOS/CONGRESSOS/SEMINÁRIOS/PUBLICAÇÕES/PARTICIPAÇÃO EM COMPETIÇÕES</v>
      </c>
      <c r="I127" t="s">
        <v>1257</v>
      </c>
      <c r="J127" t="s">
        <v>1258</v>
      </c>
      <c r="K127" t="s">
        <v>1259</v>
      </c>
      <c r="L127" t="s">
        <v>1052</v>
      </c>
      <c r="M127" t="s">
        <v>1260</v>
      </c>
      <c r="N127" t="s">
        <v>166</v>
      </c>
      <c r="O127" t="s">
        <v>167</v>
      </c>
      <c r="P127" t="s">
        <v>200</v>
      </c>
      <c r="Q127" t="s">
        <v>168</v>
      </c>
      <c r="R127" t="s">
        <v>165</v>
      </c>
      <c r="S127" t="s">
        <v>119</v>
      </c>
      <c r="T127" t="s">
        <v>164</v>
      </c>
      <c r="U127" t="s">
        <v>118</v>
      </c>
      <c r="V127" t="s">
        <v>985</v>
      </c>
      <c r="W127" t="s">
        <v>986</v>
      </c>
      <c r="X127" s="51" t="str">
        <f t="shared" si="2"/>
        <v>3</v>
      </c>
      <c r="Y127" s="51" t="str">
        <f>IF(T127="","",IF(AND(T127&lt;&gt;'Tabelas auxiliares'!$B$236,T127&lt;&gt;'Tabelas auxiliares'!$B$237,T127&lt;&gt;'Tabelas auxiliares'!$C$236,T127&lt;&gt;'Tabelas auxiliares'!$C$237,T127&lt;&gt;'Tabelas auxiliares'!$D$236),"FOLHA DE PESSOAL",IF(X127='Tabelas auxiliares'!$A$237,"CUSTEIO",IF(X127='Tabelas auxiliares'!$A$236,"INVESTIMENTO","ERRO - VERIFICAR"))))</f>
        <v>CUSTEIO</v>
      </c>
      <c r="Z127" s="64">
        <f t="shared" si="3"/>
        <v>630</v>
      </c>
      <c r="AC127" s="44">
        <v>630</v>
      </c>
      <c r="AD127" s="72"/>
      <c r="AE127" s="72"/>
      <c r="AF127" s="72"/>
      <c r="AG127" s="72"/>
      <c r="AH127" s="72"/>
      <c r="AI127" s="72"/>
      <c r="AJ127" s="72"/>
      <c r="AK127" s="72"/>
      <c r="AL127" s="72"/>
      <c r="AM127" s="72"/>
      <c r="AN127" s="72"/>
      <c r="AO127" s="72"/>
    </row>
    <row r="128" spans="1:41" x14ac:dyDescent="0.25">
      <c r="A128" t="s">
        <v>770</v>
      </c>
      <c r="B128" t="s">
        <v>281</v>
      </c>
      <c r="C128" t="s">
        <v>843</v>
      </c>
      <c r="D128" t="s">
        <v>53</v>
      </c>
      <c r="E128" t="s">
        <v>117</v>
      </c>
      <c r="F128" s="51" t="str">
        <f>IFERROR(VLOOKUP(D128,'Tabelas auxiliares'!$A$3:$B$61,2,FALSE),"")</f>
        <v>PROGRAD - PRÓ-REITORIA DE GRADUAÇÃO</v>
      </c>
      <c r="G128" s="51" t="str">
        <f>IFERROR(VLOOKUP($B128,'Tabelas auxiliares'!$A$65:$C$102,2,FALSE),"")</f>
        <v>Auxílio eventos - discentes</v>
      </c>
      <c r="H128" s="51" t="str">
        <f>IFERROR(VLOOKUP($B128,'Tabelas auxiliares'!$A$65:$C$102,3,FALSE),"")</f>
        <v>DISCENTES: AUXÍLIO EVENTOS/CONGRESSOS/SEMINÁRIOS/PUBLICAÇÕES/PARTICIPAÇÃO EM COMPETIÇÕES</v>
      </c>
      <c r="I128" t="s">
        <v>1257</v>
      </c>
      <c r="J128" t="s">
        <v>1261</v>
      </c>
      <c r="K128" t="s">
        <v>1262</v>
      </c>
      <c r="L128" t="s">
        <v>1052</v>
      </c>
      <c r="M128" t="s">
        <v>1263</v>
      </c>
      <c r="N128" t="s">
        <v>166</v>
      </c>
      <c r="O128" t="s">
        <v>167</v>
      </c>
      <c r="P128" t="s">
        <v>200</v>
      </c>
      <c r="Q128" t="s">
        <v>168</v>
      </c>
      <c r="R128" t="s">
        <v>165</v>
      </c>
      <c r="S128" t="s">
        <v>119</v>
      </c>
      <c r="T128" t="s">
        <v>164</v>
      </c>
      <c r="U128" t="s">
        <v>118</v>
      </c>
      <c r="V128" t="s">
        <v>985</v>
      </c>
      <c r="W128" t="s">
        <v>986</v>
      </c>
      <c r="X128" s="51" t="str">
        <f t="shared" si="2"/>
        <v>3</v>
      </c>
      <c r="Y128" s="51" t="str">
        <f>IF(T128="","",IF(AND(T128&lt;&gt;'Tabelas auxiliares'!$B$236,T128&lt;&gt;'Tabelas auxiliares'!$B$237,T128&lt;&gt;'Tabelas auxiliares'!$C$236,T128&lt;&gt;'Tabelas auxiliares'!$C$237,T128&lt;&gt;'Tabelas auxiliares'!$D$236),"FOLHA DE PESSOAL",IF(X128='Tabelas auxiliares'!$A$237,"CUSTEIO",IF(X128='Tabelas auxiliares'!$A$236,"INVESTIMENTO","ERRO - VERIFICAR"))))</f>
        <v>CUSTEIO</v>
      </c>
      <c r="Z128" s="64">
        <f t="shared" si="3"/>
        <v>630</v>
      </c>
      <c r="AC128" s="44">
        <v>630</v>
      </c>
      <c r="AD128" s="72"/>
      <c r="AE128" s="72"/>
      <c r="AF128" s="72"/>
      <c r="AG128" s="72"/>
      <c r="AH128" s="72"/>
      <c r="AI128" s="72"/>
      <c r="AJ128" s="72"/>
      <c r="AK128" s="72"/>
      <c r="AL128" s="72"/>
      <c r="AM128" s="72"/>
      <c r="AN128" s="72"/>
      <c r="AO128" s="72"/>
    </row>
    <row r="129" spans="1:41" x14ac:dyDescent="0.25">
      <c r="A129" t="s">
        <v>770</v>
      </c>
      <c r="B129" t="s">
        <v>281</v>
      </c>
      <c r="C129" t="s">
        <v>843</v>
      </c>
      <c r="D129" t="s">
        <v>53</v>
      </c>
      <c r="E129" t="s">
        <v>117</v>
      </c>
      <c r="F129" s="51" t="str">
        <f>IFERROR(VLOOKUP(D129,'Tabelas auxiliares'!$A$3:$B$61,2,FALSE),"")</f>
        <v>PROGRAD - PRÓ-REITORIA DE GRADUAÇÃO</v>
      </c>
      <c r="G129" s="51" t="str">
        <f>IFERROR(VLOOKUP($B129,'Tabelas auxiliares'!$A$65:$C$102,2,FALSE),"")</f>
        <v>Auxílio eventos - discentes</v>
      </c>
      <c r="H129" s="51" t="str">
        <f>IFERROR(VLOOKUP($B129,'Tabelas auxiliares'!$A$65:$C$102,3,FALSE),"")</f>
        <v>DISCENTES: AUXÍLIO EVENTOS/CONGRESSOS/SEMINÁRIOS/PUBLICAÇÕES/PARTICIPAÇÃO EM COMPETIÇÕES</v>
      </c>
      <c r="I129" t="s">
        <v>1264</v>
      </c>
      <c r="J129" t="s">
        <v>1265</v>
      </c>
      <c r="K129" t="s">
        <v>1266</v>
      </c>
      <c r="L129" t="s">
        <v>1267</v>
      </c>
      <c r="M129" t="s">
        <v>1268</v>
      </c>
      <c r="N129" t="s">
        <v>166</v>
      </c>
      <c r="O129" t="s">
        <v>167</v>
      </c>
      <c r="P129" t="s">
        <v>200</v>
      </c>
      <c r="Q129" t="s">
        <v>168</v>
      </c>
      <c r="R129" t="s">
        <v>165</v>
      </c>
      <c r="S129" t="s">
        <v>119</v>
      </c>
      <c r="T129" t="s">
        <v>164</v>
      </c>
      <c r="U129" t="s">
        <v>118</v>
      </c>
      <c r="V129" t="s">
        <v>985</v>
      </c>
      <c r="W129" t="s">
        <v>986</v>
      </c>
      <c r="X129" s="51" t="str">
        <f t="shared" si="2"/>
        <v>3</v>
      </c>
      <c r="Y129" s="51" t="str">
        <f>IF(T129="","",IF(AND(T129&lt;&gt;'Tabelas auxiliares'!$B$236,T129&lt;&gt;'Tabelas auxiliares'!$B$237,T129&lt;&gt;'Tabelas auxiliares'!$C$236,T129&lt;&gt;'Tabelas auxiliares'!$C$237,T129&lt;&gt;'Tabelas auxiliares'!$D$236),"FOLHA DE PESSOAL",IF(X129='Tabelas auxiliares'!$A$237,"CUSTEIO",IF(X129='Tabelas auxiliares'!$A$236,"INVESTIMENTO","ERRO - VERIFICAR"))))</f>
        <v>CUSTEIO</v>
      </c>
      <c r="Z129" s="64">
        <f t="shared" si="3"/>
        <v>2100</v>
      </c>
      <c r="AA129" s="44">
        <v>177.89</v>
      </c>
      <c r="AC129" s="44">
        <v>1922.11</v>
      </c>
      <c r="AD129" s="72"/>
      <c r="AE129" s="72"/>
      <c r="AF129" s="72"/>
      <c r="AG129" s="72"/>
      <c r="AH129" s="72"/>
      <c r="AI129" s="72"/>
      <c r="AJ129" s="72"/>
      <c r="AK129" s="72"/>
      <c r="AL129" s="72"/>
      <c r="AM129" s="72"/>
      <c r="AN129" s="72"/>
      <c r="AO129" s="72"/>
    </row>
    <row r="130" spans="1:41" x14ac:dyDescent="0.25">
      <c r="A130" t="s">
        <v>770</v>
      </c>
      <c r="B130" t="s">
        <v>281</v>
      </c>
      <c r="C130" t="s">
        <v>843</v>
      </c>
      <c r="D130" t="s">
        <v>53</v>
      </c>
      <c r="E130" t="s">
        <v>117</v>
      </c>
      <c r="F130" s="51" t="str">
        <f>IFERROR(VLOOKUP(D130,'Tabelas auxiliares'!$A$3:$B$61,2,FALSE),"")</f>
        <v>PROGRAD - PRÓ-REITORIA DE GRADUAÇÃO</v>
      </c>
      <c r="G130" s="51" t="str">
        <f>IFERROR(VLOOKUP($B130,'Tabelas auxiliares'!$A$65:$C$102,2,FALSE),"")</f>
        <v>Auxílio eventos - discentes</v>
      </c>
      <c r="H130" s="51" t="str">
        <f>IFERROR(VLOOKUP($B130,'Tabelas auxiliares'!$A$65:$C$102,3,FALSE),"")</f>
        <v>DISCENTES: AUXÍLIO EVENTOS/CONGRESSOS/SEMINÁRIOS/PUBLICAÇÕES/PARTICIPAÇÃO EM COMPETIÇÕES</v>
      </c>
      <c r="I130" t="s">
        <v>622</v>
      </c>
      <c r="J130" t="s">
        <v>1269</v>
      </c>
      <c r="K130" t="s">
        <v>1270</v>
      </c>
      <c r="L130" t="s">
        <v>1271</v>
      </c>
      <c r="M130" t="s">
        <v>1272</v>
      </c>
      <c r="N130" t="s">
        <v>166</v>
      </c>
      <c r="O130" t="s">
        <v>167</v>
      </c>
      <c r="P130" t="s">
        <v>200</v>
      </c>
      <c r="Q130" t="s">
        <v>168</v>
      </c>
      <c r="R130" t="s">
        <v>165</v>
      </c>
      <c r="S130" t="s">
        <v>119</v>
      </c>
      <c r="T130" t="s">
        <v>164</v>
      </c>
      <c r="U130" t="s">
        <v>118</v>
      </c>
      <c r="V130" t="s">
        <v>985</v>
      </c>
      <c r="W130" t="s">
        <v>986</v>
      </c>
      <c r="X130" s="51" t="str">
        <f t="shared" si="2"/>
        <v>3</v>
      </c>
      <c r="Y130" s="51" t="str">
        <f>IF(T130="","",IF(AND(T130&lt;&gt;'Tabelas auxiliares'!$B$236,T130&lt;&gt;'Tabelas auxiliares'!$B$237,T130&lt;&gt;'Tabelas auxiliares'!$C$236,T130&lt;&gt;'Tabelas auxiliares'!$C$237,T130&lt;&gt;'Tabelas auxiliares'!$D$236),"FOLHA DE PESSOAL",IF(X130='Tabelas auxiliares'!$A$237,"CUSTEIO",IF(X130='Tabelas auxiliares'!$A$236,"INVESTIMENTO","ERRO - VERIFICAR"))))</f>
        <v>CUSTEIO</v>
      </c>
      <c r="Z130" s="64">
        <f t="shared" si="3"/>
        <v>2246.8000000000002</v>
      </c>
      <c r="AC130" s="44">
        <v>2246.8000000000002</v>
      </c>
      <c r="AD130" s="72"/>
      <c r="AE130" s="72"/>
      <c r="AF130" s="72"/>
      <c r="AG130" s="72"/>
      <c r="AH130" s="72"/>
      <c r="AI130" s="72"/>
      <c r="AJ130" s="72"/>
      <c r="AK130" s="72"/>
      <c r="AL130" s="72"/>
      <c r="AM130" s="72"/>
      <c r="AN130" s="72"/>
      <c r="AO130" s="72"/>
    </row>
    <row r="131" spans="1:41" x14ac:dyDescent="0.25">
      <c r="A131" t="s">
        <v>770</v>
      </c>
      <c r="B131" t="s">
        <v>281</v>
      </c>
      <c r="C131" t="s">
        <v>843</v>
      </c>
      <c r="D131" t="s">
        <v>55</v>
      </c>
      <c r="E131" t="s">
        <v>117</v>
      </c>
      <c r="F131" s="51" t="str">
        <f>IFERROR(VLOOKUP(D131,'Tabelas auxiliares'!$A$3:$B$61,2,FALSE),"")</f>
        <v>PROEC - PRÓ-REITORIA DE EXTENSÃO E CULTURA</v>
      </c>
      <c r="G131" s="51" t="str">
        <f>IFERROR(VLOOKUP($B131,'Tabelas auxiliares'!$A$65:$C$102,2,FALSE),"")</f>
        <v>Auxílio eventos - discentes</v>
      </c>
      <c r="H131" s="51" t="str">
        <f>IFERROR(VLOOKUP($B131,'Tabelas auxiliares'!$A$65:$C$102,3,FALSE),"")</f>
        <v>DISCENTES: AUXÍLIO EVENTOS/CONGRESSOS/SEMINÁRIOS/PUBLICAÇÕES/PARTICIPAÇÃO EM COMPETIÇÕES</v>
      </c>
      <c r="I131" t="s">
        <v>621</v>
      </c>
      <c r="J131" t="s">
        <v>1273</v>
      </c>
      <c r="K131" t="s">
        <v>1274</v>
      </c>
      <c r="L131" t="s">
        <v>1275</v>
      </c>
      <c r="M131" t="s">
        <v>165</v>
      </c>
      <c r="N131" t="s">
        <v>166</v>
      </c>
      <c r="O131" t="s">
        <v>167</v>
      </c>
      <c r="P131" t="s">
        <v>200</v>
      </c>
      <c r="Q131" t="s">
        <v>168</v>
      </c>
      <c r="R131" t="s">
        <v>165</v>
      </c>
      <c r="S131" t="s">
        <v>597</v>
      </c>
      <c r="T131" t="s">
        <v>164</v>
      </c>
      <c r="U131" t="s">
        <v>118</v>
      </c>
      <c r="V131" t="s">
        <v>985</v>
      </c>
      <c r="W131" t="s">
        <v>986</v>
      </c>
      <c r="X131" s="51" t="str">
        <f t="shared" si="2"/>
        <v>3</v>
      </c>
      <c r="Y131" s="51" t="str">
        <f>IF(T131="","",IF(AND(T131&lt;&gt;'Tabelas auxiliares'!$B$236,T131&lt;&gt;'Tabelas auxiliares'!$B$237,T131&lt;&gt;'Tabelas auxiliares'!$C$236,T131&lt;&gt;'Tabelas auxiliares'!$C$237,T131&lt;&gt;'Tabelas auxiliares'!$D$236),"FOLHA DE PESSOAL",IF(X131='Tabelas auxiliares'!$A$237,"CUSTEIO",IF(X131='Tabelas auxiliares'!$A$236,"INVESTIMENTO","ERRO - VERIFICAR"))))</f>
        <v>CUSTEIO</v>
      </c>
      <c r="Z131" s="64">
        <f t="shared" si="3"/>
        <v>1000</v>
      </c>
      <c r="AC131" s="44">
        <v>1000</v>
      </c>
      <c r="AD131" s="72"/>
      <c r="AE131" s="72"/>
      <c r="AF131" s="72"/>
      <c r="AG131" s="72"/>
      <c r="AH131" s="72"/>
      <c r="AI131" s="72"/>
      <c r="AJ131" s="72"/>
      <c r="AK131" s="72"/>
      <c r="AL131" s="72"/>
      <c r="AM131" s="72"/>
      <c r="AN131" s="72"/>
      <c r="AO131" s="72"/>
    </row>
    <row r="132" spans="1:41" x14ac:dyDescent="0.25">
      <c r="A132" t="s">
        <v>770</v>
      </c>
      <c r="B132" t="s">
        <v>281</v>
      </c>
      <c r="C132" t="s">
        <v>843</v>
      </c>
      <c r="D132" t="s">
        <v>55</v>
      </c>
      <c r="E132" t="s">
        <v>117</v>
      </c>
      <c r="F132" s="51" t="str">
        <f>IFERROR(VLOOKUP(D132,'Tabelas auxiliares'!$A$3:$B$61,2,FALSE),"")</f>
        <v>PROEC - PRÓ-REITORIA DE EXTENSÃO E CULTURA</v>
      </c>
      <c r="G132" s="51" t="str">
        <f>IFERROR(VLOOKUP($B132,'Tabelas auxiliares'!$A$65:$C$102,2,FALSE),"")</f>
        <v>Auxílio eventos - discentes</v>
      </c>
      <c r="H132" s="51" t="str">
        <f>IFERROR(VLOOKUP($B132,'Tabelas auxiliares'!$A$65:$C$102,3,FALSE),"")</f>
        <v>DISCENTES: AUXÍLIO EVENTOS/CONGRESSOS/SEMINÁRIOS/PUBLICAÇÕES/PARTICIPAÇÃO EM COMPETIÇÕES</v>
      </c>
      <c r="I132" t="s">
        <v>621</v>
      </c>
      <c r="J132" t="s">
        <v>1276</v>
      </c>
      <c r="K132" t="s">
        <v>1277</v>
      </c>
      <c r="L132" t="s">
        <v>1278</v>
      </c>
      <c r="M132" t="s">
        <v>1279</v>
      </c>
      <c r="N132" t="s">
        <v>166</v>
      </c>
      <c r="O132" t="s">
        <v>167</v>
      </c>
      <c r="P132" t="s">
        <v>200</v>
      </c>
      <c r="Q132" t="s">
        <v>168</v>
      </c>
      <c r="R132" t="s">
        <v>165</v>
      </c>
      <c r="S132" t="s">
        <v>597</v>
      </c>
      <c r="T132" t="s">
        <v>164</v>
      </c>
      <c r="U132" t="s">
        <v>118</v>
      </c>
      <c r="V132" t="s">
        <v>985</v>
      </c>
      <c r="W132" t="s">
        <v>986</v>
      </c>
      <c r="X132" s="51" t="str">
        <f t="shared" ref="X132:X195" si="4">LEFT(V132,1)</f>
        <v>3</v>
      </c>
      <c r="Y132" s="51" t="str">
        <f>IF(T132="","",IF(AND(T132&lt;&gt;'Tabelas auxiliares'!$B$236,T132&lt;&gt;'Tabelas auxiliares'!$B$237,T132&lt;&gt;'Tabelas auxiliares'!$C$236,T132&lt;&gt;'Tabelas auxiliares'!$C$237,T132&lt;&gt;'Tabelas auxiliares'!$D$236),"FOLHA DE PESSOAL",IF(X132='Tabelas auxiliares'!$A$237,"CUSTEIO",IF(X132='Tabelas auxiliares'!$A$236,"INVESTIMENTO","ERRO - VERIFICAR"))))</f>
        <v>CUSTEIO</v>
      </c>
      <c r="Z132" s="64">
        <f t="shared" si="3"/>
        <v>998.83</v>
      </c>
      <c r="AC132" s="44">
        <v>998.83</v>
      </c>
      <c r="AD132" s="72"/>
      <c r="AE132" s="72"/>
      <c r="AF132" s="72"/>
      <c r="AG132" s="72"/>
      <c r="AH132" s="72"/>
      <c r="AI132" s="72"/>
      <c r="AJ132" s="72"/>
      <c r="AK132" s="72"/>
      <c r="AL132" s="72"/>
      <c r="AM132" s="72"/>
      <c r="AN132" s="72"/>
      <c r="AO132" s="72"/>
    </row>
    <row r="133" spans="1:41" x14ac:dyDescent="0.25">
      <c r="A133" t="s">
        <v>770</v>
      </c>
      <c r="B133" t="s">
        <v>281</v>
      </c>
      <c r="C133" t="s">
        <v>843</v>
      </c>
      <c r="D133" t="s">
        <v>55</v>
      </c>
      <c r="E133" t="s">
        <v>117</v>
      </c>
      <c r="F133" s="51" t="str">
        <f>IFERROR(VLOOKUP(D133,'Tabelas auxiliares'!$A$3:$B$61,2,FALSE),"")</f>
        <v>PROEC - PRÓ-REITORIA DE EXTENSÃO E CULTURA</v>
      </c>
      <c r="G133" s="51" t="str">
        <f>IFERROR(VLOOKUP($B133,'Tabelas auxiliares'!$A$65:$C$102,2,FALSE),"")</f>
        <v>Auxílio eventos - discentes</v>
      </c>
      <c r="H133" s="51" t="str">
        <f>IFERROR(VLOOKUP($B133,'Tabelas auxiliares'!$A$65:$C$102,3,FALSE),"")</f>
        <v>DISCENTES: AUXÍLIO EVENTOS/CONGRESSOS/SEMINÁRIOS/PUBLICAÇÕES/PARTICIPAÇÃO EM COMPETIÇÕES</v>
      </c>
      <c r="I133" t="s">
        <v>621</v>
      </c>
      <c r="J133" t="s">
        <v>1280</v>
      </c>
      <c r="K133" t="s">
        <v>1281</v>
      </c>
      <c r="L133" t="s">
        <v>1282</v>
      </c>
      <c r="M133" t="s">
        <v>1283</v>
      </c>
      <c r="N133" t="s">
        <v>166</v>
      </c>
      <c r="O133" t="s">
        <v>167</v>
      </c>
      <c r="P133" t="s">
        <v>200</v>
      </c>
      <c r="Q133" t="s">
        <v>168</v>
      </c>
      <c r="R133" t="s">
        <v>165</v>
      </c>
      <c r="S133" t="s">
        <v>597</v>
      </c>
      <c r="T133" t="s">
        <v>164</v>
      </c>
      <c r="U133" t="s">
        <v>118</v>
      </c>
      <c r="V133" t="s">
        <v>985</v>
      </c>
      <c r="W133" t="s">
        <v>986</v>
      </c>
      <c r="X133" s="51" t="str">
        <f t="shared" si="4"/>
        <v>3</v>
      </c>
      <c r="Y133" s="51" t="str">
        <f>IF(T133="","",IF(AND(T133&lt;&gt;'Tabelas auxiliares'!$B$236,T133&lt;&gt;'Tabelas auxiliares'!$B$237,T133&lt;&gt;'Tabelas auxiliares'!$C$236,T133&lt;&gt;'Tabelas auxiliares'!$C$237,T133&lt;&gt;'Tabelas auxiliares'!$D$236),"FOLHA DE PESSOAL",IF(X133='Tabelas auxiliares'!$A$237,"CUSTEIO",IF(X133='Tabelas auxiliares'!$A$236,"INVESTIMENTO","ERRO - VERIFICAR"))))</f>
        <v>CUSTEIO</v>
      </c>
      <c r="Z133" s="64">
        <f t="shared" ref="Z133:Z196" si="5">IF(AA133+AB133+AC133&lt;&gt;0,AA133+AB133+AC133,"")</f>
        <v>1000</v>
      </c>
      <c r="AC133" s="44">
        <v>1000</v>
      </c>
      <c r="AD133" s="72"/>
      <c r="AE133" s="72"/>
      <c r="AF133" s="72"/>
      <c r="AG133" s="72"/>
      <c r="AH133" s="72"/>
      <c r="AI133" s="72"/>
      <c r="AJ133" s="72"/>
      <c r="AK133" s="72"/>
      <c r="AL133" s="72"/>
      <c r="AM133" s="72"/>
      <c r="AN133" s="72"/>
      <c r="AO133" s="72"/>
    </row>
    <row r="134" spans="1:41" x14ac:dyDescent="0.25">
      <c r="A134" t="s">
        <v>770</v>
      </c>
      <c r="B134" t="s">
        <v>281</v>
      </c>
      <c r="C134" t="s">
        <v>843</v>
      </c>
      <c r="D134" t="s">
        <v>55</v>
      </c>
      <c r="E134" t="s">
        <v>117</v>
      </c>
      <c r="F134" s="51" t="str">
        <f>IFERROR(VLOOKUP(D134,'Tabelas auxiliares'!$A$3:$B$61,2,FALSE),"")</f>
        <v>PROEC - PRÓ-REITORIA DE EXTENSÃO E CULTURA</v>
      </c>
      <c r="G134" s="51" t="str">
        <f>IFERROR(VLOOKUP($B134,'Tabelas auxiliares'!$A$65:$C$102,2,FALSE),"")</f>
        <v>Auxílio eventos - discentes</v>
      </c>
      <c r="H134" s="51" t="str">
        <f>IFERROR(VLOOKUP($B134,'Tabelas auxiliares'!$A$65:$C$102,3,FALSE),"")</f>
        <v>DISCENTES: AUXÍLIO EVENTOS/CONGRESSOS/SEMINÁRIOS/PUBLICAÇÕES/PARTICIPAÇÃO EM COMPETIÇÕES</v>
      </c>
      <c r="I134" t="s">
        <v>1003</v>
      </c>
      <c r="J134" t="s">
        <v>1284</v>
      </c>
      <c r="K134" t="s">
        <v>1285</v>
      </c>
      <c r="L134" t="s">
        <v>1286</v>
      </c>
      <c r="M134" t="s">
        <v>165</v>
      </c>
      <c r="N134" t="s">
        <v>166</v>
      </c>
      <c r="O134" t="s">
        <v>167</v>
      </c>
      <c r="P134" t="s">
        <v>200</v>
      </c>
      <c r="Q134" t="s">
        <v>168</v>
      </c>
      <c r="R134" t="s">
        <v>165</v>
      </c>
      <c r="S134" t="s">
        <v>119</v>
      </c>
      <c r="T134" t="s">
        <v>164</v>
      </c>
      <c r="U134" t="s">
        <v>118</v>
      </c>
      <c r="V134" t="s">
        <v>985</v>
      </c>
      <c r="W134" t="s">
        <v>986</v>
      </c>
      <c r="X134" s="51" t="str">
        <f t="shared" si="4"/>
        <v>3</v>
      </c>
      <c r="Y134" s="51" t="str">
        <f>IF(T134="","",IF(AND(T134&lt;&gt;'Tabelas auxiliares'!$B$236,T134&lt;&gt;'Tabelas auxiliares'!$B$237,T134&lt;&gt;'Tabelas auxiliares'!$C$236,T134&lt;&gt;'Tabelas auxiliares'!$C$237,T134&lt;&gt;'Tabelas auxiliares'!$D$236),"FOLHA DE PESSOAL",IF(X134='Tabelas auxiliares'!$A$237,"CUSTEIO",IF(X134='Tabelas auxiliares'!$A$236,"INVESTIMENTO","ERRO - VERIFICAR"))))</f>
        <v>CUSTEIO</v>
      </c>
      <c r="Z134" s="64">
        <f t="shared" si="5"/>
        <v>758.8</v>
      </c>
      <c r="AA134" s="44">
        <v>56.37</v>
      </c>
      <c r="AC134" s="44">
        <v>702.43</v>
      </c>
      <c r="AD134" s="72"/>
      <c r="AE134" s="72"/>
      <c r="AF134" s="72"/>
      <c r="AG134" s="72"/>
      <c r="AH134" s="72"/>
      <c r="AI134" s="72"/>
      <c r="AJ134" s="72"/>
      <c r="AK134" s="72"/>
      <c r="AL134" s="72"/>
      <c r="AM134" s="72"/>
      <c r="AN134" s="72"/>
      <c r="AO134" s="72"/>
    </row>
    <row r="135" spans="1:41" x14ac:dyDescent="0.25">
      <c r="A135" t="s">
        <v>770</v>
      </c>
      <c r="B135" t="s">
        <v>281</v>
      </c>
      <c r="C135" t="s">
        <v>843</v>
      </c>
      <c r="D135" t="s">
        <v>55</v>
      </c>
      <c r="E135" t="s">
        <v>117</v>
      </c>
      <c r="F135" s="51" t="str">
        <f>IFERROR(VLOOKUP(D135,'Tabelas auxiliares'!$A$3:$B$61,2,FALSE),"")</f>
        <v>PROEC - PRÓ-REITORIA DE EXTENSÃO E CULTURA</v>
      </c>
      <c r="G135" s="51" t="str">
        <f>IFERROR(VLOOKUP($B135,'Tabelas auxiliares'!$A$65:$C$102,2,FALSE),"")</f>
        <v>Auxílio eventos - discentes</v>
      </c>
      <c r="H135" s="51" t="str">
        <f>IFERROR(VLOOKUP($B135,'Tabelas auxiliares'!$A$65:$C$102,3,FALSE),"")</f>
        <v>DISCENTES: AUXÍLIO EVENTOS/CONGRESSOS/SEMINÁRIOS/PUBLICAÇÕES/PARTICIPAÇÃO EM COMPETIÇÕES</v>
      </c>
      <c r="I135" t="s">
        <v>1003</v>
      </c>
      <c r="J135" t="s">
        <v>579</v>
      </c>
      <c r="K135" t="s">
        <v>1287</v>
      </c>
      <c r="L135" t="s">
        <v>1288</v>
      </c>
      <c r="M135" t="s">
        <v>165</v>
      </c>
      <c r="N135" t="s">
        <v>166</v>
      </c>
      <c r="O135" t="s">
        <v>167</v>
      </c>
      <c r="P135" t="s">
        <v>200</v>
      </c>
      <c r="Q135" t="s">
        <v>168</v>
      </c>
      <c r="R135" t="s">
        <v>165</v>
      </c>
      <c r="S135" t="s">
        <v>119</v>
      </c>
      <c r="T135" t="s">
        <v>164</v>
      </c>
      <c r="U135" t="s">
        <v>118</v>
      </c>
      <c r="V135" t="s">
        <v>985</v>
      </c>
      <c r="W135" t="s">
        <v>986</v>
      </c>
      <c r="X135" s="51" t="str">
        <f t="shared" si="4"/>
        <v>3</v>
      </c>
      <c r="Y135" s="51" t="str">
        <f>IF(T135="","",IF(AND(T135&lt;&gt;'Tabelas auxiliares'!$B$236,T135&lt;&gt;'Tabelas auxiliares'!$B$237,T135&lt;&gt;'Tabelas auxiliares'!$C$236,T135&lt;&gt;'Tabelas auxiliares'!$C$237,T135&lt;&gt;'Tabelas auxiliares'!$D$236),"FOLHA DE PESSOAL",IF(X135='Tabelas auxiliares'!$A$237,"CUSTEIO",IF(X135='Tabelas auxiliares'!$A$236,"INVESTIMENTO","ERRO - VERIFICAR"))))</f>
        <v>CUSTEIO</v>
      </c>
      <c r="Z135" s="64">
        <f t="shared" si="5"/>
        <v>50</v>
      </c>
      <c r="AC135" s="44">
        <v>50</v>
      </c>
      <c r="AD135" s="72"/>
      <c r="AE135" s="72"/>
      <c r="AF135" s="72"/>
      <c r="AG135" s="72"/>
      <c r="AH135" s="72"/>
      <c r="AI135" s="72"/>
      <c r="AJ135" s="72"/>
      <c r="AK135" s="72"/>
      <c r="AL135" s="72"/>
      <c r="AM135" s="72"/>
      <c r="AN135" s="72"/>
      <c r="AO135" s="72"/>
    </row>
    <row r="136" spans="1:41" x14ac:dyDescent="0.25">
      <c r="A136" t="s">
        <v>770</v>
      </c>
      <c r="B136" t="s">
        <v>281</v>
      </c>
      <c r="C136" t="s">
        <v>843</v>
      </c>
      <c r="D136" t="s">
        <v>55</v>
      </c>
      <c r="E136" t="s">
        <v>117</v>
      </c>
      <c r="F136" s="51" t="str">
        <f>IFERROR(VLOOKUP(D136,'Tabelas auxiliares'!$A$3:$B$61,2,FALSE),"")</f>
        <v>PROEC - PRÓ-REITORIA DE EXTENSÃO E CULTURA</v>
      </c>
      <c r="G136" s="51" t="str">
        <f>IFERROR(VLOOKUP($B136,'Tabelas auxiliares'!$A$65:$C$102,2,FALSE),"")</f>
        <v>Auxílio eventos - discentes</v>
      </c>
      <c r="H136" s="51" t="str">
        <f>IFERROR(VLOOKUP($B136,'Tabelas auxiliares'!$A$65:$C$102,3,FALSE),"")</f>
        <v>DISCENTES: AUXÍLIO EVENTOS/CONGRESSOS/SEMINÁRIOS/PUBLICAÇÕES/PARTICIPAÇÃO EM COMPETIÇÕES</v>
      </c>
      <c r="I136" t="s">
        <v>830</v>
      </c>
      <c r="J136" t="s">
        <v>1289</v>
      </c>
      <c r="K136" t="s">
        <v>1290</v>
      </c>
      <c r="L136" t="s">
        <v>1291</v>
      </c>
      <c r="M136" t="s">
        <v>165</v>
      </c>
      <c r="N136" t="s">
        <v>166</v>
      </c>
      <c r="O136" t="s">
        <v>167</v>
      </c>
      <c r="P136" t="s">
        <v>200</v>
      </c>
      <c r="Q136" t="s">
        <v>168</v>
      </c>
      <c r="R136" t="s">
        <v>165</v>
      </c>
      <c r="S136" t="s">
        <v>597</v>
      </c>
      <c r="T136" t="s">
        <v>164</v>
      </c>
      <c r="U136" t="s">
        <v>118</v>
      </c>
      <c r="V136" t="s">
        <v>985</v>
      </c>
      <c r="W136" t="s">
        <v>986</v>
      </c>
      <c r="X136" s="51" t="str">
        <f t="shared" si="4"/>
        <v>3</v>
      </c>
      <c r="Y136" s="51" t="str">
        <f>IF(T136="","",IF(AND(T136&lt;&gt;'Tabelas auxiliares'!$B$236,T136&lt;&gt;'Tabelas auxiliares'!$B$237,T136&lt;&gt;'Tabelas auxiliares'!$C$236,T136&lt;&gt;'Tabelas auxiliares'!$C$237,T136&lt;&gt;'Tabelas auxiliares'!$D$236),"FOLHA DE PESSOAL",IF(X136='Tabelas auxiliares'!$A$237,"CUSTEIO",IF(X136='Tabelas auxiliares'!$A$236,"INVESTIMENTO","ERRO - VERIFICAR"))))</f>
        <v>CUSTEIO</v>
      </c>
      <c r="Z136" s="64">
        <f t="shared" si="5"/>
        <v>825</v>
      </c>
      <c r="AB136" s="44">
        <v>825</v>
      </c>
      <c r="AD136" s="72"/>
      <c r="AE136" s="72"/>
      <c r="AF136" s="72"/>
      <c r="AG136" s="72"/>
      <c r="AH136" s="72"/>
      <c r="AI136" s="72"/>
      <c r="AJ136" s="72"/>
      <c r="AK136" s="72"/>
      <c r="AL136" s="72"/>
      <c r="AM136" s="72"/>
      <c r="AN136" s="72"/>
      <c r="AO136" s="72"/>
    </row>
    <row r="137" spans="1:41" x14ac:dyDescent="0.25">
      <c r="A137" t="s">
        <v>770</v>
      </c>
      <c r="B137" t="s">
        <v>283</v>
      </c>
      <c r="C137" t="s">
        <v>841</v>
      </c>
      <c r="D137" t="s">
        <v>53</v>
      </c>
      <c r="E137" t="s">
        <v>117</v>
      </c>
      <c r="F137" s="51" t="str">
        <f>IFERROR(VLOOKUP(D137,'Tabelas auxiliares'!$A$3:$B$61,2,FALSE),"")</f>
        <v>PROGRAD - PRÓ-REITORIA DE GRADUAÇÃO</v>
      </c>
      <c r="G137" s="51" t="str">
        <f>IFERROR(VLOOKUP($B137,'Tabelas auxiliares'!$A$65:$C$102,2,FALSE),"")</f>
        <v>Auxílio eventos/Atividades extrassala - servidores</v>
      </c>
      <c r="H137" s="51" t="str">
        <f>IFERROR(VLOOKUP($B137,'Tabelas auxiliares'!$A$65:$C$102,3,FALSE),"")</f>
        <v>DOCENTES: AUXÍLIO EVENTOS/CONGRESSOS/SEMINÁRIOS/PUBLICAÇÕES/ AUXÍLIO PARA ATIVIDADE EXTRASSALA</v>
      </c>
      <c r="I137" t="s">
        <v>1292</v>
      </c>
      <c r="J137" t="s">
        <v>1293</v>
      </c>
      <c r="K137" t="s">
        <v>1294</v>
      </c>
      <c r="L137" t="s">
        <v>1295</v>
      </c>
      <c r="M137" t="s">
        <v>1296</v>
      </c>
      <c r="N137" t="s">
        <v>166</v>
      </c>
      <c r="O137" t="s">
        <v>167</v>
      </c>
      <c r="P137" t="s">
        <v>200</v>
      </c>
      <c r="Q137" t="s">
        <v>168</v>
      </c>
      <c r="R137" t="s">
        <v>165</v>
      </c>
      <c r="S137" t="s">
        <v>597</v>
      </c>
      <c r="T137" t="s">
        <v>164</v>
      </c>
      <c r="U137" t="s">
        <v>118</v>
      </c>
      <c r="V137" t="s">
        <v>985</v>
      </c>
      <c r="W137" t="s">
        <v>986</v>
      </c>
      <c r="X137" s="51" t="str">
        <f t="shared" si="4"/>
        <v>3</v>
      </c>
      <c r="Y137" s="51" t="str">
        <f>IF(T137="","",IF(AND(T137&lt;&gt;'Tabelas auxiliares'!$B$236,T137&lt;&gt;'Tabelas auxiliares'!$B$237,T137&lt;&gt;'Tabelas auxiliares'!$C$236,T137&lt;&gt;'Tabelas auxiliares'!$C$237,T137&lt;&gt;'Tabelas auxiliares'!$D$236),"FOLHA DE PESSOAL",IF(X137='Tabelas auxiliares'!$A$237,"CUSTEIO",IF(X137='Tabelas auxiliares'!$A$236,"INVESTIMENTO","ERRO - VERIFICAR"))))</f>
        <v>CUSTEIO</v>
      </c>
      <c r="Z137" s="64">
        <f t="shared" si="5"/>
        <v>5600</v>
      </c>
      <c r="AC137" s="44">
        <v>5600</v>
      </c>
      <c r="AD137" s="72"/>
      <c r="AE137" s="72"/>
      <c r="AF137" s="72"/>
      <c r="AG137" s="72"/>
      <c r="AH137" s="72"/>
      <c r="AI137" s="72"/>
      <c r="AJ137" s="72"/>
      <c r="AK137" s="72"/>
      <c r="AL137" s="72"/>
      <c r="AM137" s="72"/>
      <c r="AN137" s="72"/>
      <c r="AO137" s="72"/>
    </row>
    <row r="138" spans="1:41" x14ac:dyDescent="0.25">
      <c r="A138" t="s">
        <v>770</v>
      </c>
      <c r="B138" t="s">
        <v>283</v>
      </c>
      <c r="C138" t="s">
        <v>841</v>
      </c>
      <c r="D138" t="s">
        <v>53</v>
      </c>
      <c r="E138" t="s">
        <v>117</v>
      </c>
      <c r="F138" s="51" t="str">
        <f>IFERROR(VLOOKUP(D138,'Tabelas auxiliares'!$A$3:$B$61,2,FALSE),"")</f>
        <v>PROGRAD - PRÓ-REITORIA DE GRADUAÇÃO</v>
      </c>
      <c r="G138" s="51" t="str">
        <f>IFERROR(VLOOKUP($B138,'Tabelas auxiliares'!$A$65:$C$102,2,FALSE),"")</f>
        <v>Auxílio eventos/Atividades extrassala - servidores</v>
      </c>
      <c r="H138" s="51" t="str">
        <f>IFERROR(VLOOKUP($B138,'Tabelas auxiliares'!$A$65:$C$102,3,FALSE),"")</f>
        <v>DOCENTES: AUXÍLIO EVENTOS/CONGRESSOS/SEMINÁRIOS/PUBLICAÇÕES/ AUXÍLIO PARA ATIVIDADE EXTRASSALA</v>
      </c>
      <c r="I138" t="s">
        <v>1297</v>
      </c>
      <c r="J138" t="s">
        <v>1298</v>
      </c>
      <c r="K138" t="s">
        <v>1299</v>
      </c>
      <c r="L138" t="s">
        <v>1300</v>
      </c>
      <c r="M138" t="s">
        <v>1092</v>
      </c>
      <c r="N138" t="s">
        <v>166</v>
      </c>
      <c r="O138" t="s">
        <v>167</v>
      </c>
      <c r="P138" t="s">
        <v>200</v>
      </c>
      <c r="Q138" t="s">
        <v>168</v>
      </c>
      <c r="R138" t="s">
        <v>165</v>
      </c>
      <c r="S138" t="s">
        <v>597</v>
      </c>
      <c r="T138" t="s">
        <v>164</v>
      </c>
      <c r="U138" t="s">
        <v>118</v>
      </c>
      <c r="V138" t="s">
        <v>1301</v>
      </c>
      <c r="W138" t="s">
        <v>1302</v>
      </c>
      <c r="X138" s="51" t="str">
        <f t="shared" si="4"/>
        <v>3</v>
      </c>
      <c r="Y138" s="51" t="str">
        <f>IF(T138="","",IF(AND(T138&lt;&gt;'Tabelas auxiliares'!$B$236,T138&lt;&gt;'Tabelas auxiliares'!$B$237,T138&lt;&gt;'Tabelas auxiliares'!$C$236,T138&lt;&gt;'Tabelas auxiliares'!$C$237,T138&lt;&gt;'Tabelas auxiliares'!$D$236),"FOLHA DE PESSOAL",IF(X138='Tabelas auxiliares'!$A$237,"CUSTEIO",IF(X138='Tabelas auxiliares'!$A$236,"INVESTIMENTO","ERRO - VERIFICAR"))))</f>
        <v>CUSTEIO</v>
      </c>
      <c r="Z138" s="64">
        <f t="shared" si="5"/>
        <v>119</v>
      </c>
      <c r="AC138" s="44">
        <v>119</v>
      </c>
      <c r="AD138" s="72"/>
      <c r="AE138" s="72"/>
      <c r="AF138" s="72"/>
      <c r="AG138" s="72"/>
      <c r="AH138" s="72"/>
      <c r="AI138" s="72"/>
      <c r="AJ138" s="72"/>
      <c r="AK138" s="72"/>
      <c r="AL138" s="72"/>
      <c r="AM138" s="72"/>
      <c r="AN138" s="72"/>
      <c r="AO138" s="72"/>
    </row>
    <row r="139" spans="1:41" x14ac:dyDescent="0.25">
      <c r="A139" t="s">
        <v>770</v>
      </c>
      <c r="B139" t="s">
        <v>296</v>
      </c>
      <c r="C139" t="s">
        <v>840</v>
      </c>
      <c r="D139" t="s">
        <v>15</v>
      </c>
      <c r="E139" t="s">
        <v>117</v>
      </c>
      <c r="F139" s="51" t="str">
        <f>IFERROR(VLOOKUP(D139,'Tabelas auxiliares'!$A$3:$B$61,2,FALSE),"")</f>
        <v>PROPES - PRÓ-REITORIA DE PESQUISA / CEM</v>
      </c>
      <c r="G139" s="51" t="str">
        <f>IFERROR(VLOOKUP($B139,'Tabelas auxiliares'!$A$65:$C$102,2,FALSE),"")</f>
        <v>Equipamentos - Laboratórios</v>
      </c>
      <c r="H139" s="51" t="str">
        <f>IFERROR(VLOOKUP($B139,'Tabelas auxiliares'!$A$65:$C$102,3,FALSE),"")</f>
        <v>AQUISICAO POR IMPORTACAO / EQUIPAMENTOS NOVOS / MANUTENÇÃO DE EQUIPAMENTOS LABORATORIAIS</v>
      </c>
      <c r="I139" t="s">
        <v>1303</v>
      </c>
      <c r="J139" t="s">
        <v>1304</v>
      </c>
      <c r="K139" t="s">
        <v>1305</v>
      </c>
      <c r="L139" t="s">
        <v>1306</v>
      </c>
      <c r="M139" t="s">
        <v>1307</v>
      </c>
      <c r="N139" t="s">
        <v>1308</v>
      </c>
      <c r="O139" t="s">
        <v>167</v>
      </c>
      <c r="P139" t="s">
        <v>1309</v>
      </c>
      <c r="Q139" t="s">
        <v>168</v>
      </c>
      <c r="R139" t="s">
        <v>165</v>
      </c>
      <c r="S139" t="s">
        <v>597</v>
      </c>
      <c r="T139" t="s">
        <v>164</v>
      </c>
      <c r="U139" t="s">
        <v>789</v>
      </c>
      <c r="V139" t="s">
        <v>1310</v>
      </c>
      <c r="W139" t="s">
        <v>1311</v>
      </c>
      <c r="X139" s="51" t="str">
        <f t="shared" si="4"/>
        <v>4</v>
      </c>
      <c r="Y139" s="51" t="str">
        <f>IF(T139="","",IF(AND(T139&lt;&gt;'Tabelas auxiliares'!$B$236,T139&lt;&gt;'Tabelas auxiliares'!$B$237,T139&lt;&gt;'Tabelas auxiliares'!$C$236,T139&lt;&gt;'Tabelas auxiliares'!$C$237,T139&lt;&gt;'Tabelas auxiliares'!$D$236),"FOLHA DE PESSOAL",IF(X139='Tabelas auxiliares'!$A$237,"CUSTEIO",IF(X139='Tabelas auxiliares'!$A$236,"INVESTIMENTO","ERRO - VERIFICAR"))))</f>
        <v>INVESTIMENTO</v>
      </c>
      <c r="Z139" s="64">
        <f t="shared" si="5"/>
        <v>30184.61</v>
      </c>
      <c r="AA139" s="44">
        <v>30184.61</v>
      </c>
      <c r="AD139" s="72"/>
      <c r="AE139" s="72"/>
      <c r="AF139" s="72"/>
      <c r="AG139" s="72"/>
      <c r="AH139" s="72"/>
      <c r="AI139" s="72"/>
      <c r="AJ139" s="72"/>
      <c r="AK139" s="72"/>
      <c r="AL139" s="72"/>
      <c r="AM139" s="72"/>
      <c r="AN139" s="72"/>
      <c r="AO139" s="72"/>
    </row>
    <row r="140" spans="1:41" x14ac:dyDescent="0.25">
      <c r="A140" t="s">
        <v>770</v>
      </c>
      <c r="B140" t="s">
        <v>307</v>
      </c>
      <c r="C140" t="s">
        <v>772</v>
      </c>
      <c r="D140" t="s">
        <v>83</v>
      </c>
      <c r="E140" t="s">
        <v>117</v>
      </c>
      <c r="F140" s="51" t="str">
        <f>IFERROR(VLOOKUP(D140,'Tabelas auxiliares'!$A$3:$B$61,2,FALSE),"")</f>
        <v>NETEL - NÚCLEO EDUCACIONAL DE TECNOLOGIAS E LÍNGUAS</v>
      </c>
      <c r="G140" s="51" t="str">
        <f>IFERROR(VLOOKUP($B140,'Tabelas auxiliares'!$A$65:$C$102,2,FALSE),"")</f>
        <v>Internacionalização</v>
      </c>
      <c r="H140" s="51" t="str">
        <f>IFERROR(VLOOKUP($B140,'Tabelas auxiliares'!$A$65:$C$102,3,FALSE),"")</f>
        <v>DIÁRIAS INTERNACIONAIS / PASSAGENS AÉREAS INTERNACIONAIS / AUXÍLIO PARA EVENTOS INTERNACIONAIS / INSCRIÇÃO PARA  EVENTOS INTERNACIONAIS / ANUIDADES ARI / ENCARGO DE CURSOS E CONCURSOS ARI</v>
      </c>
      <c r="I140" t="s">
        <v>1312</v>
      </c>
      <c r="J140" t="s">
        <v>1313</v>
      </c>
      <c r="K140" t="s">
        <v>1314</v>
      </c>
      <c r="L140" t="s">
        <v>1315</v>
      </c>
      <c r="M140" t="s">
        <v>165</v>
      </c>
      <c r="N140" t="s">
        <v>169</v>
      </c>
      <c r="O140" t="s">
        <v>927</v>
      </c>
      <c r="P140" t="s">
        <v>928</v>
      </c>
      <c r="Q140" t="s">
        <v>168</v>
      </c>
      <c r="R140" t="s">
        <v>165</v>
      </c>
      <c r="S140" t="s">
        <v>119</v>
      </c>
      <c r="T140" t="s">
        <v>164</v>
      </c>
      <c r="U140" t="s">
        <v>929</v>
      </c>
      <c r="V140" t="s">
        <v>855</v>
      </c>
      <c r="W140" t="s">
        <v>856</v>
      </c>
      <c r="X140" s="51" t="str">
        <f t="shared" si="4"/>
        <v>3</v>
      </c>
      <c r="Y140" s="51" t="str">
        <f>IF(T140="","",IF(AND(T140&lt;&gt;'Tabelas auxiliares'!$B$236,T140&lt;&gt;'Tabelas auxiliares'!$B$237,T140&lt;&gt;'Tabelas auxiliares'!$C$236,T140&lt;&gt;'Tabelas auxiliares'!$C$237,T140&lt;&gt;'Tabelas auxiliares'!$D$236),"FOLHA DE PESSOAL",IF(X140='Tabelas auxiliares'!$A$237,"CUSTEIO",IF(X140='Tabelas auxiliares'!$A$236,"INVESTIMENTO","ERRO - VERIFICAR"))))</f>
        <v>CUSTEIO</v>
      </c>
      <c r="Z140" s="64">
        <f t="shared" si="5"/>
        <v>84000</v>
      </c>
      <c r="AA140" s="44">
        <v>21300</v>
      </c>
      <c r="AB140" s="44">
        <v>8400</v>
      </c>
      <c r="AC140" s="44">
        <v>54300</v>
      </c>
      <c r="AD140" s="72"/>
      <c r="AE140" s="72"/>
      <c r="AF140" s="72"/>
      <c r="AG140" s="72"/>
      <c r="AH140" s="72"/>
      <c r="AI140" s="72"/>
      <c r="AJ140" s="72"/>
      <c r="AK140" s="72"/>
      <c r="AL140" s="72"/>
      <c r="AM140" s="72"/>
      <c r="AN140" s="72"/>
      <c r="AO140" s="72"/>
    </row>
    <row r="141" spans="1:41" x14ac:dyDescent="0.25">
      <c r="A141" t="s">
        <v>770</v>
      </c>
      <c r="B141" t="s">
        <v>307</v>
      </c>
      <c r="C141" t="s">
        <v>843</v>
      </c>
      <c r="D141" t="s">
        <v>71</v>
      </c>
      <c r="E141" t="s">
        <v>117</v>
      </c>
      <c r="F141" s="51" t="str">
        <f>IFERROR(VLOOKUP(D141,'Tabelas auxiliares'!$A$3:$B$61,2,FALSE),"")</f>
        <v>ARI - ASSESSORIA DE RELAÇÕES INTERNACIONAIS</v>
      </c>
      <c r="G141" s="51" t="str">
        <f>IFERROR(VLOOKUP($B141,'Tabelas auxiliares'!$A$65:$C$102,2,FALSE),"")</f>
        <v>Internacionalização</v>
      </c>
      <c r="H141" s="51" t="str">
        <f>IFERROR(VLOOKUP($B141,'Tabelas auxiliares'!$A$65:$C$102,3,FALSE),"")</f>
        <v>DIÁRIAS INTERNACIONAIS / PASSAGENS AÉREAS INTERNACIONAIS / AUXÍLIO PARA EVENTOS INTERNACIONAIS / INSCRIÇÃO PARA  EVENTOS INTERNACIONAIS / ANUIDADES ARI / ENCARGO DE CURSOS E CONCURSOS ARI</v>
      </c>
      <c r="I141" t="s">
        <v>908</v>
      </c>
      <c r="J141" t="s">
        <v>1316</v>
      </c>
      <c r="K141" t="s">
        <v>1317</v>
      </c>
      <c r="L141" t="s">
        <v>1318</v>
      </c>
      <c r="M141" t="s">
        <v>165</v>
      </c>
      <c r="N141" t="s">
        <v>166</v>
      </c>
      <c r="O141" t="s">
        <v>167</v>
      </c>
      <c r="P141" t="s">
        <v>200</v>
      </c>
      <c r="Q141" t="s">
        <v>168</v>
      </c>
      <c r="R141" t="s">
        <v>165</v>
      </c>
      <c r="S141" t="s">
        <v>119</v>
      </c>
      <c r="T141" t="s">
        <v>164</v>
      </c>
      <c r="U141" t="s">
        <v>118</v>
      </c>
      <c r="V141" t="s">
        <v>985</v>
      </c>
      <c r="W141" t="s">
        <v>986</v>
      </c>
      <c r="X141" s="51" t="str">
        <f t="shared" si="4"/>
        <v>3</v>
      </c>
      <c r="Y141" s="51" t="str">
        <f>IF(T141="","",IF(AND(T141&lt;&gt;'Tabelas auxiliares'!$B$236,T141&lt;&gt;'Tabelas auxiliares'!$B$237,T141&lt;&gt;'Tabelas auxiliares'!$C$236,T141&lt;&gt;'Tabelas auxiliares'!$C$237,T141&lt;&gt;'Tabelas auxiliares'!$D$236),"FOLHA DE PESSOAL",IF(X141='Tabelas auxiliares'!$A$237,"CUSTEIO",IF(X141='Tabelas auxiliares'!$A$236,"INVESTIMENTO","ERRO - VERIFICAR"))))</f>
        <v>CUSTEIO</v>
      </c>
      <c r="Z141" s="64">
        <f t="shared" si="5"/>
        <v>9000</v>
      </c>
      <c r="AC141" s="44">
        <v>9000</v>
      </c>
      <c r="AD141" s="72"/>
      <c r="AE141" s="72"/>
      <c r="AF141" s="72"/>
      <c r="AG141" s="72"/>
      <c r="AH141" s="72"/>
      <c r="AI141" s="72"/>
      <c r="AJ141" s="72"/>
      <c r="AK141" s="72"/>
      <c r="AL141" s="72"/>
      <c r="AM141" s="72"/>
      <c r="AN141" s="72"/>
      <c r="AO141" s="72"/>
    </row>
    <row r="142" spans="1:41" x14ac:dyDescent="0.25">
      <c r="A142" t="s">
        <v>770</v>
      </c>
      <c r="B142" t="s">
        <v>307</v>
      </c>
      <c r="C142" t="s">
        <v>843</v>
      </c>
      <c r="D142" t="s">
        <v>71</v>
      </c>
      <c r="E142" t="s">
        <v>117</v>
      </c>
      <c r="F142" s="51" t="str">
        <f>IFERROR(VLOOKUP(D142,'Tabelas auxiliares'!$A$3:$B$61,2,FALSE),"")</f>
        <v>ARI - ASSESSORIA DE RELAÇÕES INTERNACIONAIS</v>
      </c>
      <c r="G142" s="51" t="str">
        <f>IFERROR(VLOOKUP($B142,'Tabelas auxiliares'!$A$65:$C$102,2,FALSE),"")</f>
        <v>Internacionalização</v>
      </c>
      <c r="H142" s="51" t="str">
        <f>IFERROR(VLOOKUP($B142,'Tabelas auxiliares'!$A$65:$C$102,3,FALSE),"")</f>
        <v>DIÁRIAS INTERNACIONAIS / PASSAGENS AÉREAS INTERNACIONAIS / AUXÍLIO PARA EVENTOS INTERNACIONAIS / INSCRIÇÃO PARA  EVENTOS INTERNACIONAIS / ANUIDADES ARI / ENCARGO DE CURSOS E CONCURSOS ARI</v>
      </c>
      <c r="I142" t="s">
        <v>908</v>
      </c>
      <c r="J142" t="s">
        <v>1319</v>
      </c>
      <c r="K142" t="s">
        <v>1320</v>
      </c>
      <c r="L142" t="s">
        <v>1321</v>
      </c>
      <c r="M142" t="s">
        <v>1322</v>
      </c>
      <c r="N142" t="s">
        <v>166</v>
      </c>
      <c r="O142" t="s">
        <v>167</v>
      </c>
      <c r="P142" t="s">
        <v>200</v>
      </c>
      <c r="Q142" t="s">
        <v>168</v>
      </c>
      <c r="R142" t="s">
        <v>165</v>
      </c>
      <c r="S142" t="s">
        <v>119</v>
      </c>
      <c r="T142" t="s">
        <v>164</v>
      </c>
      <c r="U142" t="s">
        <v>118</v>
      </c>
      <c r="V142" t="s">
        <v>985</v>
      </c>
      <c r="W142" t="s">
        <v>986</v>
      </c>
      <c r="X142" s="51" t="str">
        <f t="shared" si="4"/>
        <v>3</v>
      </c>
      <c r="Y142" s="51" t="str">
        <f>IF(T142="","",IF(AND(T142&lt;&gt;'Tabelas auxiliares'!$B$236,T142&lt;&gt;'Tabelas auxiliares'!$B$237,T142&lt;&gt;'Tabelas auxiliares'!$C$236,T142&lt;&gt;'Tabelas auxiliares'!$C$237,T142&lt;&gt;'Tabelas auxiliares'!$D$236),"FOLHA DE PESSOAL",IF(X142='Tabelas auxiliares'!$A$237,"CUSTEIO",IF(X142='Tabelas auxiliares'!$A$236,"INVESTIMENTO","ERRO - VERIFICAR"))))</f>
        <v>CUSTEIO</v>
      </c>
      <c r="Z142" s="64">
        <f t="shared" si="5"/>
        <v>4500</v>
      </c>
      <c r="AC142" s="44">
        <v>4500</v>
      </c>
      <c r="AD142" s="72"/>
      <c r="AE142" s="72"/>
      <c r="AF142" s="72"/>
      <c r="AG142" s="72"/>
      <c r="AH142" s="72"/>
      <c r="AI142" s="72"/>
      <c r="AJ142" s="72"/>
      <c r="AK142" s="72"/>
      <c r="AL142" s="72"/>
      <c r="AM142" s="72"/>
      <c r="AN142" s="72"/>
      <c r="AO142" s="72"/>
    </row>
    <row r="143" spans="1:41" x14ac:dyDescent="0.25">
      <c r="A143" t="s">
        <v>770</v>
      </c>
      <c r="B143" t="s">
        <v>307</v>
      </c>
      <c r="C143" t="s">
        <v>843</v>
      </c>
      <c r="D143" t="s">
        <v>71</v>
      </c>
      <c r="E143" t="s">
        <v>117</v>
      </c>
      <c r="F143" s="51" t="str">
        <f>IFERROR(VLOOKUP(D143,'Tabelas auxiliares'!$A$3:$B$61,2,FALSE),"")</f>
        <v>ARI - ASSESSORIA DE RELAÇÕES INTERNACIONAIS</v>
      </c>
      <c r="G143" s="51" t="str">
        <f>IFERROR(VLOOKUP($B143,'Tabelas auxiliares'!$A$65:$C$102,2,FALSE),"")</f>
        <v>Internacionalização</v>
      </c>
      <c r="H143" s="51" t="str">
        <f>IFERROR(VLOOKUP($B143,'Tabelas auxiliares'!$A$65:$C$102,3,FALSE),"")</f>
        <v>DIÁRIAS INTERNACIONAIS / PASSAGENS AÉREAS INTERNACIONAIS / AUXÍLIO PARA EVENTOS INTERNACIONAIS / INSCRIÇÃO PARA  EVENTOS INTERNACIONAIS / ANUIDADES ARI / ENCARGO DE CURSOS E CONCURSOS ARI</v>
      </c>
      <c r="I143" t="s">
        <v>781</v>
      </c>
      <c r="J143" t="s">
        <v>1323</v>
      </c>
      <c r="K143" t="s">
        <v>1324</v>
      </c>
      <c r="L143" t="s">
        <v>1325</v>
      </c>
      <c r="M143" t="s">
        <v>165</v>
      </c>
      <c r="N143" t="s">
        <v>166</v>
      </c>
      <c r="O143" t="s">
        <v>167</v>
      </c>
      <c r="P143" t="s">
        <v>200</v>
      </c>
      <c r="Q143" t="s">
        <v>168</v>
      </c>
      <c r="R143" t="s">
        <v>165</v>
      </c>
      <c r="S143" t="s">
        <v>119</v>
      </c>
      <c r="T143" t="s">
        <v>164</v>
      </c>
      <c r="U143" t="s">
        <v>118</v>
      </c>
      <c r="V143" t="s">
        <v>855</v>
      </c>
      <c r="W143" t="s">
        <v>856</v>
      </c>
      <c r="X143" s="51" t="str">
        <f t="shared" si="4"/>
        <v>3</v>
      </c>
      <c r="Y143" s="51" t="str">
        <f>IF(T143="","",IF(AND(T143&lt;&gt;'Tabelas auxiliares'!$B$236,T143&lt;&gt;'Tabelas auxiliares'!$B$237,T143&lt;&gt;'Tabelas auxiliares'!$C$236,T143&lt;&gt;'Tabelas auxiliares'!$C$237,T143&lt;&gt;'Tabelas auxiliares'!$D$236),"FOLHA DE PESSOAL",IF(X143='Tabelas auxiliares'!$A$237,"CUSTEIO",IF(X143='Tabelas auxiliares'!$A$236,"INVESTIMENTO","ERRO - VERIFICAR"))))</f>
        <v>CUSTEIO</v>
      </c>
      <c r="Z143" s="64">
        <f t="shared" si="5"/>
        <v>7000</v>
      </c>
      <c r="AA143" s="44">
        <v>1750</v>
      </c>
      <c r="AB143" s="44">
        <v>1750</v>
      </c>
      <c r="AC143" s="44">
        <v>3500</v>
      </c>
      <c r="AD143" s="72"/>
      <c r="AE143" s="72"/>
      <c r="AF143" s="72"/>
      <c r="AG143" s="72"/>
      <c r="AH143" s="72"/>
      <c r="AI143" s="72"/>
      <c r="AJ143" s="72"/>
      <c r="AK143" s="72"/>
      <c r="AL143" s="72"/>
      <c r="AM143" s="72"/>
      <c r="AN143" s="72"/>
      <c r="AO143" s="72"/>
    </row>
    <row r="144" spans="1:41" x14ac:dyDescent="0.25">
      <c r="A144" t="s">
        <v>770</v>
      </c>
      <c r="B144" t="s">
        <v>307</v>
      </c>
      <c r="C144" t="s">
        <v>771</v>
      </c>
      <c r="D144" t="s">
        <v>83</v>
      </c>
      <c r="E144" t="s">
        <v>117</v>
      </c>
      <c r="F144" s="51" t="str">
        <f>IFERROR(VLOOKUP(D144,'Tabelas auxiliares'!$A$3:$B$61,2,FALSE),"")</f>
        <v>NETEL - NÚCLEO EDUCACIONAL DE TECNOLOGIAS E LÍNGUAS</v>
      </c>
      <c r="G144" s="51" t="str">
        <f>IFERROR(VLOOKUP($B144,'Tabelas auxiliares'!$A$65:$C$102,2,FALSE),"")</f>
        <v>Internacionalização</v>
      </c>
      <c r="H144" s="51" t="str">
        <f>IFERROR(VLOOKUP($B144,'Tabelas auxiliares'!$A$65:$C$102,3,FALSE),"")</f>
        <v>DIÁRIAS INTERNACIONAIS / PASSAGENS AÉREAS INTERNACIONAIS / AUXÍLIO PARA EVENTOS INTERNACIONAIS / INSCRIÇÃO PARA  EVENTOS INTERNACIONAIS / ANUIDADES ARI / ENCARGO DE CURSOS E CONCURSOS ARI</v>
      </c>
      <c r="I144" t="s">
        <v>619</v>
      </c>
      <c r="J144" t="s">
        <v>1326</v>
      </c>
      <c r="K144" t="s">
        <v>1327</v>
      </c>
      <c r="L144" t="s">
        <v>1328</v>
      </c>
      <c r="M144" t="s">
        <v>165</v>
      </c>
      <c r="N144" t="s">
        <v>169</v>
      </c>
      <c r="O144" t="s">
        <v>927</v>
      </c>
      <c r="P144" t="s">
        <v>928</v>
      </c>
      <c r="Q144" t="s">
        <v>168</v>
      </c>
      <c r="R144" t="s">
        <v>165</v>
      </c>
      <c r="S144" t="s">
        <v>119</v>
      </c>
      <c r="T144" t="s">
        <v>164</v>
      </c>
      <c r="U144" t="s">
        <v>929</v>
      </c>
      <c r="V144" t="s">
        <v>855</v>
      </c>
      <c r="W144" t="s">
        <v>856</v>
      </c>
      <c r="X144" s="51" t="str">
        <f t="shared" si="4"/>
        <v>3</v>
      </c>
      <c r="Y144" s="51" t="str">
        <f>IF(T144="","",IF(AND(T144&lt;&gt;'Tabelas auxiliares'!$B$236,T144&lt;&gt;'Tabelas auxiliares'!$B$237,T144&lt;&gt;'Tabelas auxiliares'!$C$236,T144&lt;&gt;'Tabelas auxiliares'!$C$237,T144&lt;&gt;'Tabelas auxiliares'!$D$236),"FOLHA DE PESSOAL",IF(X144='Tabelas auxiliares'!$A$237,"CUSTEIO",IF(X144='Tabelas auxiliares'!$A$236,"INVESTIMENTO","ERRO - VERIFICAR"))))</f>
        <v>CUSTEIO</v>
      </c>
      <c r="Z144" s="64">
        <f t="shared" si="5"/>
        <v>17600</v>
      </c>
      <c r="AA144" s="44">
        <v>2200</v>
      </c>
      <c r="AB144" s="44">
        <v>1100</v>
      </c>
      <c r="AC144" s="44">
        <v>14300</v>
      </c>
      <c r="AD144" s="72"/>
      <c r="AE144" s="72"/>
      <c r="AF144" s="72"/>
      <c r="AG144" s="72"/>
      <c r="AH144" s="72"/>
      <c r="AI144" s="72"/>
      <c r="AJ144" s="72"/>
      <c r="AK144" s="72"/>
      <c r="AL144" s="72"/>
      <c r="AM144" s="72"/>
      <c r="AN144" s="72"/>
      <c r="AO144" s="72"/>
    </row>
    <row r="145" spans="1:41" x14ac:dyDescent="0.25">
      <c r="A145" t="s">
        <v>770</v>
      </c>
      <c r="B145" t="s">
        <v>307</v>
      </c>
      <c r="C145" t="s">
        <v>842</v>
      </c>
      <c r="D145" t="s">
        <v>71</v>
      </c>
      <c r="E145" t="s">
        <v>117</v>
      </c>
      <c r="F145" s="51" t="str">
        <f>IFERROR(VLOOKUP(D145,'Tabelas auxiliares'!$A$3:$B$61,2,FALSE),"")</f>
        <v>ARI - ASSESSORIA DE RELAÇÕES INTERNACIONAIS</v>
      </c>
      <c r="G145" s="51" t="str">
        <f>IFERROR(VLOOKUP($B145,'Tabelas auxiliares'!$A$65:$C$102,2,FALSE),"")</f>
        <v>Internacionalização</v>
      </c>
      <c r="H145" s="51" t="str">
        <f>IFERROR(VLOOKUP($B145,'Tabelas auxiliares'!$A$65:$C$102,3,FALSE),"")</f>
        <v>DIÁRIAS INTERNACIONAIS / PASSAGENS AÉREAS INTERNACIONAIS / AUXÍLIO PARA EVENTOS INTERNACIONAIS / INSCRIÇÃO PARA  EVENTOS INTERNACIONAIS / ANUIDADES ARI / ENCARGO DE CURSOS E CONCURSOS ARI</v>
      </c>
      <c r="I145" t="s">
        <v>1329</v>
      </c>
      <c r="J145" t="s">
        <v>1330</v>
      </c>
      <c r="K145" t="s">
        <v>5449</v>
      </c>
      <c r="L145" t="s">
        <v>1331</v>
      </c>
      <c r="M145" t="s">
        <v>165</v>
      </c>
      <c r="N145" t="s">
        <v>166</v>
      </c>
      <c r="O145" t="s">
        <v>167</v>
      </c>
      <c r="P145" t="s">
        <v>200</v>
      </c>
      <c r="Q145" t="s">
        <v>168</v>
      </c>
      <c r="R145" t="s">
        <v>165</v>
      </c>
      <c r="S145" t="s">
        <v>119</v>
      </c>
      <c r="T145" t="s">
        <v>164</v>
      </c>
      <c r="U145" t="s">
        <v>118</v>
      </c>
      <c r="V145" t="s">
        <v>855</v>
      </c>
      <c r="W145" t="s">
        <v>856</v>
      </c>
      <c r="X145" s="51" t="str">
        <f t="shared" si="4"/>
        <v>3</v>
      </c>
      <c r="Y145" s="51" t="str">
        <f>IF(T145="","",IF(AND(T145&lt;&gt;'Tabelas auxiliares'!$B$236,T145&lt;&gt;'Tabelas auxiliares'!$B$237,T145&lt;&gt;'Tabelas auxiliares'!$C$236,T145&lt;&gt;'Tabelas auxiliares'!$C$237,T145&lt;&gt;'Tabelas auxiliares'!$D$236),"FOLHA DE PESSOAL",IF(X145='Tabelas auxiliares'!$A$237,"CUSTEIO",IF(X145='Tabelas auxiliares'!$A$236,"INVESTIMENTO","ERRO - VERIFICAR"))))</f>
        <v>CUSTEIO</v>
      </c>
      <c r="Z145" s="64">
        <f t="shared" si="5"/>
        <v>116365.87</v>
      </c>
      <c r="AA145" s="44">
        <v>116365.87</v>
      </c>
      <c r="AD145" s="72"/>
      <c r="AE145" s="72"/>
      <c r="AF145" s="72"/>
      <c r="AG145" s="72"/>
      <c r="AH145" s="72"/>
      <c r="AI145" s="72"/>
      <c r="AJ145" s="72"/>
      <c r="AK145" s="72"/>
      <c r="AL145" s="72"/>
      <c r="AM145" s="72"/>
      <c r="AN145" s="72"/>
      <c r="AO145" s="72"/>
    </row>
    <row r="146" spans="1:41" x14ac:dyDescent="0.25">
      <c r="A146" t="s">
        <v>770</v>
      </c>
      <c r="B146" t="s">
        <v>307</v>
      </c>
      <c r="C146" t="s">
        <v>842</v>
      </c>
      <c r="D146" t="s">
        <v>71</v>
      </c>
      <c r="E146" t="s">
        <v>117</v>
      </c>
      <c r="F146" s="51" t="str">
        <f>IFERROR(VLOOKUP(D146,'Tabelas auxiliares'!$A$3:$B$61,2,FALSE),"")</f>
        <v>ARI - ASSESSORIA DE RELAÇÕES INTERNACIONAIS</v>
      </c>
      <c r="G146" s="51" t="str">
        <f>IFERROR(VLOOKUP($B146,'Tabelas auxiliares'!$A$65:$C$102,2,FALSE),"")</f>
        <v>Internacionalização</v>
      </c>
      <c r="H146" s="51" t="str">
        <f>IFERROR(VLOOKUP($B146,'Tabelas auxiliares'!$A$65:$C$102,3,FALSE),"")</f>
        <v>DIÁRIAS INTERNACIONAIS / PASSAGENS AÉREAS INTERNACIONAIS / AUXÍLIO PARA EVENTOS INTERNACIONAIS / INSCRIÇÃO PARA  EVENTOS INTERNACIONAIS / ANUIDADES ARI / ENCARGO DE CURSOS E CONCURSOS ARI</v>
      </c>
      <c r="I146" t="s">
        <v>1329</v>
      </c>
      <c r="J146" t="s">
        <v>1330</v>
      </c>
      <c r="K146" t="s">
        <v>1332</v>
      </c>
      <c r="L146" t="s">
        <v>1331</v>
      </c>
      <c r="M146" t="s">
        <v>165</v>
      </c>
      <c r="N146" t="s">
        <v>166</v>
      </c>
      <c r="O146" t="s">
        <v>167</v>
      </c>
      <c r="P146" t="s">
        <v>200</v>
      </c>
      <c r="Q146" t="s">
        <v>168</v>
      </c>
      <c r="R146" t="s">
        <v>165</v>
      </c>
      <c r="S146" t="s">
        <v>597</v>
      </c>
      <c r="T146" t="s">
        <v>164</v>
      </c>
      <c r="U146" t="s">
        <v>118</v>
      </c>
      <c r="V146" t="s">
        <v>855</v>
      </c>
      <c r="W146" t="s">
        <v>856</v>
      </c>
      <c r="X146" s="51" t="str">
        <f t="shared" si="4"/>
        <v>3</v>
      </c>
      <c r="Y146" s="51" t="str">
        <f>IF(T146="","",IF(AND(T146&lt;&gt;'Tabelas auxiliares'!$B$236,T146&lt;&gt;'Tabelas auxiliares'!$B$237,T146&lt;&gt;'Tabelas auxiliares'!$C$236,T146&lt;&gt;'Tabelas auxiliares'!$C$237,T146&lt;&gt;'Tabelas auxiliares'!$D$236),"FOLHA DE PESSOAL",IF(X146='Tabelas auxiliares'!$A$237,"CUSTEIO",IF(X146='Tabelas auxiliares'!$A$236,"INVESTIMENTO","ERRO - VERIFICAR"))))</f>
        <v>CUSTEIO</v>
      </c>
      <c r="Z146" s="64">
        <f t="shared" si="5"/>
        <v>26634.13</v>
      </c>
      <c r="AA146" s="44">
        <v>4634.13</v>
      </c>
      <c r="AB146" s="44">
        <v>22000</v>
      </c>
      <c r="AD146" s="72"/>
      <c r="AE146" s="72"/>
      <c r="AF146" s="72"/>
      <c r="AG146" s="72"/>
      <c r="AH146" s="72"/>
      <c r="AI146" s="72"/>
      <c r="AJ146" s="72"/>
      <c r="AK146" s="72"/>
      <c r="AL146" s="72"/>
      <c r="AM146" s="72"/>
      <c r="AN146" s="72"/>
      <c r="AO146" s="72"/>
    </row>
    <row r="147" spans="1:41" x14ac:dyDescent="0.25">
      <c r="A147" t="s">
        <v>770</v>
      </c>
      <c r="B147" t="s">
        <v>318</v>
      </c>
      <c r="C147">
        <v>20</v>
      </c>
      <c r="D147" t="s">
        <v>15</v>
      </c>
      <c r="E147" t="s">
        <v>117</v>
      </c>
      <c r="F147" s="51" t="str">
        <f>IFERROR(VLOOKUP(D147,'Tabelas auxiliares'!$A$3:$B$61,2,FALSE),"")</f>
        <v>PROPES - PRÓ-REITORIA DE PESQUISA / CEM</v>
      </c>
      <c r="G147" s="51" t="str">
        <f>IFERROR(VLOOKUP($B147,'Tabelas auxiliares'!$A$65:$C$102,2,FALSE),"")</f>
        <v>Materiais didáticos e serviços - Pesquisa</v>
      </c>
      <c r="H147" s="51" t="str">
        <f>IFERROR(VLOOKUP($B147,'Tabelas auxiliares'!$A$65:$C$102,3,FALSE),"")</f>
        <v>VIDRARIAS / MATERIAL DE CONSUMO / MANUTENÇÃO DE EQUIPAMENTOS / REAGENTES QUIMICOS / MATERIAIS E SERVIÇOS DIVERSOS PARA LABORATORIOS / RACAO PARA ANIMAIS / MATERIAIS PESQUISA NÚCLEOS ESTRATÉGICOS / EPIS PARA LABORATÓRIOS</v>
      </c>
      <c r="I147" t="s">
        <v>600</v>
      </c>
      <c r="J147" t="s">
        <v>1333</v>
      </c>
      <c r="K147" t="s">
        <v>1334</v>
      </c>
      <c r="L147" t="s">
        <v>1335</v>
      </c>
      <c r="M147" t="s">
        <v>1336</v>
      </c>
      <c r="N147" t="s">
        <v>166</v>
      </c>
      <c r="O147" t="s">
        <v>167</v>
      </c>
      <c r="P147" t="s">
        <v>200</v>
      </c>
      <c r="Q147" t="s">
        <v>168</v>
      </c>
      <c r="R147" t="s">
        <v>165</v>
      </c>
      <c r="S147" t="s">
        <v>597</v>
      </c>
      <c r="T147" t="s">
        <v>164</v>
      </c>
      <c r="U147" t="s">
        <v>118</v>
      </c>
      <c r="V147" t="s">
        <v>1337</v>
      </c>
      <c r="W147" t="s">
        <v>1338</v>
      </c>
      <c r="X147" s="51" t="str">
        <f t="shared" si="4"/>
        <v>3</v>
      </c>
      <c r="Y147" s="51" t="str">
        <f>IF(T147="","",IF(AND(T147&lt;&gt;'Tabelas auxiliares'!$B$236,T147&lt;&gt;'Tabelas auxiliares'!$B$237,T147&lt;&gt;'Tabelas auxiliares'!$C$236,T147&lt;&gt;'Tabelas auxiliares'!$C$237,T147&lt;&gt;'Tabelas auxiliares'!$D$236),"FOLHA DE PESSOAL",IF(X147='Tabelas auxiliares'!$A$237,"CUSTEIO",IF(X147='Tabelas auxiliares'!$A$236,"INVESTIMENTO","ERRO - VERIFICAR"))))</f>
        <v>CUSTEIO</v>
      </c>
      <c r="Z147" s="64">
        <f t="shared" si="5"/>
        <v>18371.34</v>
      </c>
      <c r="AA147" s="44">
        <v>18371.34</v>
      </c>
      <c r="AD147" s="72"/>
      <c r="AE147" s="72"/>
      <c r="AF147" s="72"/>
      <c r="AG147" s="72"/>
      <c r="AH147" s="72"/>
      <c r="AI147" s="72"/>
      <c r="AJ147" s="72"/>
      <c r="AK147" s="72"/>
      <c r="AL147" s="72"/>
      <c r="AM147" s="72"/>
      <c r="AN147" s="72"/>
      <c r="AO147" s="72"/>
    </row>
    <row r="148" spans="1:41" x14ac:dyDescent="0.25">
      <c r="A148" t="s">
        <v>847</v>
      </c>
      <c r="B148" t="s">
        <v>269</v>
      </c>
      <c r="C148" t="s">
        <v>848</v>
      </c>
      <c r="D148" t="s">
        <v>15</v>
      </c>
      <c r="E148" t="s">
        <v>117</v>
      </c>
      <c r="F148" s="51" t="str">
        <f>IFERROR(VLOOKUP(D148,'Tabelas auxiliares'!$A$3:$B$61,2,FALSE),"")</f>
        <v>PROPES - PRÓ-REITORIA DE PESQUISA / CEM</v>
      </c>
      <c r="G148" s="51" t="str">
        <f>IFERROR(VLOOKUP($B148,'Tabelas auxiliares'!$A$65:$C$102,2,FALSE),"")</f>
        <v>Assistência - Pesquisa</v>
      </c>
      <c r="H148" s="51" t="str">
        <f>IFERROR(VLOOKUP($B148,'Tabelas auxiliares'!$A$65:$C$102,3,FALSE),"")</f>
        <v>BOLSAS DE INICIACAO CIENTIFICA / BOLSAS PROJETOS DE PESQUISA E/OU EDITAIS LIGADOS A PESQUISA</v>
      </c>
      <c r="I148" t="s">
        <v>919</v>
      </c>
      <c r="J148" t="s">
        <v>1339</v>
      </c>
      <c r="K148" t="s">
        <v>1340</v>
      </c>
      <c r="L148" t="s">
        <v>1341</v>
      </c>
      <c r="M148" t="s">
        <v>165</v>
      </c>
      <c r="N148" t="s">
        <v>166</v>
      </c>
      <c r="O148" t="s">
        <v>167</v>
      </c>
      <c r="P148" t="s">
        <v>200</v>
      </c>
      <c r="Q148" t="s">
        <v>168</v>
      </c>
      <c r="R148" t="s">
        <v>165</v>
      </c>
      <c r="S148" t="s">
        <v>119</v>
      </c>
      <c r="T148" t="s">
        <v>164</v>
      </c>
      <c r="U148" t="s">
        <v>118</v>
      </c>
      <c r="V148" t="s">
        <v>855</v>
      </c>
      <c r="W148" t="s">
        <v>856</v>
      </c>
      <c r="X148" s="51" t="str">
        <f t="shared" si="4"/>
        <v>3</v>
      </c>
      <c r="Y148" s="51" t="str">
        <f>IF(T148="","",IF(AND(T148&lt;&gt;'Tabelas auxiliares'!$B$236,T148&lt;&gt;'Tabelas auxiliares'!$B$237,T148&lt;&gt;'Tabelas auxiliares'!$C$236,T148&lt;&gt;'Tabelas auxiliares'!$C$237,T148&lt;&gt;'Tabelas auxiliares'!$D$236),"FOLHA DE PESSOAL",IF(X148='Tabelas auxiliares'!$A$237,"CUSTEIO",IF(X148='Tabelas auxiliares'!$A$236,"INVESTIMENTO","ERRO - VERIFICAR"))))</f>
        <v>CUSTEIO</v>
      </c>
      <c r="Z148" s="64">
        <f t="shared" si="5"/>
        <v>29482.400000000001</v>
      </c>
      <c r="AC148" s="44">
        <v>29482.400000000001</v>
      </c>
      <c r="AD148" s="72"/>
      <c r="AE148" s="72"/>
      <c r="AF148" s="72"/>
      <c r="AG148" s="72"/>
      <c r="AH148" s="72"/>
      <c r="AI148" s="72"/>
      <c r="AJ148" s="72"/>
      <c r="AK148" s="72"/>
      <c r="AL148" s="72"/>
      <c r="AM148" s="72"/>
      <c r="AN148" s="72"/>
      <c r="AO148" s="72"/>
    </row>
    <row r="149" spans="1:41" x14ac:dyDescent="0.25">
      <c r="A149" t="s">
        <v>847</v>
      </c>
      <c r="B149" t="s">
        <v>269</v>
      </c>
      <c r="C149" t="s">
        <v>848</v>
      </c>
      <c r="D149" t="s">
        <v>15</v>
      </c>
      <c r="E149" t="s">
        <v>117</v>
      </c>
      <c r="F149" s="51" t="str">
        <f>IFERROR(VLOOKUP(D149,'Tabelas auxiliares'!$A$3:$B$61,2,FALSE),"")</f>
        <v>PROPES - PRÓ-REITORIA DE PESQUISA / CEM</v>
      </c>
      <c r="G149" s="51" t="str">
        <f>IFERROR(VLOOKUP($B149,'Tabelas auxiliares'!$A$65:$C$102,2,FALSE),"")</f>
        <v>Assistência - Pesquisa</v>
      </c>
      <c r="H149" s="51" t="str">
        <f>IFERROR(VLOOKUP($B149,'Tabelas auxiliares'!$A$65:$C$102,3,FALSE),"")</f>
        <v>BOLSAS DE INICIACAO CIENTIFICA / BOLSAS PROJETOS DE PESQUISA E/OU EDITAIS LIGADOS A PESQUISA</v>
      </c>
      <c r="I149" t="s">
        <v>797</v>
      </c>
      <c r="J149" t="s">
        <v>1339</v>
      </c>
      <c r="K149" t="s">
        <v>1342</v>
      </c>
      <c r="L149" t="s">
        <v>1341</v>
      </c>
      <c r="M149" t="s">
        <v>165</v>
      </c>
      <c r="N149" t="s">
        <v>166</v>
      </c>
      <c r="O149" t="s">
        <v>167</v>
      </c>
      <c r="P149" t="s">
        <v>200</v>
      </c>
      <c r="Q149" t="s">
        <v>168</v>
      </c>
      <c r="R149" t="s">
        <v>165</v>
      </c>
      <c r="S149" t="s">
        <v>923</v>
      </c>
      <c r="T149" t="s">
        <v>164</v>
      </c>
      <c r="U149" t="s">
        <v>118</v>
      </c>
      <c r="V149" t="s">
        <v>855</v>
      </c>
      <c r="W149" t="s">
        <v>856</v>
      </c>
      <c r="X149" s="51" t="str">
        <f t="shared" si="4"/>
        <v>3</v>
      </c>
      <c r="Y149" s="51" t="str">
        <f>IF(T149="","",IF(AND(T149&lt;&gt;'Tabelas auxiliares'!$B$236,T149&lt;&gt;'Tabelas auxiliares'!$B$237,T149&lt;&gt;'Tabelas auxiliares'!$C$236,T149&lt;&gt;'Tabelas auxiliares'!$C$237,T149&lt;&gt;'Tabelas auxiliares'!$D$236),"FOLHA DE PESSOAL",IF(X149='Tabelas auxiliares'!$A$237,"CUSTEIO",IF(X149='Tabelas auxiliares'!$A$236,"INVESTIMENTO","ERRO - VERIFICAR"))))</f>
        <v>CUSTEIO</v>
      </c>
      <c r="Z149" s="64">
        <f t="shared" si="5"/>
        <v>44223.6</v>
      </c>
      <c r="AA149" s="44">
        <v>22111.8</v>
      </c>
      <c r="AC149" s="44">
        <v>22111.8</v>
      </c>
      <c r="AD149" s="72"/>
      <c r="AE149" s="72"/>
      <c r="AF149" s="72"/>
      <c r="AG149" s="72"/>
      <c r="AH149" s="72"/>
      <c r="AI149" s="72"/>
      <c r="AJ149" s="72"/>
      <c r="AK149" s="72"/>
      <c r="AL149" s="72"/>
      <c r="AM149" s="72"/>
      <c r="AN149" s="72"/>
      <c r="AO149" s="72"/>
    </row>
    <row r="150" spans="1:41" x14ac:dyDescent="0.25">
      <c r="A150" t="s">
        <v>594</v>
      </c>
      <c r="B150" t="s">
        <v>262</v>
      </c>
      <c r="C150" t="s">
        <v>595</v>
      </c>
      <c r="D150" t="s">
        <v>15</v>
      </c>
      <c r="E150" t="s">
        <v>117</v>
      </c>
      <c r="F150" s="51" t="str">
        <f>IFERROR(VLOOKUP(D150,'Tabelas auxiliares'!$A$3:$B$61,2,FALSE),"")</f>
        <v>PROPES - PRÓ-REITORIA DE PESQUISA / CEM</v>
      </c>
      <c r="G150" s="51" t="str">
        <f>IFERROR(VLOOKUP($B150,'Tabelas auxiliares'!$A$65:$C$102,2,FALSE),"")</f>
        <v>Administração geral</v>
      </c>
      <c r="H150" s="51" t="str">
        <f>IFERROR(VLOOKUP($B150,'Tabelas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0" t="s">
        <v>623</v>
      </c>
      <c r="J150" t="s">
        <v>1343</v>
      </c>
      <c r="K150" t="s">
        <v>1344</v>
      </c>
      <c r="L150" t="s">
        <v>1345</v>
      </c>
      <c r="M150" t="s">
        <v>1346</v>
      </c>
      <c r="N150" t="s">
        <v>1347</v>
      </c>
      <c r="O150" t="s">
        <v>1348</v>
      </c>
      <c r="P150" t="s">
        <v>1349</v>
      </c>
      <c r="Q150" t="s">
        <v>168</v>
      </c>
      <c r="R150" t="s">
        <v>165</v>
      </c>
      <c r="S150" t="s">
        <v>119</v>
      </c>
      <c r="T150" t="s">
        <v>164</v>
      </c>
      <c r="U150" t="s">
        <v>1350</v>
      </c>
      <c r="V150" t="s">
        <v>1351</v>
      </c>
      <c r="W150" t="s">
        <v>1352</v>
      </c>
      <c r="X150" s="51" t="str">
        <f t="shared" si="4"/>
        <v>3</v>
      </c>
      <c r="Y150" s="51" t="str">
        <f>IF(T150="","",IF(AND(T150&lt;&gt;'Tabelas auxiliares'!$B$236,T150&lt;&gt;'Tabelas auxiliares'!$B$237,T150&lt;&gt;'Tabelas auxiliares'!$C$236,T150&lt;&gt;'Tabelas auxiliares'!$C$237,T150&lt;&gt;'Tabelas auxiliares'!$D$236),"FOLHA DE PESSOAL",IF(X150='Tabelas auxiliares'!$A$237,"CUSTEIO",IF(X150='Tabelas auxiliares'!$A$236,"INVESTIMENTO","ERRO - VERIFICAR"))))</f>
        <v>CUSTEIO</v>
      </c>
      <c r="Z150" s="64">
        <f t="shared" si="5"/>
        <v>1500</v>
      </c>
      <c r="AC150" s="44">
        <v>1500</v>
      </c>
      <c r="AD150" s="72"/>
      <c r="AE150" s="72"/>
      <c r="AF150" s="72"/>
      <c r="AG150" s="72"/>
      <c r="AH150" s="72"/>
      <c r="AI150" s="72"/>
      <c r="AJ150" s="72"/>
      <c r="AK150" s="72"/>
      <c r="AL150" s="72"/>
      <c r="AM150" s="72"/>
      <c r="AN150" s="72"/>
      <c r="AO150" s="72"/>
    </row>
    <row r="151" spans="1:41" x14ac:dyDescent="0.25">
      <c r="A151" t="s">
        <v>594</v>
      </c>
      <c r="B151" t="s">
        <v>262</v>
      </c>
      <c r="C151" t="s">
        <v>595</v>
      </c>
      <c r="D151" t="s">
        <v>94</v>
      </c>
      <c r="E151" t="s">
        <v>117</v>
      </c>
      <c r="F151" s="51" t="str">
        <f>IFERROR(VLOOKUP(D151,'Tabelas auxiliares'!$A$3:$B$61,2,FALSE),"")</f>
        <v>Projetos TRANSVERSAIS</v>
      </c>
      <c r="G151" s="51" t="str">
        <f>IFERROR(VLOOKUP($B151,'Tabelas auxiliares'!$A$65:$C$102,2,FALSE),"")</f>
        <v>Administração geral</v>
      </c>
      <c r="H151" s="51" t="str">
        <f>IFERROR(VLOOKUP($B151,'Tabelas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1" t="s">
        <v>1353</v>
      </c>
      <c r="J151" t="s">
        <v>1354</v>
      </c>
      <c r="K151" t="s">
        <v>1355</v>
      </c>
      <c r="L151" t="s">
        <v>1356</v>
      </c>
      <c r="M151" t="s">
        <v>1357</v>
      </c>
      <c r="N151" t="s">
        <v>1347</v>
      </c>
      <c r="O151" t="s">
        <v>1358</v>
      </c>
      <c r="P151" t="s">
        <v>1359</v>
      </c>
      <c r="Q151" t="s">
        <v>168</v>
      </c>
      <c r="R151" t="s">
        <v>165</v>
      </c>
      <c r="S151" t="s">
        <v>119</v>
      </c>
      <c r="T151" t="s">
        <v>164</v>
      </c>
      <c r="U151" t="s">
        <v>1360</v>
      </c>
      <c r="V151" t="s">
        <v>1351</v>
      </c>
      <c r="W151" t="s">
        <v>1352</v>
      </c>
      <c r="X151" s="51" t="str">
        <f t="shared" si="4"/>
        <v>3</v>
      </c>
      <c r="Y151" s="51" t="str">
        <f>IF(T151="","",IF(AND(T151&lt;&gt;'Tabelas auxiliares'!$B$236,T151&lt;&gt;'Tabelas auxiliares'!$B$237,T151&lt;&gt;'Tabelas auxiliares'!$C$236,T151&lt;&gt;'Tabelas auxiliares'!$C$237,T151&lt;&gt;'Tabelas auxiliares'!$D$236),"FOLHA DE PESSOAL",IF(X151='Tabelas auxiliares'!$A$237,"CUSTEIO",IF(X151='Tabelas auxiliares'!$A$236,"INVESTIMENTO","ERRO - VERIFICAR"))))</f>
        <v>CUSTEIO</v>
      </c>
      <c r="Z151" s="64">
        <f t="shared" si="5"/>
        <v>31816.85</v>
      </c>
      <c r="AC151" s="44">
        <v>31816.85</v>
      </c>
      <c r="AD151" s="72"/>
      <c r="AE151" s="72"/>
      <c r="AF151" s="72"/>
      <c r="AG151" s="72"/>
      <c r="AH151" s="72"/>
      <c r="AI151" s="72"/>
      <c r="AJ151" s="72"/>
      <c r="AK151" s="72"/>
      <c r="AL151" s="72"/>
      <c r="AM151" s="72"/>
      <c r="AN151" s="72"/>
      <c r="AO151" s="72"/>
    </row>
    <row r="152" spans="1:41" x14ac:dyDescent="0.25">
      <c r="A152" t="s">
        <v>594</v>
      </c>
      <c r="B152" t="s">
        <v>262</v>
      </c>
      <c r="C152" t="s">
        <v>595</v>
      </c>
      <c r="D152" t="s">
        <v>94</v>
      </c>
      <c r="E152" t="s">
        <v>117</v>
      </c>
      <c r="F152" s="51" t="str">
        <f>IFERROR(VLOOKUP(D152,'Tabelas auxiliares'!$A$3:$B$61,2,FALSE),"")</f>
        <v>Projetos TRANSVERSAIS</v>
      </c>
      <c r="G152" s="51" t="str">
        <f>IFERROR(VLOOKUP($B152,'Tabelas auxiliares'!$A$65:$C$102,2,FALSE),"")</f>
        <v>Administração geral</v>
      </c>
      <c r="H152" s="51" t="str">
        <f>IFERROR(VLOOKUP($B152,'Tabelas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2" t="s">
        <v>614</v>
      </c>
      <c r="J152" t="s">
        <v>1361</v>
      </c>
      <c r="K152" t="s">
        <v>1362</v>
      </c>
      <c r="L152" t="s">
        <v>1363</v>
      </c>
      <c r="M152" t="s">
        <v>1364</v>
      </c>
      <c r="N152" t="s">
        <v>1347</v>
      </c>
      <c r="O152" t="s">
        <v>1365</v>
      </c>
      <c r="P152" t="s">
        <v>1366</v>
      </c>
      <c r="Q152" t="s">
        <v>168</v>
      </c>
      <c r="R152" t="s">
        <v>165</v>
      </c>
      <c r="S152" t="s">
        <v>119</v>
      </c>
      <c r="T152" t="s">
        <v>164</v>
      </c>
      <c r="U152" t="s">
        <v>1367</v>
      </c>
      <c r="V152" t="s">
        <v>1351</v>
      </c>
      <c r="W152" t="s">
        <v>1352</v>
      </c>
      <c r="X152" s="51" t="str">
        <f t="shared" si="4"/>
        <v>3</v>
      </c>
      <c r="Y152" s="51" t="str">
        <f>IF(T152="","",IF(AND(T152&lt;&gt;'Tabelas auxiliares'!$B$236,T152&lt;&gt;'Tabelas auxiliares'!$B$237,T152&lt;&gt;'Tabelas auxiliares'!$C$236,T152&lt;&gt;'Tabelas auxiliares'!$C$237,T152&lt;&gt;'Tabelas auxiliares'!$D$236),"FOLHA DE PESSOAL",IF(X152='Tabelas auxiliares'!$A$237,"CUSTEIO",IF(X152='Tabelas auxiliares'!$A$236,"INVESTIMENTO","ERRO - VERIFICAR"))))</f>
        <v>CUSTEIO</v>
      </c>
      <c r="Z152" s="64">
        <f t="shared" si="5"/>
        <v>17604.36</v>
      </c>
      <c r="AC152" s="44">
        <v>17604.36</v>
      </c>
      <c r="AD152" s="72"/>
      <c r="AE152" s="72"/>
      <c r="AF152" s="72"/>
      <c r="AG152" s="72"/>
      <c r="AH152" s="72"/>
      <c r="AI152" s="72"/>
      <c r="AJ152" s="72"/>
      <c r="AK152" s="72"/>
      <c r="AL152" s="72"/>
      <c r="AM152" s="72"/>
      <c r="AN152" s="72"/>
      <c r="AO152" s="72"/>
    </row>
    <row r="153" spans="1:41" x14ac:dyDescent="0.25">
      <c r="A153" t="s">
        <v>594</v>
      </c>
      <c r="B153" t="s">
        <v>262</v>
      </c>
      <c r="C153" t="s">
        <v>595</v>
      </c>
      <c r="D153" t="s">
        <v>27</v>
      </c>
      <c r="E153" t="s">
        <v>117</v>
      </c>
      <c r="F153" s="51" t="str">
        <f>IFERROR(VLOOKUP(D153,'Tabelas auxiliares'!$A$3:$B$61,2,FALSE),"")</f>
        <v>ACI - ASSESSORIA DE COMUNICAÇÃO E IMPRENSA</v>
      </c>
      <c r="G153" s="51" t="str">
        <f>IFERROR(VLOOKUP($B153,'Tabelas auxiliares'!$A$65:$C$102,2,FALSE),"")</f>
        <v>Administração geral</v>
      </c>
      <c r="H153" s="51" t="str">
        <f>IFERROR(VLOOKUP($B153,'Tabelas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3" t="s">
        <v>1050</v>
      </c>
      <c r="J153" t="s">
        <v>1368</v>
      </c>
      <c r="K153" t="s">
        <v>1369</v>
      </c>
      <c r="L153" t="s">
        <v>1370</v>
      </c>
      <c r="M153" t="s">
        <v>1371</v>
      </c>
      <c r="N153" t="s">
        <v>166</v>
      </c>
      <c r="O153" t="s">
        <v>167</v>
      </c>
      <c r="P153" t="s">
        <v>200</v>
      </c>
      <c r="Q153" t="s">
        <v>168</v>
      </c>
      <c r="R153" t="s">
        <v>165</v>
      </c>
      <c r="S153" t="s">
        <v>119</v>
      </c>
      <c r="T153" t="s">
        <v>164</v>
      </c>
      <c r="U153" t="s">
        <v>118</v>
      </c>
      <c r="V153" t="s">
        <v>1372</v>
      </c>
      <c r="W153" t="s">
        <v>1373</v>
      </c>
      <c r="X153" s="51" t="str">
        <f t="shared" si="4"/>
        <v>3</v>
      </c>
      <c r="Y153" s="51" t="str">
        <f>IF(T153="","",IF(AND(T153&lt;&gt;'Tabelas auxiliares'!$B$236,T153&lt;&gt;'Tabelas auxiliares'!$B$237,T153&lt;&gt;'Tabelas auxiliares'!$C$236,T153&lt;&gt;'Tabelas auxiliares'!$C$237,T153&lt;&gt;'Tabelas auxiliares'!$D$236),"FOLHA DE PESSOAL",IF(X153='Tabelas auxiliares'!$A$237,"CUSTEIO",IF(X153='Tabelas auxiliares'!$A$236,"INVESTIMENTO","ERRO - VERIFICAR"))))</f>
        <v>CUSTEIO</v>
      </c>
      <c r="Z153" s="64">
        <f t="shared" si="5"/>
        <v>940.5</v>
      </c>
      <c r="AC153" s="44">
        <v>940.5</v>
      </c>
      <c r="AD153" s="72"/>
      <c r="AE153" s="72"/>
      <c r="AF153" s="72"/>
      <c r="AG153" s="72"/>
      <c r="AH153" s="72"/>
      <c r="AI153" s="72"/>
      <c r="AJ153" s="72"/>
      <c r="AK153" s="72"/>
      <c r="AL153" s="72"/>
      <c r="AM153" s="72"/>
      <c r="AN153" s="72"/>
      <c r="AO153" s="72"/>
    </row>
    <row r="154" spans="1:41" x14ac:dyDescent="0.25">
      <c r="A154" t="s">
        <v>594</v>
      </c>
      <c r="B154" t="s">
        <v>262</v>
      </c>
      <c r="C154" t="s">
        <v>595</v>
      </c>
      <c r="D154" t="s">
        <v>45</v>
      </c>
      <c r="E154" t="s">
        <v>117</v>
      </c>
      <c r="F154" s="51" t="str">
        <f>IFERROR(VLOOKUP(D154,'Tabelas auxiliares'!$A$3:$B$61,2,FALSE),"")</f>
        <v>CMCC - CENTRO DE MATEMÁTICA, COMPUTAÇÃO E COGNIÇÃO</v>
      </c>
      <c r="G154" s="51" t="str">
        <f>IFERROR(VLOOKUP($B154,'Tabelas auxiliares'!$A$65:$C$102,2,FALSE),"")</f>
        <v>Administração geral</v>
      </c>
      <c r="H154" s="51" t="str">
        <f>IFERROR(VLOOKUP($B154,'Tabelas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4" t="s">
        <v>614</v>
      </c>
      <c r="J154" t="s">
        <v>1374</v>
      </c>
      <c r="K154" t="s">
        <v>1375</v>
      </c>
      <c r="L154" t="s">
        <v>1376</v>
      </c>
      <c r="M154" t="s">
        <v>1377</v>
      </c>
      <c r="N154" t="s">
        <v>1347</v>
      </c>
      <c r="O154" t="s">
        <v>1378</v>
      </c>
      <c r="P154" t="s">
        <v>1379</v>
      </c>
      <c r="Q154" t="s">
        <v>168</v>
      </c>
      <c r="R154" t="s">
        <v>165</v>
      </c>
      <c r="S154" t="s">
        <v>119</v>
      </c>
      <c r="T154" t="s">
        <v>164</v>
      </c>
      <c r="U154" t="s">
        <v>1380</v>
      </c>
      <c r="V154" t="s">
        <v>1351</v>
      </c>
      <c r="W154" t="s">
        <v>1352</v>
      </c>
      <c r="X154" s="51" t="str">
        <f t="shared" si="4"/>
        <v>3</v>
      </c>
      <c r="Y154" s="51" t="str">
        <f>IF(T154="","",IF(AND(T154&lt;&gt;'Tabelas auxiliares'!$B$236,T154&lt;&gt;'Tabelas auxiliares'!$B$237,T154&lt;&gt;'Tabelas auxiliares'!$C$236,T154&lt;&gt;'Tabelas auxiliares'!$C$237,T154&lt;&gt;'Tabelas auxiliares'!$D$236),"FOLHA DE PESSOAL",IF(X154='Tabelas auxiliares'!$A$237,"CUSTEIO",IF(X154='Tabelas auxiliares'!$A$236,"INVESTIMENTO","ERRO - VERIFICAR"))))</f>
        <v>CUSTEIO</v>
      </c>
      <c r="Z154" s="64">
        <f t="shared" si="5"/>
        <v>5000</v>
      </c>
      <c r="AC154" s="44">
        <v>5000</v>
      </c>
      <c r="AD154" s="72"/>
      <c r="AE154" s="72"/>
      <c r="AF154" s="72"/>
      <c r="AG154" s="72"/>
      <c r="AH154" s="72"/>
      <c r="AI154" s="72"/>
      <c r="AJ154" s="72"/>
      <c r="AK154" s="72"/>
      <c r="AL154" s="72"/>
      <c r="AM154" s="72"/>
      <c r="AN154" s="72"/>
      <c r="AO154" s="72"/>
    </row>
    <row r="155" spans="1:41" x14ac:dyDescent="0.25">
      <c r="A155" t="s">
        <v>594</v>
      </c>
      <c r="B155" t="s">
        <v>262</v>
      </c>
      <c r="C155" t="s">
        <v>595</v>
      </c>
      <c r="D155" t="s">
        <v>45</v>
      </c>
      <c r="E155" t="s">
        <v>117</v>
      </c>
      <c r="F155" s="51" t="str">
        <f>IFERROR(VLOOKUP(D155,'Tabelas auxiliares'!$A$3:$B$61,2,FALSE),"")</f>
        <v>CMCC - CENTRO DE MATEMÁTICA, COMPUTAÇÃO E COGNIÇÃO</v>
      </c>
      <c r="G155" s="51" t="str">
        <f>IFERROR(VLOOKUP($B155,'Tabelas auxiliares'!$A$65:$C$102,2,FALSE),"")</f>
        <v>Administração geral</v>
      </c>
      <c r="H155" s="51" t="str">
        <f>IFERROR(VLOOKUP($B155,'Tabelas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5" t="s">
        <v>614</v>
      </c>
      <c r="J155" t="s">
        <v>1381</v>
      </c>
      <c r="K155" t="s">
        <v>1382</v>
      </c>
      <c r="L155" t="s">
        <v>1383</v>
      </c>
      <c r="M155" t="s">
        <v>1384</v>
      </c>
      <c r="N155" t="s">
        <v>1347</v>
      </c>
      <c r="O155" t="s">
        <v>1385</v>
      </c>
      <c r="P155" t="s">
        <v>1386</v>
      </c>
      <c r="Q155" t="s">
        <v>168</v>
      </c>
      <c r="R155" t="s">
        <v>165</v>
      </c>
      <c r="S155" t="s">
        <v>119</v>
      </c>
      <c r="T155" t="s">
        <v>164</v>
      </c>
      <c r="U155" t="s">
        <v>1387</v>
      </c>
      <c r="V155" t="s">
        <v>1351</v>
      </c>
      <c r="W155" t="s">
        <v>1352</v>
      </c>
      <c r="X155" s="51" t="str">
        <f t="shared" si="4"/>
        <v>3</v>
      </c>
      <c r="Y155" s="51" t="str">
        <f>IF(T155="","",IF(AND(T155&lt;&gt;'Tabelas auxiliares'!$B$236,T155&lt;&gt;'Tabelas auxiliares'!$B$237,T155&lt;&gt;'Tabelas auxiliares'!$C$236,T155&lt;&gt;'Tabelas auxiliares'!$C$237,T155&lt;&gt;'Tabelas auxiliares'!$D$236),"FOLHA DE PESSOAL",IF(X155='Tabelas auxiliares'!$A$237,"CUSTEIO",IF(X155='Tabelas auxiliares'!$A$236,"INVESTIMENTO","ERRO - VERIFICAR"))))</f>
        <v>CUSTEIO</v>
      </c>
      <c r="Z155" s="64">
        <f t="shared" si="5"/>
        <v>3235.67</v>
      </c>
      <c r="AC155" s="44">
        <v>3235.67</v>
      </c>
      <c r="AD155" s="72"/>
      <c r="AE155" s="72"/>
      <c r="AF155" s="72"/>
      <c r="AG155" s="72"/>
      <c r="AH155" s="72"/>
      <c r="AI155" s="72"/>
      <c r="AJ155" s="72"/>
      <c r="AK155" s="72"/>
      <c r="AL155" s="72"/>
      <c r="AM155" s="72"/>
      <c r="AN155" s="72"/>
      <c r="AO155" s="72"/>
    </row>
    <row r="156" spans="1:41" x14ac:dyDescent="0.25">
      <c r="A156" t="s">
        <v>594</v>
      </c>
      <c r="B156" t="s">
        <v>262</v>
      </c>
      <c r="C156" t="s">
        <v>595</v>
      </c>
      <c r="D156" t="s">
        <v>53</v>
      </c>
      <c r="E156" t="s">
        <v>117</v>
      </c>
      <c r="F156" s="51" t="str">
        <f>IFERROR(VLOOKUP(D156,'Tabelas auxiliares'!$A$3:$B$61,2,FALSE),"")</f>
        <v>PROGRAD - PRÓ-REITORIA DE GRADUAÇÃO</v>
      </c>
      <c r="G156" s="51" t="str">
        <f>IFERROR(VLOOKUP($B156,'Tabelas auxiliares'!$A$65:$C$102,2,FALSE),"")</f>
        <v>Administração geral</v>
      </c>
      <c r="H156" s="51" t="str">
        <f>IFERROR(VLOOKUP($B156,'Tabelas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6" t="s">
        <v>1388</v>
      </c>
      <c r="J156" t="s">
        <v>1389</v>
      </c>
      <c r="K156" t="s">
        <v>5450</v>
      </c>
      <c r="L156" t="s">
        <v>1390</v>
      </c>
      <c r="M156" t="s">
        <v>1391</v>
      </c>
      <c r="N156" t="s">
        <v>166</v>
      </c>
      <c r="O156" t="s">
        <v>167</v>
      </c>
      <c r="P156" t="s">
        <v>200</v>
      </c>
      <c r="Q156" t="s">
        <v>168</v>
      </c>
      <c r="R156" t="s">
        <v>165</v>
      </c>
      <c r="S156" t="s">
        <v>119</v>
      </c>
      <c r="T156" t="s">
        <v>164</v>
      </c>
      <c r="U156" t="s">
        <v>118</v>
      </c>
      <c r="V156" t="s">
        <v>5451</v>
      </c>
      <c r="W156" t="s">
        <v>5452</v>
      </c>
      <c r="X156" s="51" t="str">
        <f t="shared" si="4"/>
        <v>3</v>
      </c>
      <c r="Y156" s="51" t="str">
        <f>IF(T156="","",IF(AND(T156&lt;&gt;'Tabelas auxiliares'!$B$236,T156&lt;&gt;'Tabelas auxiliares'!$B$237,T156&lt;&gt;'Tabelas auxiliares'!$C$236,T156&lt;&gt;'Tabelas auxiliares'!$C$237,T156&lt;&gt;'Tabelas auxiliares'!$D$236),"FOLHA DE PESSOAL",IF(X156='Tabelas auxiliares'!$A$237,"CUSTEIO",IF(X156='Tabelas auxiliares'!$A$236,"INVESTIMENTO","ERRO - VERIFICAR"))))</f>
        <v>CUSTEIO</v>
      </c>
      <c r="Z156" s="64">
        <f t="shared" si="5"/>
        <v>1000</v>
      </c>
      <c r="AC156" s="44">
        <v>1000</v>
      </c>
      <c r="AD156" s="72"/>
      <c r="AE156" s="72"/>
      <c r="AF156" s="72"/>
      <c r="AG156" s="72"/>
      <c r="AH156" s="72"/>
      <c r="AI156" s="72"/>
      <c r="AJ156" s="72"/>
      <c r="AK156" s="72"/>
      <c r="AL156" s="72"/>
      <c r="AM156" s="72"/>
      <c r="AN156" s="72"/>
      <c r="AO156" s="72"/>
    </row>
    <row r="157" spans="1:41" x14ac:dyDescent="0.25">
      <c r="A157" t="s">
        <v>594</v>
      </c>
      <c r="B157" t="s">
        <v>262</v>
      </c>
      <c r="C157" t="s">
        <v>595</v>
      </c>
      <c r="D157" t="s">
        <v>53</v>
      </c>
      <c r="E157" t="s">
        <v>117</v>
      </c>
      <c r="F157" s="51" t="str">
        <f>IFERROR(VLOOKUP(D157,'Tabelas auxiliares'!$A$3:$B$61,2,FALSE),"")</f>
        <v>PROGRAD - PRÓ-REITORIA DE GRADUAÇÃO</v>
      </c>
      <c r="G157" s="51" t="str">
        <f>IFERROR(VLOOKUP($B157,'Tabelas auxiliares'!$A$65:$C$102,2,FALSE),"")</f>
        <v>Administração geral</v>
      </c>
      <c r="H157" s="51" t="str">
        <f>IFERROR(VLOOKUP($B157,'Tabelas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7" t="s">
        <v>1388</v>
      </c>
      <c r="J157" t="s">
        <v>1392</v>
      </c>
      <c r="K157" t="s">
        <v>1393</v>
      </c>
      <c r="L157" t="s">
        <v>1390</v>
      </c>
      <c r="M157" t="s">
        <v>1394</v>
      </c>
      <c r="N157" t="s">
        <v>166</v>
      </c>
      <c r="O157" t="s">
        <v>167</v>
      </c>
      <c r="P157" t="s">
        <v>200</v>
      </c>
      <c r="Q157" t="s">
        <v>168</v>
      </c>
      <c r="R157" t="s">
        <v>165</v>
      </c>
      <c r="S157" t="s">
        <v>119</v>
      </c>
      <c r="T157" t="s">
        <v>164</v>
      </c>
      <c r="U157" t="s">
        <v>118</v>
      </c>
      <c r="V157" t="s">
        <v>1395</v>
      </c>
      <c r="W157" t="s">
        <v>1396</v>
      </c>
      <c r="X157" s="51" t="str">
        <f t="shared" si="4"/>
        <v>3</v>
      </c>
      <c r="Y157" s="51" t="str">
        <f>IF(T157="","",IF(AND(T157&lt;&gt;'Tabelas auxiliares'!$B$236,T157&lt;&gt;'Tabelas auxiliares'!$B$237,T157&lt;&gt;'Tabelas auxiliares'!$C$236,T157&lt;&gt;'Tabelas auxiliares'!$C$237,T157&lt;&gt;'Tabelas auxiliares'!$D$236),"FOLHA DE PESSOAL",IF(X157='Tabelas auxiliares'!$A$237,"CUSTEIO",IF(X157='Tabelas auxiliares'!$A$236,"INVESTIMENTO","ERRO - VERIFICAR"))))</f>
        <v>CUSTEIO</v>
      </c>
      <c r="Z157" s="64">
        <f t="shared" si="5"/>
        <v>1000</v>
      </c>
      <c r="AC157" s="44">
        <v>1000</v>
      </c>
      <c r="AD157" s="72"/>
      <c r="AE157" s="72"/>
      <c r="AF157" s="72"/>
      <c r="AG157" s="72"/>
      <c r="AH157" s="72"/>
      <c r="AI157" s="72"/>
      <c r="AJ157" s="72"/>
      <c r="AK157" s="72"/>
      <c r="AL157" s="72"/>
      <c r="AM157" s="72"/>
      <c r="AN157" s="72"/>
      <c r="AO157" s="72"/>
    </row>
    <row r="158" spans="1:41" x14ac:dyDescent="0.25">
      <c r="A158" t="s">
        <v>594</v>
      </c>
      <c r="B158" t="s">
        <v>262</v>
      </c>
      <c r="C158" t="s">
        <v>595</v>
      </c>
      <c r="D158" t="s">
        <v>53</v>
      </c>
      <c r="E158" t="s">
        <v>117</v>
      </c>
      <c r="F158" s="51" t="str">
        <f>IFERROR(VLOOKUP(D158,'Tabelas auxiliares'!$A$3:$B$61,2,FALSE),"")</f>
        <v>PROGRAD - PRÓ-REITORIA DE GRADUAÇÃO</v>
      </c>
      <c r="G158" s="51" t="str">
        <f>IFERROR(VLOOKUP($B158,'Tabelas auxiliares'!$A$65:$C$102,2,FALSE),"")</f>
        <v>Administração geral</v>
      </c>
      <c r="H158" s="51" t="str">
        <f>IFERROR(VLOOKUP($B158,'Tabelas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8" t="s">
        <v>606</v>
      </c>
      <c r="J158" t="s">
        <v>1389</v>
      </c>
      <c r="K158" t="s">
        <v>1397</v>
      </c>
      <c r="L158" t="s">
        <v>1390</v>
      </c>
      <c r="M158" t="s">
        <v>1391</v>
      </c>
      <c r="N158" t="s">
        <v>166</v>
      </c>
      <c r="O158" t="s">
        <v>167</v>
      </c>
      <c r="P158" t="s">
        <v>200</v>
      </c>
      <c r="Q158" t="s">
        <v>168</v>
      </c>
      <c r="R158" t="s">
        <v>165</v>
      </c>
      <c r="S158" t="s">
        <v>119</v>
      </c>
      <c r="T158" t="s">
        <v>164</v>
      </c>
      <c r="U158" t="s">
        <v>118</v>
      </c>
      <c r="V158" t="s">
        <v>1395</v>
      </c>
      <c r="W158" t="s">
        <v>1396</v>
      </c>
      <c r="X158" s="51" t="str">
        <f t="shared" si="4"/>
        <v>3</v>
      </c>
      <c r="Y158" s="51" t="str">
        <f>IF(T158="","",IF(AND(T158&lt;&gt;'Tabelas auxiliares'!$B$236,T158&lt;&gt;'Tabelas auxiliares'!$B$237,T158&lt;&gt;'Tabelas auxiliares'!$C$236,T158&lt;&gt;'Tabelas auxiliares'!$C$237,T158&lt;&gt;'Tabelas auxiliares'!$D$236),"FOLHA DE PESSOAL",IF(X158='Tabelas auxiliares'!$A$237,"CUSTEIO",IF(X158='Tabelas auxiliares'!$A$236,"INVESTIMENTO","ERRO - VERIFICAR"))))</f>
        <v>CUSTEIO</v>
      </c>
      <c r="Z158" s="64">
        <f t="shared" si="5"/>
        <v>1000</v>
      </c>
      <c r="AC158" s="44">
        <v>1000</v>
      </c>
      <c r="AD158" s="72"/>
      <c r="AE158" s="72"/>
      <c r="AF158" s="72"/>
      <c r="AG158" s="72"/>
      <c r="AH158" s="72"/>
      <c r="AI158" s="72"/>
      <c r="AJ158" s="72"/>
      <c r="AK158" s="72"/>
      <c r="AL158" s="72"/>
      <c r="AM158" s="72"/>
      <c r="AN158" s="72"/>
      <c r="AO158" s="72"/>
    </row>
    <row r="159" spans="1:41" x14ac:dyDescent="0.25">
      <c r="A159" t="s">
        <v>594</v>
      </c>
      <c r="B159" t="s">
        <v>262</v>
      </c>
      <c r="C159" t="s">
        <v>595</v>
      </c>
      <c r="D159" t="s">
        <v>53</v>
      </c>
      <c r="E159" t="s">
        <v>117</v>
      </c>
      <c r="F159" s="51" t="str">
        <f>IFERROR(VLOOKUP(D159,'Tabelas auxiliares'!$A$3:$B$61,2,FALSE),"")</f>
        <v>PROGRAD - PRÓ-REITORIA DE GRADUAÇÃO</v>
      </c>
      <c r="G159" s="51" t="str">
        <f>IFERROR(VLOOKUP($B159,'Tabelas auxiliares'!$A$65:$C$102,2,FALSE),"")</f>
        <v>Administração geral</v>
      </c>
      <c r="H159" s="51" t="str">
        <f>IFERROR(VLOOKUP($B159,'Tabelas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9" t="s">
        <v>606</v>
      </c>
      <c r="J159" t="s">
        <v>1392</v>
      </c>
      <c r="K159" t="s">
        <v>5453</v>
      </c>
      <c r="L159" t="s">
        <v>1390</v>
      </c>
      <c r="M159" t="s">
        <v>1394</v>
      </c>
      <c r="N159" t="s">
        <v>166</v>
      </c>
      <c r="O159" t="s">
        <v>167</v>
      </c>
      <c r="P159" t="s">
        <v>200</v>
      </c>
      <c r="Q159" t="s">
        <v>168</v>
      </c>
      <c r="R159" t="s">
        <v>165</v>
      </c>
      <c r="S159" t="s">
        <v>119</v>
      </c>
      <c r="T159" t="s">
        <v>164</v>
      </c>
      <c r="U159" t="s">
        <v>118</v>
      </c>
      <c r="V159" t="s">
        <v>5451</v>
      </c>
      <c r="W159" t="s">
        <v>5452</v>
      </c>
      <c r="X159" s="51" t="str">
        <f t="shared" si="4"/>
        <v>3</v>
      </c>
      <c r="Y159" s="51" t="str">
        <f>IF(T159="","",IF(AND(T159&lt;&gt;'Tabelas auxiliares'!$B$236,T159&lt;&gt;'Tabelas auxiliares'!$B$237,T159&lt;&gt;'Tabelas auxiliares'!$C$236,T159&lt;&gt;'Tabelas auxiliares'!$C$237,T159&lt;&gt;'Tabelas auxiliares'!$D$236),"FOLHA DE PESSOAL",IF(X159='Tabelas auxiliares'!$A$237,"CUSTEIO",IF(X159='Tabelas auxiliares'!$A$236,"INVESTIMENTO","ERRO - VERIFICAR"))))</f>
        <v>CUSTEIO</v>
      </c>
      <c r="Z159" s="64">
        <f t="shared" si="5"/>
        <v>1000</v>
      </c>
      <c r="AC159" s="44">
        <v>1000</v>
      </c>
      <c r="AD159" s="72"/>
      <c r="AE159" s="72"/>
      <c r="AF159" s="72"/>
      <c r="AG159" s="72"/>
      <c r="AH159" s="72"/>
      <c r="AI159" s="72"/>
      <c r="AJ159" s="72"/>
      <c r="AK159" s="72"/>
      <c r="AL159" s="72"/>
      <c r="AM159" s="72"/>
      <c r="AN159" s="72"/>
      <c r="AO159" s="72"/>
    </row>
    <row r="160" spans="1:41" x14ac:dyDescent="0.25">
      <c r="A160" t="s">
        <v>594</v>
      </c>
      <c r="B160" t="s">
        <v>262</v>
      </c>
      <c r="C160" t="s">
        <v>595</v>
      </c>
      <c r="D160" t="s">
        <v>53</v>
      </c>
      <c r="E160" t="s">
        <v>117</v>
      </c>
      <c r="F160" s="51" t="str">
        <f>IFERROR(VLOOKUP(D160,'Tabelas auxiliares'!$A$3:$B$61,2,FALSE),"")</f>
        <v>PROGRAD - PRÓ-REITORIA DE GRADUAÇÃO</v>
      </c>
      <c r="G160" s="51" t="str">
        <f>IFERROR(VLOOKUP($B160,'Tabelas auxiliares'!$A$65:$C$102,2,FALSE),"")</f>
        <v>Administração geral</v>
      </c>
      <c r="H160" s="51" t="str">
        <f>IFERROR(VLOOKUP($B160,'Tabelas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0" t="s">
        <v>1398</v>
      </c>
      <c r="J160" t="s">
        <v>1392</v>
      </c>
      <c r="K160" t="s">
        <v>1399</v>
      </c>
      <c r="L160" t="s">
        <v>1390</v>
      </c>
      <c r="M160" t="s">
        <v>1394</v>
      </c>
      <c r="N160" t="s">
        <v>166</v>
      </c>
      <c r="O160" t="s">
        <v>167</v>
      </c>
      <c r="P160" t="s">
        <v>200</v>
      </c>
      <c r="Q160" t="s">
        <v>168</v>
      </c>
      <c r="R160" t="s">
        <v>165</v>
      </c>
      <c r="S160" t="s">
        <v>119</v>
      </c>
      <c r="T160" t="s">
        <v>164</v>
      </c>
      <c r="U160" t="s">
        <v>118</v>
      </c>
      <c r="V160" t="s">
        <v>1395</v>
      </c>
      <c r="W160" t="s">
        <v>1396</v>
      </c>
      <c r="X160" s="51" t="str">
        <f t="shared" si="4"/>
        <v>3</v>
      </c>
      <c r="Y160" s="51" t="str">
        <f>IF(T160="","",IF(AND(T160&lt;&gt;'Tabelas auxiliares'!$B$236,T160&lt;&gt;'Tabelas auxiliares'!$B$237,T160&lt;&gt;'Tabelas auxiliares'!$C$236,T160&lt;&gt;'Tabelas auxiliares'!$C$237,T160&lt;&gt;'Tabelas auxiliares'!$D$236),"FOLHA DE PESSOAL",IF(X160='Tabelas auxiliares'!$A$237,"CUSTEIO",IF(X160='Tabelas auxiliares'!$A$236,"INVESTIMENTO","ERRO - VERIFICAR"))))</f>
        <v>CUSTEIO</v>
      </c>
      <c r="Z160" s="64">
        <f t="shared" si="5"/>
        <v>1000</v>
      </c>
      <c r="AC160" s="44">
        <v>1000</v>
      </c>
      <c r="AD160" s="72"/>
      <c r="AE160" s="72"/>
      <c r="AF160" s="72"/>
      <c r="AG160" s="72"/>
      <c r="AH160" s="72"/>
      <c r="AI160" s="72"/>
      <c r="AJ160" s="72"/>
      <c r="AK160" s="72"/>
      <c r="AL160" s="72"/>
      <c r="AM160" s="72"/>
      <c r="AN160" s="72"/>
      <c r="AO160" s="72"/>
    </row>
    <row r="161" spans="1:41" x14ac:dyDescent="0.25">
      <c r="A161" t="s">
        <v>594</v>
      </c>
      <c r="B161" t="s">
        <v>262</v>
      </c>
      <c r="C161" t="s">
        <v>595</v>
      </c>
      <c r="D161" t="s">
        <v>53</v>
      </c>
      <c r="E161" t="s">
        <v>117</v>
      </c>
      <c r="F161" s="51" t="str">
        <f>IFERROR(VLOOKUP(D161,'Tabelas auxiliares'!$A$3:$B$61,2,FALSE),"")</f>
        <v>PROGRAD - PRÓ-REITORIA DE GRADUAÇÃO</v>
      </c>
      <c r="G161" s="51" t="str">
        <f>IFERROR(VLOOKUP($B161,'Tabelas auxiliares'!$A$65:$C$102,2,FALSE),"")</f>
        <v>Administração geral</v>
      </c>
      <c r="H161" s="51" t="str">
        <f>IFERROR(VLOOKUP($B161,'Tabelas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1" t="s">
        <v>1400</v>
      </c>
      <c r="J161" t="s">
        <v>1389</v>
      </c>
      <c r="K161" t="s">
        <v>1401</v>
      </c>
      <c r="L161" t="s">
        <v>1390</v>
      </c>
      <c r="M161" t="s">
        <v>1391</v>
      </c>
      <c r="N161" t="s">
        <v>166</v>
      </c>
      <c r="O161" t="s">
        <v>167</v>
      </c>
      <c r="P161" t="s">
        <v>200</v>
      </c>
      <c r="Q161" t="s">
        <v>168</v>
      </c>
      <c r="R161" t="s">
        <v>165</v>
      </c>
      <c r="S161" t="s">
        <v>119</v>
      </c>
      <c r="T161" t="s">
        <v>164</v>
      </c>
      <c r="U161" t="s">
        <v>118</v>
      </c>
      <c r="V161" t="s">
        <v>1395</v>
      </c>
      <c r="W161" t="s">
        <v>1396</v>
      </c>
      <c r="X161" s="51" t="str">
        <f t="shared" si="4"/>
        <v>3</v>
      </c>
      <c r="Y161" s="51" t="str">
        <f>IF(T161="","",IF(AND(T161&lt;&gt;'Tabelas auxiliares'!$B$236,T161&lt;&gt;'Tabelas auxiliares'!$B$237,T161&lt;&gt;'Tabelas auxiliares'!$C$236,T161&lt;&gt;'Tabelas auxiliares'!$C$237,T161&lt;&gt;'Tabelas auxiliares'!$D$236),"FOLHA DE PESSOAL",IF(X161='Tabelas auxiliares'!$A$237,"CUSTEIO",IF(X161='Tabelas auxiliares'!$A$236,"INVESTIMENTO","ERRO - VERIFICAR"))))</f>
        <v>CUSTEIO</v>
      </c>
      <c r="Z161" s="64">
        <f t="shared" si="5"/>
        <v>1000</v>
      </c>
      <c r="AC161" s="44">
        <v>1000</v>
      </c>
      <c r="AD161" s="72"/>
      <c r="AE161" s="72"/>
      <c r="AF161" s="72"/>
      <c r="AG161" s="72"/>
      <c r="AH161" s="72"/>
      <c r="AI161" s="72"/>
      <c r="AJ161" s="72"/>
      <c r="AK161" s="72"/>
      <c r="AL161" s="72"/>
      <c r="AM161" s="72"/>
      <c r="AN161" s="72"/>
      <c r="AO161" s="72"/>
    </row>
    <row r="162" spans="1:41" x14ac:dyDescent="0.25">
      <c r="A162" t="s">
        <v>594</v>
      </c>
      <c r="B162" t="s">
        <v>262</v>
      </c>
      <c r="C162" t="s">
        <v>595</v>
      </c>
      <c r="D162" t="s">
        <v>53</v>
      </c>
      <c r="E162" t="s">
        <v>117</v>
      </c>
      <c r="F162" s="51" t="str">
        <f>IFERROR(VLOOKUP(D162,'Tabelas auxiliares'!$A$3:$B$61,2,FALSE),"")</f>
        <v>PROGRAD - PRÓ-REITORIA DE GRADUAÇÃO</v>
      </c>
      <c r="G162" s="51" t="str">
        <f>IFERROR(VLOOKUP($B162,'Tabelas auxiliares'!$A$65:$C$102,2,FALSE),"")</f>
        <v>Administração geral</v>
      </c>
      <c r="H162" s="51" t="str">
        <f>IFERROR(VLOOKUP($B162,'Tabelas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2" t="s">
        <v>1400</v>
      </c>
      <c r="J162" t="s">
        <v>1402</v>
      </c>
      <c r="K162" t="s">
        <v>1403</v>
      </c>
      <c r="L162" t="s">
        <v>1390</v>
      </c>
      <c r="M162" t="s">
        <v>1404</v>
      </c>
      <c r="N162" t="s">
        <v>166</v>
      </c>
      <c r="O162" t="s">
        <v>167</v>
      </c>
      <c r="P162" t="s">
        <v>200</v>
      </c>
      <c r="Q162" t="s">
        <v>168</v>
      </c>
      <c r="R162" t="s">
        <v>165</v>
      </c>
      <c r="S162" t="s">
        <v>119</v>
      </c>
      <c r="T162" t="s">
        <v>164</v>
      </c>
      <c r="U162" t="s">
        <v>118</v>
      </c>
      <c r="V162" t="s">
        <v>1395</v>
      </c>
      <c r="W162" t="s">
        <v>1396</v>
      </c>
      <c r="X162" s="51" t="str">
        <f t="shared" si="4"/>
        <v>3</v>
      </c>
      <c r="Y162" s="51" t="str">
        <f>IF(T162="","",IF(AND(T162&lt;&gt;'Tabelas auxiliares'!$B$236,T162&lt;&gt;'Tabelas auxiliares'!$B$237,T162&lt;&gt;'Tabelas auxiliares'!$C$236,T162&lt;&gt;'Tabelas auxiliares'!$C$237,T162&lt;&gt;'Tabelas auxiliares'!$D$236),"FOLHA DE PESSOAL",IF(X162='Tabelas auxiliares'!$A$237,"CUSTEIO",IF(X162='Tabelas auxiliares'!$A$236,"INVESTIMENTO","ERRO - VERIFICAR"))))</f>
        <v>CUSTEIO</v>
      </c>
      <c r="Z162" s="64">
        <f t="shared" si="5"/>
        <v>1000</v>
      </c>
      <c r="AC162" s="44">
        <v>1000</v>
      </c>
      <c r="AD162" s="72"/>
      <c r="AE162" s="72"/>
      <c r="AF162" s="72"/>
      <c r="AG162" s="72"/>
      <c r="AH162" s="72"/>
      <c r="AI162" s="72"/>
      <c r="AJ162" s="72"/>
      <c r="AK162" s="72"/>
      <c r="AL162" s="72"/>
      <c r="AM162" s="72"/>
      <c r="AN162" s="72"/>
      <c r="AO162" s="72"/>
    </row>
    <row r="163" spans="1:41" x14ac:dyDescent="0.25">
      <c r="A163" t="s">
        <v>594</v>
      </c>
      <c r="B163" t="s">
        <v>262</v>
      </c>
      <c r="C163" t="s">
        <v>595</v>
      </c>
      <c r="D163" t="s">
        <v>53</v>
      </c>
      <c r="E163" t="s">
        <v>117</v>
      </c>
      <c r="F163" s="51" t="str">
        <f>IFERROR(VLOOKUP(D163,'Tabelas auxiliares'!$A$3:$B$61,2,FALSE),"")</f>
        <v>PROGRAD - PRÓ-REITORIA DE GRADUAÇÃO</v>
      </c>
      <c r="G163" s="51" t="str">
        <f>IFERROR(VLOOKUP($B163,'Tabelas auxiliares'!$A$65:$C$102,2,FALSE),"")</f>
        <v>Administração geral</v>
      </c>
      <c r="H163" s="51" t="str">
        <f>IFERROR(VLOOKUP($B163,'Tabelas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3" t="s">
        <v>791</v>
      </c>
      <c r="J163" t="s">
        <v>1405</v>
      </c>
      <c r="K163" t="s">
        <v>1406</v>
      </c>
      <c r="L163" t="s">
        <v>1390</v>
      </c>
      <c r="M163" t="s">
        <v>1404</v>
      </c>
      <c r="N163" t="s">
        <v>166</v>
      </c>
      <c r="O163" t="s">
        <v>167</v>
      </c>
      <c r="P163" t="s">
        <v>200</v>
      </c>
      <c r="Q163" t="s">
        <v>168</v>
      </c>
      <c r="R163" t="s">
        <v>165</v>
      </c>
      <c r="S163" t="s">
        <v>597</v>
      </c>
      <c r="T163" t="s">
        <v>164</v>
      </c>
      <c r="U163" t="s">
        <v>118</v>
      </c>
      <c r="V163" t="s">
        <v>1395</v>
      </c>
      <c r="W163" t="s">
        <v>1396</v>
      </c>
      <c r="X163" s="51" t="str">
        <f t="shared" si="4"/>
        <v>3</v>
      </c>
      <c r="Y163" s="51" t="str">
        <f>IF(T163="","",IF(AND(T163&lt;&gt;'Tabelas auxiliares'!$B$236,T163&lt;&gt;'Tabelas auxiliares'!$B$237,T163&lt;&gt;'Tabelas auxiliares'!$C$236,T163&lt;&gt;'Tabelas auxiliares'!$C$237,T163&lt;&gt;'Tabelas auxiliares'!$D$236),"FOLHA DE PESSOAL",IF(X163='Tabelas auxiliares'!$A$237,"CUSTEIO",IF(X163='Tabelas auxiliares'!$A$236,"INVESTIMENTO","ERRO - VERIFICAR"))))</f>
        <v>CUSTEIO</v>
      </c>
      <c r="Z163" s="64">
        <f t="shared" si="5"/>
        <v>1000</v>
      </c>
      <c r="AC163" s="44">
        <v>1000</v>
      </c>
      <c r="AD163" s="72"/>
      <c r="AE163" s="72"/>
      <c r="AF163" s="72"/>
      <c r="AG163" s="72"/>
      <c r="AH163" s="72"/>
      <c r="AI163" s="72"/>
      <c r="AJ163" s="72"/>
      <c r="AK163" s="72"/>
      <c r="AL163" s="72"/>
      <c r="AM163" s="72"/>
      <c r="AN163" s="72"/>
      <c r="AO163" s="72"/>
    </row>
    <row r="164" spans="1:41" x14ac:dyDescent="0.25">
      <c r="A164" t="s">
        <v>594</v>
      </c>
      <c r="B164" t="s">
        <v>262</v>
      </c>
      <c r="C164" t="s">
        <v>595</v>
      </c>
      <c r="D164" t="s">
        <v>53</v>
      </c>
      <c r="E164" t="s">
        <v>117</v>
      </c>
      <c r="F164" s="51" t="str">
        <f>IFERROR(VLOOKUP(D164,'Tabelas auxiliares'!$A$3:$B$61,2,FALSE),"")</f>
        <v>PROGRAD - PRÓ-REITORIA DE GRADUAÇÃO</v>
      </c>
      <c r="G164" s="51" t="str">
        <f>IFERROR(VLOOKUP($B164,'Tabelas auxiliares'!$A$65:$C$102,2,FALSE),"")</f>
        <v>Administração geral</v>
      </c>
      <c r="H164" s="51" t="str">
        <f>IFERROR(VLOOKUP($B164,'Tabelas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4" t="s">
        <v>1407</v>
      </c>
      <c r="J164" t="s">
        <v>1389</v>
      </c>
      <c r="K164" t="s">
        <v>1408</v>
      </c>
      <c r="L164" t="s">
        <v>1390</v>
      </c>
      <c r="M164" t="s">
        <v>1391</v>
      </c>
      <c r="N164" t="s">
        <v>166</v>
      </c>
      <c r="O164" t="s">
        <v>167</v>
      </c>
      <c r="P164" t="s">
        <v>200</v>
      </c>
      <c r="Q164" t="s">
        <v>168</v>
      </c>
      <c r="R164" t="s">
        <v>165</v>
      </c>
      <c r="S164" t="s">
        <v>119</v>
      </c>
      <c r="T164" t="s">
        <v>164</v>
      </c>
      <c r="U164" t="s">
        <v>118</v>
      </c>
      <c r="V164" t="s">
        <v>1395</v>
      </c>
      <c r="W164" t="s">
        <v>1396</v>
      </c>
      <c r="X164" s="51" t="str">
        <f t="shared" si="4"/>
        <v>3</v>
      </c>
      <c r="Y164" s="51" t="str">
        <f>IF(T164="","",IF(AND(T164&lt;&gt;'Tabelas auxiliares'!$B$236,T164&lt;&gt;'Tabelas auxiliares'!$B$237,T164&lt;&gt;'Tabelas auxiliares'!$C$236,T164&lt;&gt;'Tabelas auxiliares'!$C$237,T164&lt;&gt;'Tabelas auxiliares'!$D$236),"FOLHA DE PESSOAL",IF(X164='Tabelas auxiliares'!$A$237,"CUSTEIO",IF(X164='Tabelas auxiliares'!$A$236,"INVESTIMENTO","ERRO - VERIFICAR"))))</f>
        <v>CUSTEIO</v>
      </c>
      <c r="Z164" s="64">
        <f t="shared" si="5"/>
        <v>1000</v>
      </c>
      <c r="AC164" s="44">
        <v>1000</v>
      </c>
      <c r="AD164" s="72"/>
      <c r="AE164" s="72"/>
      <c r="AF164" s="72"/>
      <c r="AG164" s="72"/>
      <c r="AH164" s="72"/>
      <c r="AI164" s="72"/>
      <c r="AJ164" s="72"/>
      <c r="AK164" s="72"/>
      <c r="AL164" s="72"/>
      <c r="AM164" s="72"/>
      <c r="AN164" s="72"/>
      <c r="AO164" s="72"/>
    </row>
    <row r="165" spans="1:41" x14ac:dyDescent="0.25">
      <c r="A165" t="s">
        <v>594</v>
      </c>
      <c r="B165" t="s">
        <v>262</v>
      </c>
      <c r="C165" t="s">
        <v>595</v>
      </c>
      <c r="D165" t="s">
        <v>57</v>
      </c>
      <c r="E165" t="s">
        <v>117</v>
      </c>
      <c r="F165" s="51" t="str">
        <f>IFERROR(VLOOKUP(D165,'Tabelas auxiliares'!$A$3:$B$61,2,FALSE),"")</f>
        <v>EDITORA DA UFABC</v>
      </c>
      <c r="G165" s="51" t="str">
        <f>IFERROR(VLOOKUP($B165,'Tabelas auxiliares'!$A$65:$C$102,2,FALSE),"")</f>
        <v>Administração geral</v>
      </c>
      <c r="H165" s="51" t="str">
        <f>IFERROR(VLOOKUP($B165,'Tabelas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5" t="s">
        <v>621</v>
      </c>
      <c r="J165" t="s">
        <v>1409</v>
      </c>
      <c r="K165" t="s">
        <v>1410</v>
      </c>
      <c r="L165" t="s">
        <v>1411</v>
      </c>
      <c r="M165" t="s">
        <v>1412</v>
      </c>
      <c r="N165" t="s">
        <v>1347</v>
      </c>
      <c r="O165" t="s">
        <v>1413</v>
      </c>
      <c r="P165" t="s">
        <v>1414</v>
      </c>
      <c r="Q165" t="s">
        <v>168</v>
      </c>
      <c r="R165" t="s">
        <v>165</v>
      </c>
      <c r="S165" t="s">
        <v>119</v>
      </c>
      <c r="T165" t="s">
        <v>164</v>
      </c>
      <c r="U165" t="s">
        <v>1415</v>
      </c>
      <c r="V165" t="s">
        <v>1351</v>
      </c>
      <c r="W165" t="s">
        <v>1352</v>
      </c>
      <c r="X165" s="51" t="str">
        <f t="shared" si="4"/>
        <v>3</v>
      </c>
      <c r="Y165" s="51" t="str">
        <f>IF(T165="","",IF(AND(T165&lt;&gt;'Tabelas auxiliares'!$B$236,T165&lt;&gt;'Tabelas auxiliares'!$B$237,T165&lt;&gt;'Tabelas auxiliares'!$C$236,T165&lt;&gt;'Tabelas auxiliares'!$C$237,T165&lt;&gt;'Tabelas auxiliares'!$D$236),"FOLHA DE PESSOAL",IF(X165='Tabelas auxiliares'!$A$237,"CUSTEIO",IF(X165='Tabelas auxiliares'!$A$236,"INVESTIMENTO","ERRO - VERIFICAR"))))</f>
        <v>CUSTEIO</v>
      </c>
      <c r="Z165" s="64">
        <f t="shared" si="5"/>
        <v>2768</v>
      </c>
      <c r="AC165" s="44">
        <v>2768</v>
      </c>
      <c r="AD165" s="72"/>
      <c r="AE165" s="72"/>
      <c r="AF165" s="72"/>
      <c r="AG165" s="72"/>
      <c r="AH165" s="72"/>
      <c r="AI165" s="72"/>
      <c r="AJ165" s="72"/>
      <c r="AK165" s="72"/>
      <c r="AL165" s="72"/>
      <c r="AM165" s="72"/>
      <c r="AN165" s="72"/>
      <c r="AO165" s="72"/>
    </row>
    <row r="166" spans="1:41" x14ac:dyDescent="0.25">
      <c r="A166" t="s">
        <v>594</v>
      </c>
      <c r="B166" t="s">
        <v>262</v>
      </c>
      <c r="C166" t="s">
        <v>595</v>
      </c>
      <c r="D166" t="s">
        <v>61</v>
      </c>
      <c r="E166" t="s">
        <v>117</v>
      </c>
      <c r="F166" s="51" t="str">
        <f>IFERROR(VLOOKUP(D166,'Tabelas auxiliares'!$A$3:$B$61,2,FALSE),"")</f>
        <v>PROAD - PRÓ-REITORIA DE ADMINISTRAÇÃO</v>
      </c>
      <c r="G166" s="51" t="str">
        <f>IFERROR(VLOOKUP($B166,'Tabelas auxiliares'!$A$65:$C$102,2,FALSE),"")</f>
        <v>Administração geral</v>
      </c>
      <c r="H166" s="51" t="str">
        <f>IFERROR(VLOOKUP($B166,'Tabelas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6" t="s">
        <v>624</v>
      </c>
      <c r="J166" t="s">
        <v>1416</v>
      </c>
      <c r="K166" t="s">
        <v>1417</v>
      </c>
      <c r="L166" t="s">
        <v>1418</v>
      </c>
      <c r="M166" t="s">
        <v>1419</v>
      </c>
      <c r="N166" t="s">
        <v>166</v>
      </c>
      <c r="O166" t="s">
        <v>167</v>
      </c>
      <c r="P166" t="s">
        <v>200</v>
      </c>
      <c r="Q166" t="s">
        <v>168</v>
      </c>
      <c r="R166" t="s">
        <v>165</v>
      </c>
      <c r="S166" t="s">
        <v>119</v>
      </c>
      <c r="T166" t="s">
        <v>164</v>
      </c>
      <c r="U166" t="s">
        <v>118</v>
      </c>
      <c r="V166" t="s">
        <v>1420</v>
      </c>
      <c r="W166" t="s">
        <v>1421</v>
      </c>
      <c r="X166" s="51" t="str">
        <f t="shared" si="4"/>
        <v>3</v>
      </c>
      <c r="Y166" s="51" t="str">
        <f>IF(T166="","",IF(AND(T166&lt;&gt;'Tabelas auxiliares'!$B$236,T166&lt;&gt;'Tabelas auxiliares'!$B$237,T166&lt;&gt;'Tabelas auxiliares'!$C$236,T166&lt;&gt;'Tabelas auxiliares'!$C$237,T166&lt;&gt;'Tabelas auxiliares'!$D$236),"FOLHA DE PESSOAL",IF(X166='Tabelas auxiliares'!$A$237,"CUSTEIO",IF(X166='Tabelas auxiliares'!$A$236,"INVESTIMENTO","ERRO - VERIFICAR"))))</f>
        <v>CUSTEIO</v>
      </c>
      <c r="Z166" s="64">
        <f t="shared" si="5"/>
        <v>27563.46</v>
      </c>
      <c r="AC166" s="44">
        <v>27563.46</v>
      </c>
      <c r="AD166" s="72"/>
      <c r="AE166" s="72"/>
      <c r="AF166" s="72"/>
      <c r="AG166" s="72"/>
      <c r="AH166" s="72"/>
      <c r="AI166" s="72"/>
      <c r="AJ166" s="72"/>
      <c r="AK166" s="72"/>
      <c r="AL166" s="72"/>
      <c r="AM166" s="72"/>
      <c r="AN166" s="72"/>
      <c r="AO166" s="72"/>
    </row>
    <row r="167" spans="1:41" x14ac:dyDescent="0.25">
      <c r="A167" t="s">
        <v>594</v>
      </c>
      <c r="B167" t="s">
        <v>262</v>
      </c>
      <c r="C167" t="s">
        <v>595</v>
      </c>
      <c r="D167" t="s">
        <v>61</v>
      </c>
      <c r="E167" t="s">
        <v>117</v>
      </c>
      <c r="F167" s="51" t="str">
        <f>IFERROR(VLOOKUP(D167,'Tabelas auxiliares'!$A$3:$B$61,2,FALSE),"")</f>
        <v>PROAD - PRÓ-REITORIA DE ADMINISTRAÇÃO</v>
      </c>
      <c r="G167" s="51" t="str">
        <f>IFERROR(VLOOKUP($B167,'Tabelas auxiliares'!$A$65:$C$102,2,FALSE),"")</f>
        <v>Administração geral</v>
      </c>
      <c r="H167" s="51" t="str">
        <f>IFERROR(VLOOKUP($B167,'Tabelas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7" t="s">
        <v>623</v>
      </c>
      <c r="J167" t="s">
        <v>1422</v>
      </c>
      <c r="K167" t="s">
        <v>5454</v>
      </c>
      <c r="L167" t="s">
        <v>1423</v>
      </c>
      <c r="M167" t="s">
        <v>1424</v>
      </c>
      <c r="N167" t="s">
        <v>166</v>
      </c>
      <c r="O167" t="s">
        <v>167</v>
      </c>
      <c r="P167" t="s">
        <v>200</v>
      </c>
      <c r="Q167" t="s">
        <v>168</v>
      </c>
      <c r="R167" t="s">
        <v>165</v>
      </c>
      <c r="S167" t="s">
        <v>119</v>
      </c>
      <c r="T167" t="s">
        <v>164</v>
      </c>
      <c r="U167" t="s">
        <v>118</v>
      </c>
      <c r="V167" t="s">
        <v>467</v>
      </c>
      <c r="W167" t="s">
        <v>448</v>
      </c>
      <c r="X167" s="51" t="str">
        <f t="shared" si="4"/>
        <v>3</v>
      </c>
      <c r="Y167" s="51" t="str">
        <f>IF(T167="","",IF(AND(T167&lt;&gt;'Tabelas auxiliares'!$B$236,T167&lt;&gt;'Tabelas auxiliares'!$B$237,T167&lt;&gt;'Tabelas auxiliares'!$C$236,T167&lt;&gt;'Tabelas auxiliares'!$C$237,T167&lt;&gt;'Tabelas auxiliares'!$D$236),"FOLHA DE PESSOAL",IF(X167='Tabelas auxiliares'!$A$237,"CUSTEIO",IF(X167='Tabelas auxiliares'!$A$236,"INVESTIMENTO","ERRO - VERIFICAR"))))</f>
        <v>CUSTEIO</v>
      </c>
      <c r="Z167" s="64">
        <f t="shared" si="5"/>
        <v>9277.7999999999993</v>
      </c>
      <c r="AA167" s="44">
        <v>9277.7999999999993</v>
      </c>
      <c r="AD167" s="72"/>
      <c r="AE167" s="72"/>
      <c r="AF167" s="72"/>
      <c r="AG167" s="72"/>
      <c r="AH167" s="72"/>
      <c r="AI167" s="72"/>
      <c r="AJ167" s="72"/>
      <c r="AK167" s="72"/>
      <c r="AL167" s="72"/>
      <c r="AM167" s="72"/>
      <c r="AN167" s="72"/>
      <c r="AO167" s="72"/>
    </row>
    <row r="168" spans="1:41" x14ac:dyDescent="0.25">
      <c r="A168" t="s">
        <v>594</v>
      </c>
      <c r="B168" t="s">
        <v>262</v>
      </c>
      <c r="C168" t="s">
        <v>595</v>
      </c>
      <c r="D168" t="s">
        <v>61</v>
      </c>
      <c r="E168" t="s">
        <v>117</v>
      </c>
      <c r="F168" s="51" t="str">
        <f>IFERROR(VLOOKUP(D168,'Tabelas auxiliares'!$A$3:$B$61,2,FALSE),"")</f>
        <v>PROAD - PRÓ-REITORIA DE ADMINISTRAÇÃO</v>
      </c>
      <c r="G168" s="51" t="str">
        <f>IFERROR(VLOOKUP($B168,'Tabelas auxiliares'!$A$65:$C$102,2,FALSE),"")</f>
        <v>Administração geral</v>
      </c>
      <c r="H168" s="51" t="str">
        <f>IFERROR(VLOOKUP($B168,'Tabelas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8" t="s">
        <v>1425</v>
      </c>
      <c r="J168" t="s">
        <v>1426</v>
      </c>
      <c r="K168" t="s">
        <v>1427</v>
      </c>
      <c r="L168" t="s">
        <v>1428</v>
      </c>
      <c r="M168" t="s">
        <v>1429</v>
      </c>
      <c r="N168" t="s">
        <v>166</v>
      </c>
      <c r="O168" t="s">
        <v>167</v>
      </c>
      <c r="P168" t="s">
        <v>200</v>
      </c>
      <c r="Q168" t="s">
        <v>168</v>
      </c>
      <c r="R168" t="s">
        <v>165</v>
      </c>
      <c r="S168" t="s">
        <v>119</v>
      </c>
      <c r="T168" t="s">
        <v>164</v>
      </c>
      <c r="U168" t="s">
        <v>118</v>
      </c>
      <c r="V168" t="s">
        <v>1430</v>
      </c>
      <c r="W168" t="s">
        <v>1431</v>
      </c>
      <c r="X168" s="51" t="str">
        <f t="shared" si="4"/>
        <v>3</v>
      </c>
      <c r="Y168" s="51" t="str">
        <f>IF(T168="","",IF(AND(T168&lt;&gt;'Tabelas auxiliares'!$B$236,T168&lt;&gt;'Tabelas auxiliares'!$B$237,T168&lt;&gt;'Tabelas auxiliares'!$C$236,T168&lt;&gt;'Tabelas auxiliares'!$C$237,T168&lt;&gt;'Tabelas auxiliares'!$D$236),"FOLHA DE PESSOAL",IF(X168='Tabelas auxiliares'!$A$237,"CUSTEIO",IF(X168='Tabelas auxiliares'!$A$236,"INVESTIMENTO","ERRO - VERIFICAR"))))</f>
        <v>CUSTEIO</v>
      </c>
      <c r="Z168" s="64">
        <f t="shared" si="5"/>
        <v>6003.72</v>
      </c>
      <c r="AC168" s="44">
        <v>6003.72</v>
      </c>
      <c r="AD168" s="72"/>
      <c r="AE168" s="72"/>
      <c r="AF168" s="72"/>
      <c r="AG168" s="72"/>
      <c r="AH168" s="72"/>
      <c r="AI168" s="72"/>
      <c r="AJ168" s="72"/>
      <c r="AK168" s="72"/>
      <c r="AL168" s="72"/>
      <c r="AM168" s="72"/>
      <c r="AN168" s="72"/>
      <c r="AO168" s="72"/>
    </row>
    <row r="169" spans="1:41" x14ac:dyDescent="0.25">
      <c r="A169" t="s">
        <v>594</v>
      </c>
      <c r="B169" t="s">
        <v>262</v>
      </c>
      <c r="C169" t="s">
        <v>595</v>
      </c>
      <c r="D169" t="s">
        <v>61</v>
      </c>
      <c r="E169" t="s">
        <v>117</v>
      </c>
      <c r="F169" s="51" t="str">
        <f>IFERROR(VLOOKUP(D169,'Tabelas auxiliares'!$A$3:$B$61,2,FALSE),"")</f>
        <v>PROAD - PRÓ-REITORIA DE ADMINISTRAÇÃO</v>
      </c>
      <c r="G169" s="51" t="str">
        <f>IFERROR(VLOOKUP($B169,'Tabelas auxiliares'!$A$65:$C$102,2,FALSE),"")</f>
        <v>Administração geral</v>
      </c>
      <c r="H169" s="51" t="str">
        <f>IFERROR(VLOOKUP($B169,'Tabelas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9" t="s">
        <v>625</v>
      </c>
      <c r="J169" t="s">
        <v>1432</v>
      </c>
      <c r="K169" t="s">
        <v>5455</v>
      </c>
      <c r="L169" t="s">
        <v>1433</v>
      </c>
      <c r="M169" t="s">
        <v>1434</v>
      </c>
      <c r="N169" t="s">
        <v>166</v>
      </c>
      <c r="O169" t="s">
        <v>167</v>
      </c>
      <c r="P169" t="s">
        <v>200</v>
      </c>
      <c r="Q169" t="s">
        <v>168</v>
      </c>
      <c r="R169" t="s">
        <v>165</v>
      </c>
      <c r="S169" t="s">
        <v>119</v>
      </c>
      <c r="T169" t="s">
        <v>164</v>
      </c>
      <c r="U169" t="s">
        <v>118</v>
      </c>
      <c r="V169" t="s">
        <v>1435</v>
      </c>
      <c r="W169" t="s">
        <v>1436</v>
      </c>
      <c r="X169" s="51" t="str">
        <f t="shared" si="4"/>
        <v>3</v>
      </c>
      <c r="Y169" s="51" t="str">
        <f>IF(T169="","",IF(AND(T169&lt;&gt;'Tabelas auxiliares'!$B$236,T169&lt;&gt;'Tabelas auxiliares'!$B$237,T169&lt;&gt;'Tabelas auxiliares'!$C$236,T169&lt;&gt;'Tabelas auxiliares'!$C$237,T169&lt;&gt;'Tabelas auxiliares'!$D$236),"FOLHA DE PESSOAL",IF(X169='Tabelas auxiliares'!$A$237,"CUSTEIO",IF(X169='Tabelas auxiliares'!$A$236,"INVESTIMENTO","ERRO - VERIFICAR"))))</f>
        <v>CUSTEIO</v>
      </c>
      <c r="Z169" s="64">
        <f t="shared" si="5"/>
        <v>20000</v>
      </c>
      <c r="AA169" s="44">
        <v>20000</v>
      </c>
      <c r="AD169" s="72"/>
      <c r="AE169" s="72"/>
      <c r="AF169" s="72"/>
      <c r="AG169" s="72"/>
      <c r="AH169" s="72"/>
      <c r="AI169" s="72"/>
      <c r="AJ169" s="72"/>
      <c r="AK169" s="72"/>
      <c r="AL169" s="72"/>
      <c r="AM169" s="72"/>
      <c r="AN169" s="72"/>
      <c r="AO169" s="72"/>
    </row>
    <row r="170" spans="1:41" x14ac:dyDescent="0.25">
      <c r="A170" t="s">
        <v>594</v>
      </c>
      <c r="B170" t="s">
        <v>262</v>
      </c>
      <c r="C170" t="s">
        <v>595</v>
      </c>
      <c r="D170" t="s">
        <v>61</v>
      </c>
      <c r="E170" t="s">
        <v>117</v>
      </c>
      <c r="F170" s="51" t="str">
        <f>IFERROR(VLOOKUP(D170,'Tabelas auxiliares'!$A$3:$B$61,2,FALSE),"")</f>
        <v>PROAD - PRÓ-REITORIA DE ADMINISTRAÇÃO</v>
      </c>
      <c r="G170" s="51" t="str">
        <f>IFERROR(VLOOKUP($B170,'Tabelas auxiliares'!$A$65:$C$102,2,FALSE),"")</f>
        <v>Administração geral</v>
      </c>
      <c r="H170" s="51" t="str">
        <f>IFERROR(VLOOKUP($B170,'Tabelas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0" t="s">
        <v>1437</v>
      </c>
      <c r="J170" t="s">
        <v>1416</v>
      </c>
      <c r="K170" t="s">
        <v>1438</v>
      </c>
      <c r="L170" t="s">
        <v>1418</v>
      </c>
      <c r="M170" t="s">
        <v>1419</v>
      </c>
      <c r="N170" t="s">
        <v>166</v>
      </c>
      <c r="O170" t="s">
        <v>167</v>
      </c>
      <c r="P170" t="s">
        <v>200</v>
      </c>
      <c r="Q170" t="s">
        <v>168</v>
      </c>
      <c r="R170" t="s">
        <v>165</v>
      </c>
      <c r="S170" t="s">
        <v>597</v>
      </c>
      <c r="T170" t="s">
        <v>164</v>
      </c>
      <c r="U170" t="s">
        <v>118</v>
      </c>
      <c r="V170" t="s">
        <v>1420</v>
      </c>
      <c r="W170" t="s">
        <v>1421</v>
      </c>
      <c r="X170" s="51" t="str">
        <f t="shared" si="4"/>
        <v>3</v>
      </c>
      <c r="Y170" s="51" t="str">
        <f>IF(T170="","",IF(AND(T170&lt;&gt;'Tabelas auxiliares'!$B$236,T170&lt;&gt;'Tabelas auxiliares'!$B$237,T170&lt;&gt;'Tabelas auxiliares'!$C$236,T170&lt;&gt;'Tabelas auxiliares'!$C$237,T170&lt;&gt;'Tabelas auxiliares'!$D$236),"FOLHA DE PESSOAL",IF(X170='Tabelas auxiliares'!$A$237,"CUSTEIO",IF(X170='Tabelas auxiliares'!$A$236,"INVESTIMENTO","ERRO - VERIFICAR"))))</f>
        <v>CUSTEIO</v>
      </c>
      <c r="Z170" s="64">
        <f t="shared" si="5"/>
        <v>21653.980000000003</v>
      </c>
      <c r="AA170" s="44">
        <v>4721.97</v>
      </c>
      <c r="AB170" s="44">
        <v>8099.75</v>
      </c>
      <c r="AC170" s="44">
        <v>8832.26</v>
      </c>
      <c r="AD170" s="72"/>
      <c r="AE170" s="72"/>
      <c r="AF170" s="72"/>
      <c r="AG170" s="72"/>
      <c r="AH170" s="72"/>
      <c r="AI170" s="72"/>
      <c r="AJ170" s="72"/>
      <c r="AK170" s="72"/>
      <c r="AL170" s="72"/>
      <c r="AM170" s="72"/>
      <c r="AN170" s="72"/>
      <c r="AO170" s="72"/>
    </row>
    <row r="171" spans="1:41" x14ac:dyDescent="0.25">
      <c r="A171" t="s">
        <v>594</v>
      </c>
      <c r="B171" t="s">
        <v>262</v>
      </c>
      <c r="C171" t="s">
        <v>595</v>
      </c>
      <c r="D171" t="s">
        <v>61</v>
      </c>
      <c r="E171" t="s">
        <v>117</v>
      </c>
      <c r="F171" s="51" t="str">
        <f>IFERROR(VLOOKUP(D171,'Tabelas auxiliares'!$A$3:$B$61,2,FALSE),"")</f>
        <v>PROAD - PRÓ-REITORIA DE ADMINISTRAÇÃO</v>
      </c>
      <c r="G171" s="51" t="str">
        <f>IFERROR(VLOOKUP($B171,'Tabelas auxiliares'!$A$65:$C$102,2,FALSE),"")</f>
        <v>Administração geral</v>
      </c>
      <c r="H171" s="51" t="str">
        <f>IFERROR(VLOOKUP($B171,'Tabelas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1" t="s">
        <v>621</v>
      </c>
      <c r="J171" t="s">
        <v>1439</v>
      </c>
      <c r="K171" t="s">
        <v>1440</v>
      </c>
      <c r="L171" t="s">
        <v>1441</v>
      </c>
      <c r="M171" t="s">
        <v>1442</v>
      </c>
      <c r="N171" t="s">
        <v>166</v>
      </c>
      <c r="O171" t="s">
        <v>167</v>
      </c>
      <c r="P171" t="s">
        <v>200</v>
      </c>
      <c r="Q171" t="s">
        <v>168</v>
      </c>
      <c r="R171" t="s">
        <v>165</v>
      </c>
      <c r="S171" t="s">
        <v>119</v>
      </c>
      <c r="T171" t="s">
        <v>164</v>
      </c>
      <c r="U171" t="s">
        <v>118</v>
      </c>
      <c r="V171" t="s">
        <v>1420</v>
      </c>
      <c r="W171" t="s">
        <v>1421</v>
      </c>
      <c r="X171" s="51" t="str">
        <f t="shared" si="4"/>
        <v>3</v>
      </c>
      <c r="Y171" s="51" t="str">
        <f>IF(T171="","",IF(AND(T171&lt;&gt;'Tabelas auxiliares'!$B$236,T171&lt;&gt;'Tabelas auxiliares'!$B$237,T171&lt;&gt;'Tabelas auxiliares'!$C$236,T171&lt;&gt;'Tabelas auxiliares'!$C$237,T171&lt;&gt;'Tabelas auxiliares'!$D$236),"FOLHA DE PESSOAL",IF(X171='Tabelas auxiliares'!$A$237,"CUSTEIO",IF(X171='Tabelas auxiliares'!$A$236,"INVESTIMENTO","ERRO - VERIFICAR"))))</f>
        <v>CUSTEIO</v>
      </c>
      <c r="Z171" s="64">
        <f t="shared" si="5"/>
        <v>20995</v>
      </c>
      <c r="AA171" s="44">
        <v>17394.41</v>
      </c>
      <c r="AC171" s="44">
        <v>3600.59</v>
      </c>
      <c r="AD171" s="72"/>
      <c r="AE171" s="72"/>
      <c r="AF171" s="72"/>
      <c r="AG171" s="72"/>
      <c r="AH171" s="72"/>
      <c r="AI171" s="72"/>
      <c r="AJ171" s="72"/>
      <c r="AK171" s="72"/>
      <c r="AL171" s="72"/>
      <c r="AM171" s="72"/>
      <c r="AN171" s="72"/>
      <c r="AO171" s="72"/>
    </row>
    <row r="172" spans="1:41" x14ac:dyDescent="0.25">
      <c r="A172" t="s">
        <v>594</v>
      </c>
      <c r="B172" t="s">
        <v>262</v>
      </c>
      <c r="C172" t="s">
        <v>595</v>
      </c>
      <c r="D172" t="s">
        <v>61</v>
      </c>
      <c r="E172" t="s">
        <v>117</v>
      </c>
      <c r="F172" s="51" t="str">
        <f>IFERROR(VLOOKUP(D172,'Tabelas auxiliares'!$A$3:$B$61,2,FALSE),"")</f>
        <v>PROAD - PRÓ-REITORIA DE ADMINISTRAÇÃO</v>
      </c>
      <c r="G172" s="51" t="str">
        <f>IFERROR(VLOOKUP($B172,'Tabelas auxiliares'!$A$65:$C$102,2,FALSE),"")</f>
        <v>Administração geral</v>
      </c>
      <c r="H172" s="51" t="str">
        <f>IFERROR(VLOOKUP($B172,'Tabelas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2" t="s">
        <v>621</v>
      </c>
      <c r="J172" t="s">
        <v>1439</v>
      </c>
      <c r="K172" t="s">
        <v>5456</v>
      </c>
      <c r="L172" t="s">
        <v>1441</v>
      </c>
      <c r="M172" t="s">
        <v>1442</v>
      </c>
      <c r="N172" t="s">
        <v>166</v>
      </c>
      <c r="O172" t="s">
        <v>167</v>
      </c>
      <c r="P172" t="s">
        <v>200</v>
      </c>
      <c r="Q172" t="s">
        <v>168</v>
      </c>
      <c r="R172" t="s">
        <v>165</v>
      </c>
      <c r="S172" t="s">
        <v>119</v>
      </c>
      <c r="T172" t="s">
        <v>164</v>
      </c>
      <c r="U172" t="s">
        <v>118</v>
      </c>
      <c r="V172" t="s">
        <v>466</v>
      </c>
      <c r="W172" t="s">
        <v>447</v>
      </c>
      <c r="X172" s="51" t="str">
        <f t="shared" si="4"/>
        <v>3</v>
      </c>
      <c r="Y172" s="51" t="str">
        <f>IF(T172="","",IF(AND(T172&lt;&gt;'Tabelas auxiliares'!$B$236,T172&lt;&gt;'Tabelas auxiliares'!$B$237,T172&lt;&gt;'Tabelas auxiliares'!$C$236,T172&lt;&gt;'Tabelas auxiliares'!$C$237,T172&lt;&gt;'Tabelas auxiliares'!$D$236),"FOLHA DE PESSOAL",IF(X172='Tabelas auxiliares'!$A$237,"CUSTEIO",IF(X172='Tabelas auxiliares'!$A$236,"INVESTIMENTO","ERRO - VERIFICAR"))))</f>
        <v>CUSTEIO</v>
      </c>
      <c r="Z172" s="64">
        <f t="shared" si="5"/>
        <v>6552</v>
      </c>
      <c r="AA172" s="44">
        <v>6552</v>
      </c>
      <c r="AD172" s="72"/>
      <c r="AE172" s="72"/>
      <c r="AF172" s="72"/>
      <c r="AG172" s="72"/>
      <c r="AH172" s="72"/>
      <c r="AI172" s="72"/>
      <c r="AJ172" s="72"/>
      <c r="AK172" s="72"/>
      <c r="AL172" s="72"/>
      <c r="AM172" s="72"/>
      <c r="AN172" s="72"/>
      <c r="AO172" s="72"/>
    </row>
    <row r="173" spans="1:41" x14ac:dyDescent="0.25">
      <c r="A173" t="s">
        <v>594</v>
      </c>
      <c r="B173" t="s">
        <v>262</v>
      </c>
      <c r="C173" t="s">
        <v>595</v>
      </c>
      <c r="D173" t="s">
        <v>61</v>
      </c>
      <c r="E173" t="s">
        <v>117</v>
      </c>
      <c r="F173" s="51" t="str">
        <f>IFERROR(VLOOKUP(D173,'Tabelas auxiliares'!$A$3:$B$61,2,FALSE),"")</f>
        <v>PROAD - PRÓ-REITORIA DE ADMINISTRAÇÃO</v>
      </c>
      <c r="G173" s="51" t="str">
        <f>IFERROR(VLOOKUP($B173,'Tabelas auxiliares'!$A$65:$C$102,2,FALSE),"")</f>
        <v>Administração geral</v>
      </c>
      <c r="H173" s="51" t="str">
        <f>IFERROR(VLOOKUP($B173,'Tabelas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3" t="s">
        <v>1443</v>
      </c>
      <c r="J173" t="s">
        <v>1426</v>
      </c>
      <c r="K173" t="s">
        <v>1444</v>
      </c>
      <c r="L173" t="s">
        <v>1428</v>
      </c>
      <c r="M173" t="s">
        <v>1429</v>
      </c>
      <c r="N173" t="s">
        <v>166</v>
      </c>
      <c r="O173" t="s">
        <v>167</v>
      </c>
      <c r="P173" t="s">
        <v>200</v>
      </c>
      <c r="Q173" t="s">
        <v>168</v>
      </c>
      <c r="R173" t="s">
        <v>165</v>
      </c>
      <c r="S173" t="s">
        <v>119</v>
      </c>
      <c r="T173" t="s">
        <v>164</v>
      </c>
      <c r="U173" t="s">
        <v>118</v>
      </c>
      <c r="V173" t="s">
        <v>1430</v>
      </c>
      <c r="W173" t="s">
        <v>1431</v>
      </c>
      <c r="X173" s="51" t="str">
        <f t="shared" si="4"/>
        <v>3</v>
      </c>
      <c r="Y173" s="51" t="str">
        <f>IF(T173="","",IF(AND(T173&lt;&gt;'Tabelas auxiliares'!$B$236,T173&lt;&gt;'Tabelas auxiliares'!$B$237,T173&lt;&gt;'Tabelas auxiliares'!$C$236,T173&lt;&gt;'Tabelas auxiliares'!$C$237,T173&lt;&gt;'Tabelas auxiliares'!$D$236),"FOLHA DE PESSOAL",IF(X173='Tabelas auxiliares'!$A$237,"CUSTEIO",IF(X173='Tabelas auxiliares'!$A$236,"INVESTIMENTO","ERRO - VERIFICAR"))))</f>
        <v>CUSTEIO</v>
      </c>
      <c r="Z173" s="64">
        <f t="shared" si="5"/>
        <v>39024.060000000005</v>
      </c>
      <c r="AA173" s="44">
        <v>38196.410000000003</v>
      </c>
      <c r="AC173" s="44">
        <v>827.65</v>
      </c>
      <c r="AD173" s="72"/>
      <c r="AE173" s="72"/>
      <c r="AF173" s="72"/>
      <c r="AG173" s="72"/>
      <c r="AH173" s="72"/>
      <c r="AI173" s="72"/>
      <c r="AJ173" s="72"/>
      <c r="AK173" s="72"/>
      <c r="AL173" s="72"/>
      <c r="AM173" s="72"/>
      <c r="AN173" s="72"/>
      <c r="AO173" s="72"/>
    </row>
    <row r="174" spans="1:41" x14ac:dyDescent="0.25">
      <c r="A174" t="s">
        <v>594</v>
      </c>
      <c r="B174" t="s">
        <v>262</v>
      </c>
      <c r="C174" t="s">
        <v>595</v>
      </c>
      <c r="D174" t="s">
        <v>61</v>
      </c>
      <c r="E174" t="s">
        <v>117</v>
      </c>
      <c r="F174" s="51" t="str">
        <f>IFERROR(VLOOKUP(D174,'Tabelas auxiliares'!$A$3:$B$61,2,FALSE),"")</f>
        <v>PROAD - PRÓ-REITORIA DE ADMINISTRAÇÃO</v>
      </c>
      <c r="G174" s="51" t="str">
        <f>IFERROR(VLOOKUP($B174,'Tabelas auxiliares'!$A$65:$C$102,2,FALSE),"")</f>
        <v>Administração geral</v>
      </c>
      <c r="H174" s="51" t="str">
        <f>IFERROR(VLOOKUP($B174,'Tabelas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4" t="s">
        <v>1443</v>
      </c>
      <c r="J174" t="s">
        <v>1445</v>
      </c>
      <c r="K174" t="s">
        <v>1446</v>
      </c>
      <c r="L174" t="s">
        <v>1447</v>
      </c>
      <c r="M174" t="s">
        <v>1448</v>
      </c>
      <c r="N174" t="s">
        <v>166</v>
      </c>
      <c r="O174" t="s">
        <v>167</v>
      </c>
      <c r="P174" t="s">
        <v>200</v>
      </c>
      <c r="Q174" t="s">
        <v>168</v>
      </c>
      <c r="R174" t="s">
        <v>165</v>
      </c>
      <c r="S174" t="s">
        <v>119</v>
      </c>
      <c r="T174" t="s">
        <v>164</v>
      </c>
      <c r="U174" t="s">
        <v>118</v>
      </c>
      <c r="V174" t="s">
        <v>1372</v>
      </c>
      <c r="W174" t="s">
        <v>1373</v>
      </c>
      <c r="X174" s="51" t="str">
        <f t="shared" si="4"/>
        <v>3</v>
      </c>
      <c r="Y174" s="51" t="str">
        <f>IF(T174="","",IF(AND(T174&lt;&gt;'Tabelas auxiliares'!$B$236,T174&lt;&gt;'Tabelas auxiliares'!$B$237,T174&lt;&gt;'Tabelas auxiliares'!$C$236,T174&lt;&gt;'Tabelas auxiliares'!$C$237,T174&lt;&gt;'Tabelas auxiliares'!$D$236),"FOLHA DE PESSOAL",IF(X174='Tabelas auxiliares'!$A$237,"CUSTEIO",IF(X174='Tabelas auxiliares'!$A$236,"INVESTIMENTO","ERRO - VERIFICAR"))))</f>
        <v>CUSTEIO</v>
      </c>
      <c r="Z174" s="64">
        <f t="shared" si="5"/>
        <v>4625.8500000000004</v>
      </c>
      <c r="AA174" s="44">
        <v>1130.0999999999999</v>
      </c>
      <c r="AC174" s="44">
        <v>3495.75</v>
      </c>
      <c r="AD174" s="72"/>
      <c r="AE174" s="72"/>
      <c r="AF174" s="72"/>
      <c r="AG174" s="72"/>
      <c r="AH174" s="72"/>
      <c r="AI174" s="72"/>
      <c r="AJ174" s="72"/>
      <c r="AK174" s="72"/>
      <c r="AL174" s="72"/>
      <c r="AM174" s="72"/>
      <c r="AN174" s="72"/>
      <c r="AO174" s="72"/>
    </row>
    <row r="175" spans="1:41" x14ac:dyDescent="0.25">
      <c r="A175" t="s">
        <v>594</v>
      </c>
      <c r="B175" t="s">
        <v>262</v>
      </c>
      <c r="C175" t="s">
        <v>595</v>
      </c>
      <c r="D175" t="s">
        <v>61</v>
      </c>
      <c r="E175" t="s">
        <v>117</v>
      </c>
      <c r="F175" s="51" t="str">
        <f>IFERROR(VLOOKUP(D175,'Tabelas auxiliares'!$A$3:$B$61,2,FALSE),"")</f>
        <v>PROAD - PRÓ-REITORIA DE ADMINISTRAÇÃO</v>
      </c>
      <c r="G175" s="51" t="str">
        <f>IFERROR(VLOOKUP($B175,'Tabelas auxiliares'!$A$65:$C$102,2,FALSE),"")</f>
        <v>Administração geral</v>
      </c>
      <c r="H175" s="51" t="str">
        <f>IFERROR(VLOOKUP($B175,'Tabelas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5" t="s">
        <v>1449</v>
      </c>
      <c r="J175" t="s">
        <v>1450</v>
      </c>
      <c r="K175" t="s">
        <v>1451</v>
      </c>
      <c r="L175" t="s">
        <v>1452</v>
      </c>
      <c r="M175" t="s">
        <v>1453</v>
      </c>
      <c r="N175" t="s">
        <v>166</v>
      </c>
      <c r="O175" t="s">
        <v>167</v>
      </c>
      <c r="P175" t="s">
        <v>200</v>
      </c>
      <c r="Q175" t="s">
        <v>168</v>
      </c>
      <c r="R175" t="s">
        <v>165</v>
      </c>
      <c r="S175" t="s">
        <v>597</v>
      </c>
      <c r="T175" t="s">
        <v>164</v>
      </c>
      <c r="U175" t="s">
        <v>118</v>
      </c>
      <c r="V175" t="s">
        <v>1454</v>
      </c>
      <c r="W175" t="s">
        <v>1455</v>
      </c>
      <c r="X175" s="51" t="str">
        <f t="shared" si="4"/>
        <v>3</v>
      </c>
      <c r="Y175" s="51" t="str">
        <f>IF(T175="","",IF(AND(T175&lt;&gt;'Tabelas auxiliares'!$B$236,T175&lt;&gt;'Tabelas auxiliares'!$B$237,T175&lt;&gt;'Tabelas auxiliares'!$C$236,T175&lt;&gt;'Tabelas auxiliares'!$C$237,T175&lt;&gt;'Tabelas auxiliares'!$D$236),"FOLHA DE PESSOAL",IF(X175='Tabelas auxiliares'!$A$237,"CUSTEIO",IF(X175='Tabelas auxiliares'!$A$236,"INVESTIMENTO","ERRO - VERIFICAR"))))</f>
        <v>CUSTEIO</v>
      </c>
      <c r="Z175" s="64">
        <f t="shared" si="5"/>
        <v>118.89</v>
      </c>
      <c r="AC175" s="44">
        <v>118.89</v>
      </c>
      <c r="AD175" s="72"/>
      <c r="AE175" s="72"/>
      <c r="AF175" s="72"/>
      <c r="AG175" s="72"/>
      <c r="AH175" s="72"/>
      <c r="AI175" s="72"/>
      <c r="AJ175" s="72"/>
      <c r="AK175" s="72"/>
      <c r="AL175" s="72"/>
      <c r="AM175" s="72"/>
      <c r="AN175" s="72"/>
      <c r="AO175" s="72"/>
    </row>
    <row r="176" spans="1:41" x14ac:dyDescent="0.25">
      <c r="A176" t="s">
        <v>594</v>
      </c>
      <c r="B176" t="s">
        <v>262</v>
      </c>
      <c r="C176" t="s">
        <v>595</v>
      </c>
      <c r="D176" t="s">
        <v>61</v>
      </c>
      <c r="E176" t="s">
        <v>117</v>
      </c>
      <c r="F176" s="51" t="str">
        <f>IFERROR(VLOOKUP(D176,'Tabelas auxiliares'!$A$3:$B$61,2,FALSE),"")</f>
        <v>PROAD - PRÓ-REITORIA DE ADMINISTRAÇÃO</v>
      </c>
      <c r="G176" s="51" t="str">
        <f>IFERROR(VLOOKUP($B176,'Tabelas auxiliares'!$A$65:$C$102,2,FALSE),"")</f>
        <v>Administração geral</v>
      </c>
      <c r="H176" s="51" t="str">
        <f>IFERROR(VLOOKUP($B176,'Tabelas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6" t="s">
        <v>832</v>
      </c>
      <c r="J176" t="s">
        <v>1432</v>
      </c>
      <c r="K176" t="s">
        <v>5457</v>
      </c>
      <c r="L176" t="s">
        <v>1433</v>
      </c>
      <c r="M176" t="s">
        <v>1434</v>
      </c>
      <c r="N176" t="s">
        <v>166</v>
      </c>
      <c r="O176" t="s">
        <v>167</v>
      </c>
      <c r="P176" t="s">
        <v>200</v>
      </c>
      <c r="Q176" t="s">
        <v>168</v>
      </c>
      <c r="R176" t="s">
        <v>165</v>
      </c>
      <c r="S176" t="s">
        <v>597</v>
      </c>
      <c r="T176" t="s">
        <v>164</v>
      </c>
      <c r="U176" t="s">
        <v>118</v>
      </c>
      <c r="V176" t="s">
        <v>1435</v>
      </c>
      <c r="W176" t="s">
        <v>1436</v>
      </c>
      <c r="X176" s="51" t="str">
        <f t="shared" si="4"/>
        <v>3</v>
      </c>
      <c r="Y176" s="51" t="str">
        <f>IF(T176="","",IF(AND(T176&lt;&gt;'Tabelas auxiliares'!$B$236,T176&lt;&gt;'Tabelas auxiliares'!$B$237,T176&lt;&gt;'Tabelas auxiliares'!$C$236,T176&lt;&gt;'Tabelas auxiliares'!$C$237,T176&lt;&gt;'Tabelas auxiliares'!$D$236),"FOLHA DE PESSOAL",IF(X176='Tabelas auxiliares'!$A$237,"CUSTEIO",IF(X176='Tabelas auxiliares'!$A$236,"INVESTIMENTO","ERRO - VERIFICAR"))))</f>
        <v>CUSTEIO</v>
      </c>
      <c r="Z176" s="64">
        <f t="shared" si="5"/>
        <v>20000</v>
      </c>
      <c r="AA176" s="44">
        <v>20000</v>
      </c>
      <c r="AD176" s="72"/>
      <c r="AE176" s="72"/>
      <c r="AF176" s="72"/>
      <c r="AG176" s="72"/>
      <c r="AH176" s="72"/>
      <c r="AI176" s="72"/>
      <c r="AJ176" s="72"/>
      <c r="AK176" s="72"/>
      <c r="AL176" s="72"/>
      <c r="AM176" s="72"/>
      <c r="AN176" s="72"/>
      <c r="AO176" s="72"/>
    </row>
    <row r="177" spans="1:41" x14ac:dyDescent="0.25">
      <c r="A177" t="s">
        <v>594</v>
      </c>
      <c r="B177" t="s">
        <v>262</v>
      </c>
      <c r="C177" t="s">
        <v>595</v>
      </c>
      <c r="D177" t="s">
        <v>61</v>
      </c>
      <c r="E177" t="s">
        <v>117</v>
      </c>
      <c r="F177" s="51" t="str">
        <f>IFERROR(VLOOKUP(D177,'Tabelas auxiliares'!$A$3:$B$61,2,FALSE),"")</f>
        <v>PROAD - PRÓ-REITORIA DE ADMINISTRAÇÃO</v>
      </c>
      <c r="G177" s="51" t="str">
        <f>IFERROR(VLOOKUP($B177,'Tabelas auxiliares'!$A$65:$C$102,2,FALSE),"")</f>
        <v>Administração geral</v>
      </c>
      <c r="H177" s="51" t="str">
        <f>IFERROR(VLOOKUP($B177,'Tabelas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7" t="s">
        <v>5458</v>
      </c>
      <c r="J177" t="s">
        <v>1426</v>
      </c>
      <c r="K177" t="s">
        <v>5459</v>
      </c>
      <c r="L177" t="s">
        <v>1428</v>
      </c>
      <c r="M177" t="s">
        <v>1429</v>
      </c>
      <c r="N177" t="s">
        <v>166</v>
      </c>
      <c r="O177" t="s">
        <v>167</v>
      </c>
      <c r="P177" t="s">
        <v>200</v>
      </c>
      <c r="Q177" t="s">
        <v>168</v>
      </c>
      <c r="R177" t="s">
        <v>165</v>
      </c>
      <c r="S177" t="s">
        <v>597</v>
      </c>
      <c r="T177" t="s">
        <v>164</v>
      </c>
      <c r="U177" t="s">
        <v>118</v>
      </c>
      <c r="V177" t="s">
        <v>1430</v>
      </c>
      <c r="W177" t="s">
        <v>1431</v>
      </c>
      <c r="X177" s="51" t="str">
        <f t="shared" si="4"/>
        <v>3</v>
      </c>
      <c r="Y177" s="51" t="str">
        <f>IF(T177="","",IF(AND(T177&lt;&gt;'Tabelas auxiliares'!$B$236,T177&lt;&gt;'Tabelas auxiliares'!$B$237,T177&lt;&gt;'Tabelas auxiliares'!$C$236,T177&lt;&gt;'Tabelas auxiliares'!$C$237,T177&lt;&gt;'Tabelas auxiliares'!$D$236),"FOLHA DE PESSOAL",IF(X177='Tabelas auxiliares'!$A$237,"CUSTEIO",IF(X177='Tabelas auxiliares'!$A$236,"INVESTIMENTO","ERRO - VERIFICAR"))))</f>
        <v>CUSTEIO</v>
      </c>
      <c r="Z177" s="64">
        <f t="shared" si="5"/>
        <v>2268.94</v>
      </c>
      <c r="AA177" s="44">
        <v>2268.94</v>
      </c>
      <c r="AD177" s="72"/>
      <c r="AE177" s="72"/>
      <c r="AF177" s="72"/>
      <c r="AG177" s="72"/>
      <c r="AH177" s="72"/>
      <c r="AI177" s="72"/>
      <c r="AJ177" s="72"/>
      <c r="AK177" s="72"/>
      <c r="AL177" s="72"/>
      <c r="AM177" s="72"/>
      <c r="AN177" s="72"/>
      <c r="AO177" s="72"/>
    </row>
    <row r="178" spans="1:41" x14ac:dyDescent="0.25">
      <c r="A178" t="s">
        <v>594</v>
      </c>
      <c r="B178" t="s">
        <v>262</v>
      </c>
      <c r="C178" t="s">
        <v>595</v>
      </c>
      <c r="D178" t="s">
        <v>67</v>
      </c>
      <c r="E178" t="s">
        <v>117</v>
      </c>
      <c r="F178" s="51" t="str">
        <f>IFERROR(VLOOKUP(D178,'Tabelas auxiliares'!$A$3:$B$61,2,FALSE),"")</f>
        <v>PROAP - PRÓ-REITORIA DE POLÍTICAS AFIRMATIVAS</v>
      </c>
      <c r="G178" s="51" t="str">
        <f>IFERROR(VLOOKUP($B178,'Tabelas auxiliares'!$A$65:$C$102,2,FALSE),"")</f>
        <v>Administração geral</v>
      </c>
      <c r="H178" s="51" t="str">
        <f>IFERROR(VLOOKUP($B178,'Tabelas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8" t="s">
        <v>596</v>
      </c>
      <c r="J178" t="s">
        <v>5460</v>
      </c>
      <c r="K178" t="s">
        <v>5461</v>
      </c>
      <c r="L178" t="s">
        <v>1390</v>
      </c>
      <c r="M178" t="s">
        <v>5462</v>
      </c>
      <c r="N178" t="s">
        <v>166</v>
      </c>
      <c r="O178" t="s">
        <v>167</v>
      </c>
      <c r="P178" t="s">
        <v>200</v>
      </c>
      <c r="Q178" t="s">
        <v>168</v>
      </c>
      <c r="R178" t="s">
        <v>165</v>
      </c>
      <c r="S178" t="s">
        <v>597</v>
      </c>
      <c r="T178" t="s">
        <v>164</v>
      </c>
      <c r="U178" t="s">
        <v>118</v>
      </c>
      <c r="V178" t="s">
        <v>1395</v>
      </c>
      <c r="W178" t="s">
        <v>1396</v>
      </c>
      <c r="X178" s="51" t="str">
        <f t="shared" si="4"/>
        <v>3</v>
      </c>
      <c r="Y178" s="51" t="str">
        <f>IF(T178="","",IF(AND(T178&lt;&gt;'Tabelas auxiliares'!$B$236,T178&lt;&gt;'Tabelas auxiliares'!$B$237,T178&lt;&gt;'Tabelas auxiliares'!$C$236,T178&lt;&gt;'Tabelas auxiliares'!$C$237,T178&lt;&gt;'Tabelas auxiliares'!$D$236),"FOLHA DE PESSOAL",IF(X178='Tabelas auxiliares'!$A$237,"CUSTEIO",IF(X178='Tabelas auxiliares'!$A$236,"INVESTIMENTO","ERRO - VERIFICAR"))))</f>
        <v>CUSTEIO</v>
      </c>
      <c r="Z178" s="64">
        <f t="shared" si="5"/>
        <v>1000</v>
      </c>
      <c r="AC178" s="44">
        <v>1000</v>
      </c>
      <c r="AD178" s="72"/>
      <c r="AE178" s="72"/>
      <c r="AF178" s="72"/>
      <c r="AG178" s="72"/>
      <c r="AH178" s="72"/>
      <c r="AI178" s="72"/>
      <c r="AJ178" s="72"/>
      <c r="AK178" s="72"/>
      <c r="AL178" s="72"/>
      <c r="AM178" s="72"/>
      <c r="AN178" s="72"/>
      <c r="AO178" s="72"/>
    </row>
    <row r="179" spans="1:41" x14ac:dyDescent="0.25">
      <c r="A179" t="s">
        <v>594</v>
      </c>
      <c r="B179" t="s">
        <v>262</v>
      </c>
      <c r="C179" t="s">
        <v>595</v>
      </c>
      <c r="D179" t="s">
        <v>71</v>
      </c>
      <c r="E179" t="s">
        <v>117</v>
      </c>
      <c r="F179" s="51" t="str">
        <f>IFERROR(VLOOKUP(D179,'Tabelas auxiliares'!$A$3:$B$61,2,FALSE),"")</f>
        <v>ARI - ASSESSORIA DE RELAÇÕES INTERNACIONAIS</v>
      </c>
      <c r="G179" s="51" t="str">
        <f>IFERROR(VLOOKUP($B179,'Tabelas auxiliares'!$A$65:$C$102,2,FALSE),"")</f>
        <v>Administração geral</v>
      </c>
      <c r="H179" s="51" t="str">
        <f>IFERROR(VLOOKUP($B179,'Tabelas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9" t="s">
        <v>1456</v>
      </c>
      <c r="J179" t="s">
        <v>5463</v>
      </c>
      <c r="K179" t="s">
        <v>5464</v>
      </c>
      <c r="L179" t="s">
        <v>5465</v>
      </c>
      <c r="M179" t="s">
        <v>1457</v>
      </c>
      <c r="N179" t="s">
        <v>1347</v>
      </c>
      <c r="O179" t="s">
        <v>1458</v>
      </c>
      <c r="P179" t="s">
        <v>1459</v>
      </c>
      <c r="Q179" t="s">
        <v>168</v>
      </c>
      <c r="R179" t="s">
        <v>165</v>
      </c>
      <c r="S179" t="s">
        <v>119</v>
      </c>
      <c r="T179" t="s">
        <v>164</v>
      </c>
      <c r="U179" t="s">
        <v>1460</v>
      </c>
      <c r="V179" t="s">
        <v>1351</v>
      </c>
      <c r="W179" t="s">
        <v>1352</v>
      </c>
      <c r="X179" s="51" t="str">
        <f t="shared" si="4"/>
        <v>3</v>
      </c>
      <c r="Y179" s="51" t="str">
        <f>IF(T179="","",IF(AND(T179&lt;&gt;'Tabelas auxiliares'!$B$236,T179&lt;&gt;'Tabelas auxiliares'!$B$237,T179&lt;&gt;'Tabelas auxiliares'!$C$236,T179&lt;&gt;'Tabelas auxiliares'!$C$237,T179&lt;&gt;'Tabelas auxiliares'!$D$236),"FOLHA DE PESSOAL",IF(X179='Tabelas auxiliares'!$A$237,"CUSTEIO",IF(X179='Tabelas auxiliares'!$A$236,"INVESTIMENTO","ERRO - VERIFICAR"))))</f>
        <v>CUSTEIO</v>
      </c>
      <c r="Z179" s="64">
        <f t="shared" si="5"/>
        <v>2639.44</v>
      </c>
      <c r="AA179" s="44">
        <v>2639.44</v>
      </c>
      <c r="AD179" s="72"/>
      <c r="AE179" s="72"/>
      <c r="AF179" s="72"/>
      <c r="AG179" s="72"/>
      <c r="AH179" s="72"/>
      <c r="AI179" s="72"/>
      <c r="AJ179" s="72"/>
      <c r="AK179" s="72"/>
      <c r="AL179" s="72"/>
      <c r="AM179" s="72"/>
      <c r="AN179" s="72"/>
      <c r="AO179" s="72"/>
    </row>
    <row r="180" spans="1:41" x14ac:dyDescent="0.25">
      <c r="A180" t="s">
        <v>594</v>
      </c>
      <c r="B180" t="s">
        <v>262</v>
      </c>
      <c r="C180" t="s">
        <v>595</v>
      </c>
      <c r="D180" t="s">
        <v>73</v>
      </c>
      <c r="E180" t="s">
        <v>117</v>
      </c>
      <c r="F180" s="51" t="str">
        <f>IFERROR(VLOOKUP(D180,'Tabelas auxiliares'!$A$3:$B$61,2,FALSE),"")</f>
        <v>PROPG - PRÓ-REITORIA DE PÓS-GRADUAÇÃO</v>
      </c>
      <c r="G180" s="51" t="str">
        <f>IFERROR(VLOOKUP($B180,'Tabelas auxiliares'!$A$65:$C$102,2,FALSE),"")</f>
        <v>Administração geral</v>
      </c>
      <c r="H180" s="51" t="str">
        <f>IFERROR(VLOOKUP($B180,'Tabelas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0" t="s">
        <v>1164</v>
      </c>
      <c r="J180" t="s">
        <v>1461</v>
      </c>
      <c r="K180" t="s">
        <v>1462</v>
      </c>
      <c r="L180" t="s">
        <v>1463</v>
      </c>
      <c r="M180" t="s">
        <v>1464</v>
      </c>
      <c r="N180" t="s">
        <v>1347</v>
      </c>
      <c r="O180" t="s">
        <v>1465</v>
      </c>
      <c r="P180" t="s">
        <v>1466</v>
      </c>
      <c r="Q180" t="s">
        <v>168</v>
      </c>
      <c r="R180" t="s">
        <v>165</v>
      </c>
      <c r="S180" t="s">
        <v>119</v>
      </c>
      <c r="T180" t="s">
        <v>164</v>
      </c>
      <c r="U180" t="s">
        <v>1467</v>
      </c>
      <c r="V180" t="s">
        <v>1351</v>
      </c>
      <c r="W180" t="s">
        <v>1352</v>
      </c>
      <c r="X180" s="51" t="str">
        <f t="shared" si="4"/>
        <v>3</v>
      </c>
      <c r="Y180" s="51" t="str">
        <f>IF(T180="","",IF(AND(T180&lt;&gt;'Tabelas auxiliares'!$B$236,T180&lt;&gt;'Tabelas auxiliares'!$B$237,T180&lt;&gt;'Tabelas auxiliares'!$C$236,T180&lt;&gt;'Tabelas auxiliares'!$C$237,T180&lt;&gt;'Tabelas auxiliares'!$D$236),"FOLHA DE PESSOAL",IF(X180='Tabelas auxiliares'!$A$237,"CUSTEIO",IF(X180='Tabelas auxiliares'!$A$236,"INVESTIMENTO","ERRO - VERIFICAR"))))</f>
        <v>CUSTEIO</v>
      </c>
      <c r="Z180" s="64">
        <f t="shared" si="5"/>
        <v>1500</v>
      </c>
      <c r="AC180" s="44">
        <v>1500</v>
      </c>
      <c r="AD180" s="72"/>
      <c r="AE180" s="72"/>
      <c r="AF180" s="72"/>
      <c r="AG180" s="72"/>
      <c r="AH180" s="72"/>
      <c r="AI180" s="72"/>
      <c r="AJ180" s="72"/>
      <c r="AK180" s="72"/>
      <c r="AL180" s="72"/>
      <c r="AM180" s="72"/>
      <c r="AN180" s="72"/>
      <c r="AO180" s="72"/>
    </row>
    <row r="181" spans="1:41" x14ac:dyDescent="0.25">
      <c r="A181" t="s">
        <v>594</v>
      </c>
      <c r="B181" t="s">
        <v>262</v>
      </c>
      <c r="C181" t="s">
        <v>595</v>
      </c>
      <c r="D181" t="s">
        <v>73</v>
      </c>
      <c r="E181" t="s">
        <v>117</v>
      </c>
      <c r="F181" s="51" t="str">
        <f>IFERROR(VLOOKUP(D181,'Tabelas auxiliares'!$A$3:$B$61,2,FALSE),"")</f>
        <v>PROPG - PRÓ-REITORIA DE PÓS-GRADUAÇÃO</v>
      </c>
      <c r="G181" s="51" t="str">
        <f>IFERROR(VLOOKUP($B181,'Tabelas auxiliares'!$A$65:$C$102,2,FALSE),"")</f>
        <v>Administração geral</v>
      </c>
      <c r="H181" s="51" t="str">
        <f>IFERROR(VLOOKUP($B181,'Tabelas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1" t="s">
        <v>1203</v>
      </c>
      <c r="J181" t="s">
        <v>1468</v>
      </c>
      <c r="K181" t="s">
        <v>1469</v>
      </c>
      <c r="L181" t="s">
        <v>1470</v>
      </c>
      <c r="M181" t="s">
        <v>1471</v>
      </c>
      <c r="N181" t="s">
        <v>1347</v>
      </c>
      <c r="O181" t="s">
        <v>1472</v>
      </c>
      <c r="P181" t="s">
        <v>1473</v>
      </c>
      <c r="Q181" t="s">
        <v>168</v>
      </c>
      <c r="R181" t="s">
        <v>165</v>
      </c>
      <c r="S181" t="s">
        <v>119</v>
      </c>
      <c r="T181" t="s">
        <v>164</v>
      </c>
      <c r="U181" t="s">
        <v>1474</v>
      </c>
      <c r="V181" t="s">
        <v>1351</v>
      </c>
      <c r="W181" t="s">
        <v>1352</v>
      </c>
      <c r="X181" s="51" t="str">
        <f t="shared" si="4"/>
        <v>3</v>
      </c>
      <c r="Y181" s="51" t="str">
        <f>IF(T181="","",IF(AND(T181&lt;&gt;'Tabelas auxiliares'!$B$236,T181&lt;&gt;'Tabelas auxiliares'!$B$237,T181&lt;&gt;'Tabelas auxiliares'!$C$236,T181&lt;&gt;'Tabelas auxiliares'!$C$237,T181&lt;&gt;'Tabelas auxiliares'!$D$236),"FOLHA DE PESSOAL",IF(X181='Tabelas auxiliares'!$A$237,"CUSTEIO",IF(X181='Tabelas auxiliares'!$A$236,"INVESTIMENTO","ERRO - VERIFICAR"))))</f>
        <v>CUSTEIO</v>
      </c>
      <c r="Z181" s="64">
        <f t="shared" si="5"/>
        <v>1600</v>
      </c>
      <c r="AC181" s="44">
        <v>1600</v>
      </c>
      <c r="AD181" s="72"/>
      <c r="AE181" s="72"/>
      <c r="AF181" s="72"/>
      <c r="AG181" s="72"/>
      <c r="AH181" s="72"/>
      <c r="AI181" s="72"/>
      <c r="AJ181" s="72"/>
      <c r="AK181" s="72"/>
      <c r="AL181" s="72"/>
      <c r="AM181" s="72"/>
      <c r="AN181" s="72"/>
      <c r="AO181" s="72"/>
    </row>
    <row r="182" spans="1:41" x14ac:dyDescent="0.25">
      <c r="A182" t="s">
        <v>594</v>
      </c>
      <c r="B182" t="s">
        <v>262</v>
      </c>
      <c r="C182" t="s">
        <v>595</v>
      </c>
      <c r="D182" t="s">
        <v>75</v>
      </c>
      <c r="E182" t="s">
        <v>117</v>
      </c>
      <c r="F182" s="51" t="str">
        <f>IFERROR(VLOOKUP(D182,'Tabelas auxiliares'!$A$3:$B$61,2,FALSE),"")</f>
        <v>BIBLIOTECA</v>
      </c>
      <c r="G182" s="51" t="str">
        <f>IFERROR(VLOOKUP($B182,'Tabelas auxiliares'!$A$65:$C$102,2,FALSE),"")</f>
        <v>Administração geral</v>
      </c>
      <c r="H182" s="51" t="str">
        <f>IFERROR(VLOOKUP($B182,'Tabelas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2" t="s">
        <v>1475</v>
      </c>
      <c r="J182" t="s">
        <v>1476</v>
      </c>
      <c r="K182" t="s">
        <v>1477</v>
      </c>
      <c r="L182" t="s">
        <v>1478</v>
      </c>
      <c r="M182" t="s">
        <v>1479</v>
      </c>
      <c r="N182" t="s">
        <v>1347</v>
      </c>
      <c r="O182" t="s">
        <v>1480</v>
      </c>
      <c r="P182" t="s">
        <v>1481</v>
      </c>
      <c r="Q182" t="s">
        <v>168</v>
      </c>
      <c r="R182" t="s">
        <v>165</v>
      </c>
      <c r="S182" t="s">
        <v>119</v>
      </c>
      <c r="T182" t="s">
        <v>164</v>
      </c>
      <c r="U182" t="s">
        <v>1482</v>
      </c>
      <c r="V182" t="s">
        <v>1483</v>
      </c>
      <c r="W182" t="s">
        <v>1484</v>
      </c>
      <c r="X182" s="51" t="str">
        <f t="shared" si="4"/>
        <v>3</v>
      </c>
      <c r="Y182" s="51" t="str">
        <f>IF(T182="","",IF(AND(T182&lt;&gt;'Tabelas auxiliares'!$B$236,T182&lt;&gt;'Tabelas auxiliares'!$B$237,T182&lt;&gt;'Tabelas auxiliares'!$C$236,T182&lt;&gt;'Tabelas auxiliares'!$C$237,T182&lt;&gt;'Tabelas auxiliares'!$D$236),"FOLHA DE PESSOAL",IF(X182='Tabelas auxiliares'!$A$237,"CUSTEIO",IF(X182='Tabelas auxiliares'!$A$236,"INVESTIMENTO","ERRO - VERIFICAR"))))</f>
        <v>CUSTEIO</v>
      </c>
      <c r="Z182" s="64">
        <f t="shared" si="5"/>
        <v>650</v>
      </c>
      <c r="AC182" s="44">
        <v>650</v>
      </c>
      <c r="AD182" s="72"/>
      <c r="AE182" s="72"/>
      <c r="AF182" s="72"/>
      <c r="AG182" s="72"/>
      <c r="AH182" s="72"/>
      <c r="AI182" s="72"/>
      <c r="AJ182" s="72"/>
      <c r="AK182" s="72"/>
      <c r="AL182" s="72"/>
      <c r="AM182" s="72"/>
      <c r="AN182" s="72"/>
      <c r="AO182" s="72"/>
    </row>
    <row r="183" spans="1:41" x14ac:dyDescent="0.25">
      <c r="A183" t="s">
        <v>594</v>
      </c>
      <c r="B183" t="s">
        <v>262</v>
      </c>
      <c r="C183" t="s">
        <v>595</v>
      </c>
      <c r="D183" t="s">
        <v>84</v>
      </c>
      <c r="E183" t="s">
        <v>117</v>
      </c>
      <c r="F183" s="51" t="str">
        <f>IFERROR(VLOOKUP(D183,'Tabelas auxiliares'!$A$3:$B$61,2,FALSE),"")</f>
        <v>AGÊNCIA DE INOVAÇÃO</v>
      </c>
      <c r="G183" s="51" t="str">
        <f>IFERROR(VLOOKUP($B183,'Tabelas auxiliares'!$A$65:$C$102,2,FALSE),"")</f>
        <v>Administração geral</v>
      </c>
      <c r="H183" s="51" t="str">
        <f>IFERROR(VLOOKUP($B183,'Tabelas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3" t="s">
        <v>1485</v>
      </c>
      <c r="J183" t="s">
        <v>1486</v>
      </c>
      <c r="K183" t="s">
        <v>1487</v>
      </c>
      <c r="L183" t="s">
        <v>1488</v>
      </c>
      <c r="M183" t="s">
        <v>1489</v>
      </c>
      <c r="N183" t="s">
        <v>166</v>
      </c>
      <c r="O183" t="s">
        <v>167</v>
      </c>
      <c r="P183" t="s">
        <v>200</v>
      </c>
      <c r="Q183" t="s">
        <v>168</v>
      </c>
      <c r="R183" t="s">
        <v>165</v>
      </c>
      <c r="S183" t="s">
        <v>119</v>
      </c>
      <c r="T183" t="s">
        <v>164</v>
      </c>
      <c r="U183" t="s">
        <v>118</v>
      </c>
      <c r="V183" t="s">
        <v>1490</v>
      </c>
      <c r="W183" t="s">
        <v>1491</v>
      </c>
      <c r="X183" s="51" t="str">
        <f t="shared" si="4"/>
        <v>3</v>
      </c>
      <c r="Y183" s="51" t="str">
        <f>IF(T183="","",IF(AND(T183&lt;&gt;'Tabelas auxiliares'!$B$236,T183&lt;&gt;'Tabelas auxiliares'!$B$237,T183&lt;&gt;'Tabelas auxiliares'!$C$236,T183&lt;&gt;'Tabelas auxiliares'!$C$237,T183&lt;&gt;'Tabelas auxiliares'!$D$236),"FOLHA DE PESSOAL",IF(X183='Tabelas auxiliares'!$A$237,"CUSTEIO",IF(X183='Tabelas auxiliares'!$A$236,"INVESTIMENTO","ERRO - VERIFICAR"))))</f>
        <v>CUSTEIO</v>
      </c>
      <c r="Z183" s="64">
        <f t="shared" si="5"/>
        <v>10914</v>
      </c>
      <c r="AA183" s="44">
        <v>7370</v>
      </c>
      <c r="AB183" s="44">
        <v>114</v>
      </c>
      <c r="AC183" s="44">
        <v>3430</v>
      </c>
      <c r="AD183" s="72"/>
      <c r="AE183" s="72"/>
      <c r="AF183" s="72"/>
      <c r="AG183" s="72"/>
      <c r="AH183" s="72"/>
      <c r="AI183" s="72"/>
      <c r="AJ183" s="72"/>
      <c r="AK183" s="72"/>
      <c r="AL183" s="72"/>
      <c r="AM183" s="72"/>
      <c r="AN183" s="72"/>
      <c r="AO183" s="72"/>
    </row>
    <row r="184" spans="1:41" x14ac:dyDescent="0.25">
      <c r="A184" t="s">
        <v>594</v>
      </c>
      <c r="B184" t="s">
        <v>262</v>
      </c>
      <c r="C184" t="s">
        <v>595</v>
      </c>
      <c r="D184" t="s">
        <v>84</v>
      </c>
      <c r="E184" t="s">
        <v>117</v>
      </c>
      <c r="F184" s="51" t="str">
        <f>IFERROR(VLOOKUP(D184,'Tabelas auxiliares'!$A$3:$B$61,2,FALSE),"")</f>
        <v>AGÊNCIA DE INOVAÇÃO</v>
      </c>
      <c r="G184" s="51" t="str">
        <f>IFERROR(VLOOKUP($B184,'Tabelas auxiliares'!$A$65:$C$102,2,FALSE),"")</f>
        <v>Administração geral</v>
      </c>
      <c r="H184" s="51" t="str">
        <f>IFERROR(VLOOKUP($B184,'Tabelas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4" t="s">
        <v>987</v>
      </c>
      <c r="J184" t="s">
        <v>1492</v>
      </c>
      <c r="K184" t="s">
        <v>1493</v>
      </c>
      <c r="L184" t="s">
        <v>1494</v>
      </c>
      <c r="M184" t="s">
        <v>1495</v>
      </c>
      <c r="N184" t="s">
        <v>166</v>
      </c>
      <c r="O184" t="s">
        <v>167</v>
      </c>
      <c r="P184" t="s">
        <v>200</v>
      </c>
      <c r="Q184" t="s">
        <v>168</v>
      </c>
      <c r="R184" t="s">
        <v>165</v>
      </c>
      <c r="S184" t="s">
        <v>119</v>
      </c>
      <c r="T184" t="s">
        <v>164</v>
      </c>
      <c r="U184" t="s">
        <v>118</v>
      </c>
      <c r="V184" t="s">
        <v>1496</v>
      </c>
      <c r="W184" t="s">
        <v>1491</v>
      </c>
      <c r="X184" s="51" t="str">
        <f t="shared" si="4"/>
        <v>3</v>
      </c>
      <c r="Y184" s="51" t="str">
        <f>IF(T184="","",IF(AND(T184&lt;&gt;'Tabelas auxiliares'!$B$236,T184&lt;&gt;'Tabelas auxiliares'!$B$237,T184&lt;&gt;'Tabelas auxiliares'!$C$236,T184&lt;&gt;'Tabelas auxiliares'!$C$237,T184&lt;&gt;'Tabelas auxiliares'!$D$236),"FOLHA DE PESSOAL",IF(X184='Tabelas auxiliares'!$A$237,"CUSTEIO",IF(X184='Tabelas auxiliares'!$A$236,"INVESTIMENTO","ERRO - VERIFICAR"))))</f>
        <v>CUSTEIO</v>
      </c>
      <c r="Z184" s="64">
        <f t="shared" si="5"/>
        <v>106847.88</v>
      </c>
      <c r="AA184" s="44">
        <v>67773.490000000005</v>
      </c>
      <c r="AC184" s="44">
        <v>39074.39</v>
      </c>
      <c r="AD184" s="72"/>
      <c r="AE184" s="72"/>
      <c r="AF184" s="72"/>
      <c r="AG184" s="72"/>
      <c r="AH184" s="72"/>
      <c r="AI184" s="72"/>
      <c r="AJ184" s="72"/>
      <c r="AK184" s="72"/>
      <c r="AL184" s="72"/>
      <c r="AM184" s="72"/>
      <c r="AN184" s="72"/>
      <c r="AO184" s="72"/>
    </row>
    <row r="185" spans="1:41" x14ac:dyDescent="0.25">
      <c r="A185" t="s">
        <v>594</v>
      </c>
      <c r="B185" t="s">
        <v>262</v>
      </c>
      <c r="C185" t="s">
        <v>595</v>
      </c>
      <c r="D185" t="s">
        <v>84</v>
      </c>
      <c r="E185" t="s">
        <v>117</v>
      </c>
      <c r="F185" s="51" t="str">
        <f>IFERROR(VLOOKUP(D185,'Tabelas auxiliares'!$A$3:$B$61,2,FALSE),"")</f>
        <v>AGÊNCIA DE INOVAÇÃO</v>
      </c>
      <c r="G185" s="51" t="str">
        <f>IFERROR(VLOOKUP($B185,'Tabelas auxiliares'!$A$65:$C$102,2,FALSE),"")</f>
        <v>Administração geral</v>
      </c>
      <c r="H185" s="51" t="str">
        <f>IFERROR(VLOOKUP($B185,'Tabelas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5" t="s">
        <v>1400</v>
      </c>
      <c r="J185" t="s">
        <v>1497</v>
      </c>
      <c r="K185" t="s">
        <v>1498</v>
      </c>
      <c r="L185" t="s">
        <v>1499</v>
      </c>
      <c r="M185" t="s">
        <v>1500</v>
      </c>
      <c r="N185" t="s">
        <v>1347</v>
      </c>
      <c r="O185" t="s">
        <v>1501</v>
      </c>
      <c r="P185" t="s">
        <v>1502</v>
      </c>
      <c r="Q185" t="s">
        <v>168</v>
      </c>
      <c r="R185" t="s">
        <v>165</v>
      </c>
      <c r="S185" t="s">
        <v>119</v>
      </c>
      <c r="T185" t="s">
        <v>164</v>
      </c>
      <c r="U185" t="s">
        <v>1503</v>
      </c>
      <c r="V185" t="s">
        <v>1351</v>
      </c>
      <c r="W185" t="s">
        <v>1352</v>
      </c>
      <c r="X185" s="51" t="str">
        <f t="shared" si="4"/>
        <v>3</v>
      </c>
      <c r="Y185" s="51" t="str">
        <f>IF(T185="","",IF(AND(T185&lt;&gt;'Tabelas auxiliares'!$B$236,T185&lt;&gt;'Tabelas auxiliares'!$B$237,T185&lt;&gt;'Tabelas auxiliares'!$C$236,T185&lt;&gt;'Tabelas auxiliares'!$C$237,T185&lt;&gt;'Tabelas auxiliares'!$D$236),"FOLHA DE PESSOAL",IF(X185='Tabelas auxiliares'!$A$237,"CUSTEIO",IF(X185='Tabelas auxiliares'!$A$236,"INVESTIMENTO","ERRO - VERIFICAR"))))</f>
        <v>CUSTEIO</v>
      </c>
      <c r="Z185" s="64">
        <f t="shared" si="5"/>
        <v>2715</v>
      </c>
      <c r="AC185" s="44">
        <v>2715</v>
      </c>
      <c r="AD185" s="72"/>
      <c r="AE185" s="72"/>
      <c r="AF185" s="72"/>
      <c r="AG185" s="72"/>
      <c r="AH185" s="72"/>
      <c r="AI185" s="72"/>
      <c r="AJ185" s="72"/>
      <c r="AK185" s="72"/>
      <c r="AL185" s="72"/>
      <c r="AM185" s="72"/>
      <c r="AN185" s="72"/>
      <c r="AO185" s="72"/>
    </row>
    <row r="186" spans="1:41" x14ac:dyDescent="0.25">
      <c r="A186" t="s">
        <v>594</v>
      </c>
      <c r="B186" t="s">
        <v>262</v>
      </c>
      <c r="C186" t="s">
        <v>595</v>
      </c>
      <c r="D186" t="s">
        <v>84</v>
      </c>
      <c r="E186" t="s">
        <v>117</v>
      </c>
      <c r="F186" s="51" t="str">
        <f>IFERROR(VLOOKUP(D186,'Tabelas auxiliares'!$A$3:$B$61,2,FALSE),"")</f>
        <v>AGÊNCIA DE INOVAÇÃO</v>
      </c>
      <c r="G186" s="51" t="str">
        <f>IFERROR(VLOOKUP($B186,'Tabelas auxiliares'!$A$65:$C$102,2,FALSE),"")</f>
        <v>Administração geral</v>
      </c>
      <c r="H186" s="51" t="str">
        <f>IFERROR(VLOOKUP($B186,'Tabelas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6" t="s">
        <v>621</v>
      </c>
      <c r="J186" t="s">
        <v>1504</v>
      </c>
      <c r="K186" t="s">
        <v>1505</v>
      </c>
      <c r="L186" t="s">
        <v>1506</v>
      </c>
      <c r="M186" t="s">
        <v>1507</v>
      </c>
      <c r="N186" t="s">
        <v>1347</v>
      </c>
      <c r="O186" t="s">
        <v>1508</v>
      </c>
      <c r="P186" t="s">
        <v>1509</v>
      </c>
      <c r="Q186" t="s">
        <v>168</v>
      </c>
      <c r="R186" t="s">
        <v>165</v>
      </c>
      <c r="S186" t="s">
        <v>119</v>
      </c>
      <c r="T186" t="s">
        <v>164</v>
      </c>
      <c r="U186" t="s">
        <v>1510</v>
      </c>
      <c r="V186" t="s">
        <v>1351</v>
      </c>
      <c r="W186" t="s">
        <v>1352</v>
      </c>
      <c r="X186" s="51" t="str">
        <f t="shared" si="4"/>
        <v>3</v>
      </c>
      <c r="Y186" s="51" t="str">
        <f>IF(T186="","",IF(AND(T186&lt;&gt;'Tabelas auxiliares'!$B$236,T186&lt;&gt;'Tabelas auxiliares'!$B$237,T186&lt;&gt;'Tabelas auxiliares'!$C$236,T186&lt;&gt;'Tabelas auxiliares'!$C$237,T186&lt;&gt;'Tabelas auxiliares'!$D$236),"FOLHA DE PESSOAL",IF(X186='Tabelas auxiliares'!$A$237,"CUSTEIO",IF(X186='Tabelas auxiliares'!$A$236,"INVESTIMENTO","ERRO - VERIFICAR"))))</f>
        <v>CUSTEIO</v>
      </c>
      <c r="Z186" s="64">
        <f t="shared" si="5"/>
        <v>1700</v>
      </c>
      <c r="AC186" s="44">
        <v>1700</v>
      </c>
      <c r="AD186" s="72"/>
      <c r="AE186" s="72"/>
      <c r="AF186" s="72"/>
      <c r="AG186" s="72"/>
      <c r="AH186" s="72"/>
      <c r="AI186" s="72"/>
      <c r="AJ186" s="72"/>
      <c r="AK186" s="72"/>
      <c r="AL186" s="72"/>
      <c r="AM186" s="72"/>
      <c r="AN186" s="72"/>
      <c r="AO186" s="72"/>
    </row>
    <row r="187" spans="1:41" x14ac:dyDescent="0.25">
      <c r="A187" t="s">
        <v>594</v>
      </c>
      <c r="B187" t="s">
        <v>262</v>
      </c>
      <c r="C187" t="s">
        <v>595</v>
      </c>
      <c r="D187" t="s">
        <v>88</v>
      </c>
      <c r="E187" t="s">
        <v>117</v>
      </c>
      <c r="F187" s="51" t="str">
        <f>IFERROR(VLOOKUP(D187,'Tabelas auxiliares'!$A$3:$B$61,2,FALSE),"")</f>
        <v>SUGEPE - SUPERINTENDÊNCIA DE GESTÃO DE PESSOAS</v>
      </c>
      <c r="G187" s="51" t="str">
        <f>IFERROR(VLOOKUP($B187,'Tabelas auxiliares'!$A$65:$C$102,2,FALSE),"")</f>
        <v>Administração geral</v>
      </c>
      <c r="H187" s="51" t="str">
        <f>IFERROR(VLOOKUP($B187,'Tabelas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7" t="s">
        <v>624</v>
      </c>
      <c r="J187" t="s">
        <v>1511</v>
      </c>
      <c r="K187" t="s">
        <v>1512</v>
      </c>
      <c r="L187" t="s">
        <v>1513</v>
      </c>
      <c r="M187" t="s">
        <v>1514</v>
      </c>
      <c r="N187" t="s">
        <v>166</v>
      </c>
      <c r="O187" t="s">
        <v>167</v>
      </c>
      <c r="P187" t="s">
        <v>200</v>
      </c>
      <c r="Q187" t="s">
        <v>168</v>
      </c>
      <c r="R187" t="s">
        <v>165</v>
      </c>
      <c r="S187" t="s">
        <v>119</v>
      </c>
      <c r="T187" t="s">
        <v>164</v>
      </c>
      <c r="U187" t="s">
        <v>118</v>
      </c>
      <c r="V187" t="s">
        <v>1515</v>
      </c>
      <c r="W187" t="s">
        <v>1516</v>
      </c>
      <c r="X187" s="51" t="str">
        <f t="shared" si="4"/>
        <v>3</v>
      </c>
      <c r="Y187" s="51" t="str">
        <f>IF(T187="","",IF(AND(T187&lt;&gt;'Tabelas auxiliares'!$B$236,T187&lt;&gt;'Tabelas auxiliares'!$B$237,T187&lt;&gt;'Tabelas auxiliares'!$C$236,T187&lt;&gt;'Tabelas auxiliares'!$C$237,T187&lt;&gt;'Tabelas auxiliares'!$D$236),"FOLHA DE PESSOAL",IF(X187='Tabelas auxiliares'!$A$237,"CUSTEIO",IF(X187='Tabelas auxiliares'!$A$236,"INVESTIMENTO","ERRO - VERIFICAR"))))</f>
        <v>CUSTEIO</v>
      </c>
      <c r="Z187" s="64">
        <f t="shared" si="5"/>
        <v>321894.5</v>
      </c>
      <c r="AA187" s="44">
        <v>109542.39999999999</v>
      </c>
      <c r="AC187" s="44">
        <v>212352.1</v>
      </c>
      <c r="AD187" s="72"/>
      <c r="AE187" s="72"/>
      <c r="AF187" s="72"/>
      <c r="AG187" s="72"/>
      <c r="AH187" s="72"/>
      <c r="AI187" s="72"/>
      <c r="AJ187" s="72"/>
      <c r="AK187" s="72"/>
      <c r="AL187" s="72"/>
      <c r="AM187" s="72"/>
      <c r="AN187" s="72"/>
      <c r="AO187" s="72"/>
    </row>
    <row r="188" spans="1:41" x14ac:dyDescent="0.25">
      <c r="A188" t="s">
        <v>594</v>
      </c>
      <c r="B188" t="s">
        <v>262</v>
      </c>
      <c r="C188" t="s">
        <v>595</v>
      </c>
      <c r="D188" t="s">
        <v>88</v>
      </c>
      <c r="E188" t="s">
        <v>117</v>
      </c>
      <c r="F188" s="51" t="str">
        <f>IFERROR(VLOOKUP(D188,'Tabelas auxiliares'!$A$3:$B$61,2,FALSE),"")</f>
        <v>SUGEPE - SUPERINTENDÊNCIA DE GESTÃO DE PESSOAS</v>
      </c>
      <c r="G188" s="51" t="str">
        <f>IFERROR(VLOOKUP($B188,'Tabelas auxiliares'!$A$65:$C$102,2,FALSE),"")</f>
        <v>Administração geral</v>
      </c>
      <c r="H188" s="51" t="str">
        <f>IFERROR(VLOOKUP($B188,'Tabelas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8" t="s">
        <v>1517</v>
      </c>
      <c r="J188" t="s">
        <v>1518</v>
      </c>
      <c r="K188" t="s">
        <v>1519</v>
      </c>
      <c r="L188" t="s">
        <v>1520</v>
      </c>
      <c r="M188" t="s">
        <v>1521</v>
      </c>
      <c r="N188" t="s">
        <v>166</v>
      </c>
      <c r="O188" t="s">
        <v>167</v>
      </c>
      <c r="P188" t="s">
        <v>200</v>
      </c>
      <c r="Q188" t="s">
        <v>168</v>
      </c>
      <c r="R188" t="s">
        <v>165</v>
      </c>
      <c r="S188" t="s">
        <v>119</v>
      </c>
      <c r="T188" t="s">
        <v>164</v>
      </c>
      <c r="U188" t="s">
        <v>118</v>
      </c>
      <c r="V188" t="s">
        <v>471</v>
      </c>
      <c r="W188" t="s">
        <v>452</v>
      </c>
      <c r="X188" s="51" t="str">
        <f t="shared" si="4"/>
        <v>3</v>
      </c>
      <c r="Y188" s="51" t="str">
        <f>IF(T188="","",IF(AND(T188&lt;&gt;'Tabelas auxiliares'!$B$236,T188&lt;&gt;'Tabelas auxiliares'!$B$237,T188&lt;&gt;'Tabelas auxiliares'!$C$236,T188&lt;&gt;'Tabelas auxiliares'!$C$237,T188&lt;&gt;'Tabelas auxiliares'!$D$236),"FOLHA DE PESSOAL",IF(X188='Tabelas auxiliares'!$A$237,"CUSTEIO",IF(X188='Tabelas auxiliares'!$A$236,"INVESTIMENTO","ERRO - VERIFICAR"))))</f>
        <v>CUSTEIO</v>
      </c>
      <c r="Z188" s="64">
        <f t="shared" si="5"/>
        <v>20000</v>
      </c>
      <c r="AA188" s="44">
        <v>15290</v>
      </c>
      <c r="AC188" s="44">
        <v>4710</v>
      </c>
      <c r="AD188" s="72"/>
      <c r="AE188" s="72"/>
      <c r="AF188" s="72"/>
      <c r="AG188" s="72"/>
      <c r="AH188" s="72"/>
      <c r="AI188" s="72"/>
      <c r="AJ188" s="72"/>
      <c r="AK188" s="72"/>
      <c r="AL188" s="72"/>
      <c r="AM188" s="72"/>
      <c r="AN188" s="72"/>
      <c r="AO188" s="72"/>
    </row>
    <row r="189" spans="1:41" x14ac:dyDescent="0.25">
      <c r="A189" t="s">
        <v>594</v>
      </c>
      <c r="B189" t="s">
        <v>262</v>
      </c>
      <c r="C189" t="s">
        <v>595</v>
      </c>
      <c r="D189" t="s">
        <v>90</v>
      </c>
      <c r="E189" t="s">
        <v>117</v>
      </c>
      <c r="F189" s="51" t="str">
        <f>IFERROR(VLOOKUP(D189,'Tabelas auxiliares'!$A$3:$B$61,2,FALSE),"")</f>
        <v>SUGEPE-FOLHA - PASEP + AUX. MORADIA</v>
      </c>
      <c r="G189" s="51" t="str">
        <f>IFERROR(VLOOKUP($B189,'Tabelas auxiliares'!$A$65:$C$102,2,FALSE),"")</f>
        <v>Administração geral</v>
      </c>
      <c r="H189" s="51" t="str">
        <f>IFERROR(VLOOKUP($B189,'Tabelas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89" t="s">
        <v>1522</v>
      </c>
      <c r="J189" t="s">
        <v>805</v>
      </c>
      <c r="K189" t="s">
        <v>1523</v>
      </c>
      <c r="L189" t="s">
        <v>1524</v>
      </c>
      <c r="M189" t="s">
        <v>170</v>
      </c>
      <c r="N189" t="s">
        <v>166</v>
      </c>
      <c r="O189" t="s">
        <v>167</v>
      </c>
      <c r="P189" t="s">
        <v>200</v>
      </c>
      <c r="Q189" t="s">
        <v>168</v>
      </c>
      <c r="R189" t="s">
        <v>165</v>
      </c>
      <c r="S189" t="s">
        <v>119</v>
      </c>
      <c r="T189" t="s">
        <v>164</v>
      </c>
      <c r="U189" t="s">
        <v>118</v>
      </c>
      <c r="V189" t="s">
        <v>464</v>
      </c>
      <c r="W189" t="s">
        <v>508</v>
      </c>
      <c r="X189" s="51" t="str">
        <f t="shared" si="4"/>
        <v>3</v>
      </c>
      <c r="Y189" s="51" t="str">
        <f>IF(T189="","",IF(AND(T189&lt;&gt;'Tabelas auxiliares'!$B$236,T189&lt;&gt;'Tabelas auxiliares'!$B$237,T189&lt;&gt;'Tabelas auxiliares'!$C$236,T189&lt;&gt;'Tabelas auxiliares'!$C$237,T189&lt;&gt;'Tabelas auxiliares'!$D$236),"FOLHA DE PESSOAL",IF(X189='Tabelas auxiliares'!$A$237,"CUSTEIO",IF(X189='Tabelas auxiliares'!$A$236,"INVESTIMENTO","ERRO - VERIFICAR"))))</f>
        <v>CUSTEIO</v>
      </c>
      <c r="Z189" s="64">
        <f t="shared" si="5"/>
        <v>165.84</v>
      </c>
      <c r="AC189" s="44">
        <v>165.84</v>
      </c>
      <c r="AD189" s="72"/>
      <c r="AE189" s="72"/>
      <c r="AF189" s="72"/>
      <c r="AG189" s="72"/>
      <c r="AH189" s="72"/>
      <c r="AI189" s="72"/>
      <c r="AJ189" s="72"/>
      <c r="AK189" s="72"/>
      <c r="AL189" s="72"/>
      <c r="AM189" s="72"/>
      <c r="AN189" s="72"/>
      <c r="AO189" s="72"/>
    </row>
    <row r="190" spans="1:41" x14ac:dyDescent="0.25">
      <c r="A190" t="s">
        <v>594</v>
      </c>
      <c r="B190" t="s">
        <v>264</v>
      </c>
      <c r="C190" t="s">
        <v>595</v>
      </c>
      <c r="D190" t="s">
        <v>35</v>
      </c>
      <c r="E190" t="s">
        <v>117</v>
      </c>
      <c r="F190" s="51" t="str">
        <f>IFERROR(VLOOKUP(D190,'Tabelas auxiliares'!$A$3:$B$61,2,FALSE),"")</f>
        <v>PU - PREFEITURA UNIVERSITÁRIA</v>
      </c>
      <c r="G190" s="51" t="str">
        <f>IFERROR(VLOOKUP($B190,'Tabelas auxiliares'!$A$65:$C$102,2,FALSE),"")</f>
        <v>Água / luz / gás (concessionárias)</v>
      </c>
      <c r="H190" s="51" t="str">
        <f>IFERROR(VLOOKUP($B190,'Tabelas auxiliares'!$A$65:$C$102,3,FALSE),"")</f>
        <v>ÁGUA E ESGOTO / ENERGIA ELÉTRICA / GÁS</v>
      </c>
      <c r="I190" t="s">
        <v>605</v>
      </c>
      <c r="J190" t="s">
        <v>1525</v>
      </c>
      <c r="K190" t="s">
        <v>1526</v>
      </c>
      <c r="L190" t="s">
        <v>1527</v>
      </c>
      <c r="M190" t="s">
        <v>1528</v>
      </c>
      <c r="N190" t="s">
        <v>166</v>
      </c>
      <c r="O190" t="s">
        <v>167</v>
      </c>
      <c r="P190" t="s">
        <v>200</v>
      </c>
      <c r="Q190" t="s">
        <v>168</v>
      </c>
      <c r="R190" t="s">
        <v>165</v>
      </c>
      <c r="S190" t="s">
        <v>119</v>
      </c>
      <c r="T190" t="s">
        <v>164</v>
      </c>
      <c r="U190" t="s">
        <v>118</v>
      </c>
      <c r="V190" t="s">
        <v>1529</v>
      </c>
      <c r="W190" t="s">
        <v>1530</v>
      </c>
      <c r="X190" s="51" t="str">
        <f t="shared" si="4"/>
        <v>3</v>
      </c>
      <c r="Y190" s="51" t="str">
        <f>IF(T190="","",IF(AND(T190&lt;&gt;'Tabelas auxiliares'!$B$236,T190&lt;&gt;'Tabelas auxiliares'!$B$237,T190&lt;&gt;'Tabelas auxiliares'!$C$236,T190&lt;&gt;'Tabelas auxiliares'!$C$237,T190&lt;&gt;'Tabelas auxiliares'!$D$236),"FOLHA DE PESSOAL",IF(X190='Tabelas auxiliares'!$A$237,"CUSTEIO",IF(X190='Tabelas auxiliares'!$A$236,"INVESTIMENTO","ERRO - VERIFICAR"))))</f>
        <v>CUSTEIO</v>
      </c>
      <c r="Z190" s="64">
        <f t="shared" si="5"/>
        <v>360000</v>
      </c>
      <c r="AC190" s="44">
        <v>360000</v>
      </c>
      <c r="AD190" s="72"/>
      <c r="AE190" s="72"/>
      <c r="AF190" s="72"/>
      <c r="AG190" s="72"/>
      <c r="AH190" s="72"/>
      <c r="AI190" s="72"/>
      <c r="AJ190" s="72"/>
      <c r="AK190" s="72"/>
      <c r="AL190" s="72"/>
      <c r="AM190" s="72"/>
      <c r="AN190" s="72"/>
      <c r="AO190" s="72"/>
    </row>
    <row r="191" spans="1:41" x14ac:dyDescent="0.25">
      <c r="A191" t="s">
        <v>594</v>
      </c>
      <c r="B191" t="s">
        <v>264</v>
      </c>
      <c r="C191" t="s">
        <v>595</v>
      </c>
      <c r="D191" t="s">
        <v>35</v>
      </c>
      <c r="E191" t="s">
        <v>117</v>
      </c>
      <c r="F191" s="51" t="str">
        <f>IFERROR(VLOOKUP(D191,'Tabelas auxiliares'!$A$3:$B$61,2,FALSE),"")</f>
        <v>PU - PREFEITURA UNIVERSITÁRIA</v>
      </c>
      <c r="G191" s="51" t="str">
        <f>IFERROR(VLOOKUP($B191,'Tabelas auxiliares'!$A$65:$C$102,2,FALSE),"")</f>
        <v>Água / luz / gás (concessionárias)</v>
      </c>
      <c r="H191" s="51" t="str">
        <f>IFERROR(VLOOKUP($B191,'Tabelas auxiliares'!$A$65:$C$102,3,FALSE),"")</f>
        <v>ÁGUA E ESGOTO / ENERGIA ELÉTRICA / GÁS</v>
      </c>
      <c r="I191" t="s">
        <v>626</v>
      </c>
      <c r="J191" t="s">
        <v>1531</v>
      </c>
      <c r="K191" t="s">
        <v>1532</v>
      </c>
      <c r="L191" t="s">
        <v>1533</v>
      </c>
      <c r="M191" t="s">
        <v>1534</v>
      </c>
      <c r="N191" t="s">
        <v>166</v>
      </c>
      <c r="O191" t="s">
        <v>167</v>
      </c>
      <c r="P191" t="s">
        <v>200</v>
      </c>
      <c r="Q191" t="s">
        <v>168</v>
      </c>
      <c r="R191" t="s">
        <v>165</v>
      </c>
      <c r="S191" t="s">
        <v>119</v>
      </c>
      <c r="T191" t="s">
        <v>164</v>
      </c>
      <c r="U191" t="s">
        <v>118</v>
      </c>
      <c r="V191" t="s">
        <v>1535</v>
      </c>
      <c r="W191" t="s">
        <v>1536</v>
      </c>
      <c r="X191" s="51" t="str">
        <f t="shared" si="4"/>
        <v>3</v>
      </c>
      <c r="Y191" s="51" t="str">
        <f>IF(T191="","",IF(AND(T191&lt;&gt;'Tabelas auxiliares'!$B$236,T191&lt;&gt;'Tabelas auxiliares'!$B$237,T191&lt;&gt;'Tabelas auxiliares'!$C$236,T191&lt;&gt;'Tabelas auxiliares'!$C$237,T191&lt;&gt;'Tabelas auxiliares'!$D$236),"FOLHA DE PESSOAL",IF(X191='Tabelas auxiliares'!$A$237,"CUSTEIO",IF(X191='Tabelas auxiliares'!$A$236,"INVESTIMENTO","ERRO - VERIFICAR"))))</f>
        <v>CUSTEIO</v>
      </c>
      <c r="Z191" s="64">
        <f t="shared" si="5"/>
        <v>600000</v>
      </c>
      <c r="AA191" s="44">
        <v>7378.19</v>
      </c>
      <c r="AC191" s="44">
        <v>592621.81000000006</v>
      </c>
      <c r="AD191" s="72"/>
      <c r="AE191" s="72"/>
      <c r="AF191" s="72"/>
      <c r="AG191" s="72"/>
      <c r="AH191" s="72"/>
      <c r="AI191" s="72"/>
      <c r="AJ191" s="72"/>
      <c r="AK191" s="72"/>
      <c r="AL191" s="72"/>
      <c r="AM191" s="72"/>
      <c r="AN191" s="72"/>
      <c r="AO191" s="72"/>
    </row>
    <row r="192" spans="1:41" x14ac:dyDescent="0.25">
      <c r="A192" t="s">
        <v>594</v>
      </c>
      <c r="B192" t="s">
        <v>264</v>
      </c>
      <c r="C192" t="s">
        <v>595</v>
      </c>
      <c r="D192" t="s">
        <v>35</v>
      </c>
      <c r="E192" t="s">
        <v>117</v>
      </c>
      <c r="F192" s="51" t="str">
        <f>IFERROR(VLOOKUP(D192,'Tabelas auxiliares'!$A$3:$B$61,2,FALSE),"")</f>
        <v>PU - PREFEITURA UNIVERSITÁRIA</v>
      </c>
      <c r="G192" s="51" t="str">
        <f>IFERROR(VLOOKUP($B192,'Tabelas auxiliares'!$A$65:$C$102,2,FALSE),"")</f>
        <v>Água / luz / gás (concessionárias)</v>
      </c>
      <c r="H192" s="51" t="str">
        <f>IFERROR(VLOOKUP($B192,'Tabelas auxiliares'!$A$65:$C$102,3,FALSE),"")</f>
        <v>ÁGUA E ESGOTO / ENERGIA ELÉTRICA / GÁS</v>
      </c>
      <c r="I192" t="s">
        <v>626</v>
      </c>
      <c r="J192" t="s">
        <v>1531</v>
      </c>
      <c r="K192" t="s">
        <v>1537</v>
      </c>
      <c r="L192" t="s">
        <v>1533</v>
      </c>
      <c r="M192" t="s">
        <v>1534</v>
      </c>
      <c r="N192" t="s">
        <v>166</v>
      </c>
      <c r="O192" t="s">
        <v>167</v>
      </c>
      <c r="P192" t="s">
        <v>200</v>
      </c>
      <c r="Q192" t="s">
        <v>168</v>
      </c>
      <c r="R192" t="s">
        <v>165</v>
      </c>
      <c r="S192" t="s">
        <v>119</v>
      </c>
      <c r="T192" t="s">
        <v>164</v>
      </c>
      <c r="U192" t="s">
        <v>118</v>
      </c>
      <c r="V192" t="s">
        <v>1538</v>
      </c>
      <c r="W192" t="s">
        <v>1539</v>
      </c>
      <c r="X192" s="51" t="str">
        <f t="shared" si="4"/>
        <v>3</v>
      </c>
      <c r="Y192" s="51" t="str">
        <f>IF(T192="","",IF(AND(T192&lt;&gt;'Tabelas auxiliares'!$B$236,T192&lt;&gt;'Tabelas auxiliares'!$B$237,T192&lt;&gt;'Tabelas auxiliares'!$C$236,T192&lt;&gt;'Tabelas auxiliares'!$C$237,T192&lt;&gt;'Tabelas auxiliares'!$D$236),"FOLHA DE PESSOAL",IF(X192='Tabelas auxiliares'!$A$237,"CUSTEIO",IF(X192='Tabelas auxiliares'!$A$236,"INVESTIMENTO","ERRO - VERIFICAR"))))</f>
        <v>CUSTEIO</v>
      </c>
      <c r="Z192" s="64">
        <f t="shared" si="5"/>
        <v>324.20000000000005</v>
      </c>
      <c r="AA192" s="44">
        <v>145.31</v>
      </c>
      <c r="AB192" s="44">
        <v>32.42</v>
      </c>
      <c r="AC192" s="44">
        <v>146.47</v>
      </c>
      <c r="AD192" s="72"/>
      <c r="AE192" s="72"/>
      <c r="AF192" s="72"/>
      <c r="AG192" s="72"/>
      <c r="AH192" s="72"/>
      <c r="AI192" s="72"/>
      <c r="AJ192" s="72"/>
      <c r="AK192" s="72"/>
      <c r="AL192" s="72"/>
      <c r="AM192" s="72"/>
      <c r="AN192" s="72"/>
      <c r="AO192" s="72"/>
    </row>
    <row r="193" spans="1:41" x14ac:dyDescent="0.25">
      <c r="A193" t="s">
        <v>594</v>
      </c>
      <c r="B193" t="s">
        <v>264</v>
      </c>
      <c r="C193" t="s">
        <v>595</v>
      </c>
      <c r="D193" t="s">
        <v>35</v>
      </c>
      <c r="E193" t="s">
        <v>117</v>
      </c>
      <c r="F193" s="51" t="str">
        <f>IFERROR(VLOOKUP(D193,'Tabelas auxiliares'!$A$3:$B$61,2,FALSE),"")</f>
        <v>PU - PREFEITURA UNIVERSITÁRIA</v>
      </c>
      <c r="G193" s="51" t="str">
        <f>IFERROR(VLOOKUP($B193,'Tabelas auxiliares'!$A$65:$C$102,2,FALSE),"")</f>
        <v>Água / luz / gás (concessionárias)</v>
      </c>
      <c r="H193" s="51" t="str">
        <f>IFERROR(VLOOKUP($B193,'Tabelas auxiliares'!$A$65:$C$102,3,FALSE),"")</f>
        <v>ÁGUA E ESGOTO / ENERGIA ELÉTRICA / GÁS</v>
      </c>
      <c r="I193" t="s">
        <v>626</v>
      </c>
      <c r="J193" t="s">
        <v>1540</v>
      </c>
      <c r="K193" t="s">
        <v>1541</v>
      </c>
      <c r="L193" t="s">
        <v>1542</v>
      </c>
      <c r="M193" t="s">
        <v>1534</v>
      </c>
      <c r="N193" t="s">
        <v>166</v>
      </c>
      <c r="O193" t="s">
        <v>167</v>
      </c>
      <c r="P193" t="s">
        <v>200</v>
      </c>
      <c r="Q193" t="s">
        <v>168</v>
      </c>
      <c r="R193" t="s">
        <v>165</v>
      </c>
      <c r="S193" t="s">
        <v>119</v>
      </c>
      <c r="T193" t="s">
        <v>164</v>
      </c>
      <c r="U193" t="s">
        <v>118</v>
      </c>
      <c r="V193" t="s">
        <v>1535</v>
      </c>
      <c r="W193" t="s">
        <v>1536</v>
      </c>
      <c r="X193" s="51" t="str">
        <f t="shared" si="4"/>
        <v>3</v>
      </c>
      <c r="Y193" s="51" t="str">
        <f>IF(T193="","",IF(AND(T193&lt;&gt;'Tabelas auxiliares'!$B$236,T193&lt;&gt;'Tabelas auxiliares'!$B$237,T193&lt;&gt;'Tabelas auxiliares'!$C$236,T193&lt;&gt;'Tabelas auxiliares'!$C$237,T193&lt;&gt;'Tabelas auxiliares'!$D$236),"FOLHA DE PESSOAL",IF(X193='Tabelas auxiliares'!$A$237,"CUSTEIO",IF(X193='Tabelas auxiliares'!$A$236,"INVESTIMENTO","ERRO - VERIFICAR"))))</f>
        <v>CUSTEIO</v>
      </c>
      <c r="Z193" s="64">
        <f t="shared" si="5"/>
        <v>1600000</v>
      </c>
      <c r="AA193" s="44">
        <v>9926.2099999999991</v>
      </c>
      <c r="AC193" s="44">
        <v>1590073.79</v>
      </c>
      <c r="AD193" s="72"/>
      <c r="AE193" s="72"/>
      <c r="AF193" s="72"/>
      <c r="AG193" s="72"/>
      <c r="AH193" s="72"/>
      <c r="AI193" s="72"/>
      <c r="AJ193" s="72"/>
      <c r="AK193" s="72"/>
      <c r="AL193" s="72"/>
      <c r="AM193" s="72"/>
      <c r="AN193" s="72"/>
      <c r="AO193" s="72"/>
    </row>
    <row r="194" spans="1:41" x14ac:dyDescent="0.25">
      <c r="A194" t="s">
        <v>594</v>
      </c>
      <c r="B194" t="s">
        <v>264</v>
      </c>
      <c r="C194" t="s">
        <v>595</v>
      </c>
      <c r="D194" t="s">
        <v>35</v>
      </c>
      <c r="E194" t="s">
        <v>117</v>
      </c>
      <c r="F194" s="51" t="str">
        <f>IFERROR(VLOOKUP(D194,'Tabelas auxiliares'!$A$3:$B$61,2,FALSE),"")</f>
        <v>PU - PREFEITURA UNIVERSITÁRIA</v>
      </c>
      <c r="G194" s="51" t="str">
        <f>IFERROR(VLOOKUP($B194,'Tabelas auxiliares'!$A$65:$C$102,2,FALSE),"")</f>
        <v>Água / luz / gás (concessionárias)</v>
      </c>
      <c r="H194" s="51" t="str">
        <f>IFERROR(VLOOKUP($B194,'Tabelas auxiliares'!$A$65:$C$102,3,FALSE),"")</f>
        <v>ÁGUA E ESGOTO / ENERGIA ELÉTRICA / GÁS</v>
      </c>
      <c r="I194" t="s">
        <v>1543</v>
      </c>
      <c r="J194" t="s">
        <v>1544</v>
      </c>
      <c r="K194" t="s">
        <v>1545</v>
      </c>
      <c r="L194" t="s">
        <v>1546</v>
      </c>
      <c r="M194" t="s">
        <v>1534</v>
      </c>
      <c r="N194" t="s">
        <v>166</v>
      </c>
      <c r="O194" t="s">
        <v>167</v>
      </c>
      <c r="P194" t="s">
        <v>200</v>
      </c>
      <c r="Q194" t="s">
        <v>168</v>
      </c>
      <c r="R194" t="s">
        <v>165</v>
      </c>
      <c r="S194" t="s">
        <v>119</v>
      </c>
      <c r="T194" t="s">
        <v>164</v>
      </c>
      <c r="U194" t="s">
        <v>118</v>
      </c>
      <c r="V194" t="s">
        <v>1535</v>
      </c>
      <c r="W194" t="s">
        <v>1536</v>
      </c>
      <c r="X194" s="51" t="str">
        <f t="shared" si="4"/>
        <v>3</v>
      </c>
      <c r="Y194" s="51" t="str">
        <f>IF(T194="","",IF(AND(T194&lt;&gt;'Tabelas auxiliares'!$B$236,T194&lt;&gt;'Tabelas auxiliares'!$B$237,T194&lt;&gt;'Tabelas auxiliares'!$C$236,T194&lt;&gt;'Tabelas auxiliares'!$C$237,T194&lt;&gt;'Tabelas auxiliares'!$D$236),"FOLHA DE PESSOAL",IF(X194='Tabelas auxiliares'!$A$237,"CUSTEIO",IF(X194='Tabelas auxiliares'!$A$236,"INVESTIMENTO","ERRO - VERIFICAR"))))</f>
        <v>CUSTEIO</v>
      </c>
      <c r="Z194" s="64">
        <f t="shared" si="5"/>
        <v>61709.66</v>
      </c>
      <c r="AA194" s="44">
        <v>61709.66</v>
      </c>
      <c r="AD194" s="72"/>
      <c r="AE194" s="72"/>
      <c r="AF194" s="72"/>
      <c r="AG194" s="72"/>
      <c r="AH194" s="72"/>
      <c r="AI194" s="72"/>
      <c r="AJ194" s="72"/>
      <c r="AK194" s="72"/>
      <c r="AL194" s="72"/>
      <c r="AM194" s="72"/>
      <c r="AN194" s="72"/>
      <c r="AO194" s="72"/>
    </row>
    <row r="195" spans="1:41" x14ac:dyDescent="0.25">
      <c r="A195" t="s">
        <v>594</v>
      </c>
      <c r="B195" t="s">
        <v>264</v>
      </c>
      <c r="C195" t="s">
        <v>595</v>
      </c>
      <c r="D195" t="s">
        <v>35</v>
      </c>
      <c r="E195" t="s">
        <v>117</v>
      </c>
      <c r="F195" s="51" t="str">
        <f>IFERROR(VLOOKUP(D195,'Tabelas auxiliares'!$A$3:$B$61,2,FALSE),"")</f>
        <v>PU - PREFEITURA UNIVERSITÁRIA</v>
      </c>
      <c r="G195" s="51" t="str">
        <f>IFERROR(VLOOKUP($B195,'Tabelas auxiliares'!$A$65:$C$102,2,FALSE),"")</f>
        <v>Água / luz / gás (concessionárias)</v>
      </c>
      <c r="H195" s="51" t="str">
        <f>IFERROR(VLOOKUP($B195,'Tabelas auxiliares'!$A$65:$C$102,3,FALSE),"")</f>
        <v>ÁGUA E ESGOTO / ENERGIA ELÉTRICA / GÁS</v>
      </c>
      <c r="I195" t="s">
        <v>822</v>
      </c>
      <c r="J195" t="s">
        <v>1547</v>
      </c>
      <c r="K195" t="s">
        <v>1548</v>
      </c>
      <c r="L195" t="s">
        <v>1549</v>
      </c>
      <c r="M195" t="s">
        <v>1528</v>
      </c>
      <c r="N195" t="s">
        <v>166</v>
      </c>
      <c r="O195" t="s">
        <v>167</v>
      </c>
      <c r="P195" t="s">
        <v>200</v>
      </c>
      <c r="Q195" t="s">
        <v>168</v>
      </c>
      <c r="R195" t="s">
        <v>165</v>
      </c>
      <c r="S195" t="s">
        <v>597</v>
      </c>
      <c r="T195" t="s">
        <v>164</v>
      </c>
      <c r="U195" t="s">
        <v>118</v>
      </c>
      <c r="V195" t="s">
        <v>1529</v>
      </c>
      <c r="W195" t="s">
        <v>1530</v>
      </c>
      <c r="X195" s="51" t="str">
        <f t="shared" si="4"/>
        <v>3</v>
      </c>
      <c r="Y195" s="51" t="str">
        <f>IF(T195="","",IF(AND(T195&lt;&gt;'Tabelas auxiliares'!$B$236,T195&lt;&gt;'Tabelas auxiliares'!$B$237,T195&lt;&gt;'Tabelas auxiliares'!$C$236,T195&lt;&gt;'Tabelas auxiliares'!$C$237,T195&lt;&gt;'Tabelas auxiliares'!$D$236),"FOLHA DE PESSOAL",IF(X195='Tabelas auxiliares'!$A$237,"CUSTEIO",IF(X195='Tabelas auxiliares'!$A$236,"INVESTIMENTO","ERRO - VERIFICAR"))))</f>
        <v>CUSTEIO</v>
      </c>
      <c r="Z195" s="64">
        <f t="shared" si="5"/>
        <v>180000</v>
      </c>
      <c r="AA195" s="44">
        <v>106173.13</v>
      </c>
      <c r="AC195" s="44">
        <v>73826.87</v>
      </c>
      <c r="AD195" s="72"/>
      <c r="AE195" s="72"/>
      <c r="AF195" s="72"/>
      <c r="AG195" s="72"/>
      <c r="AH195" s="72"/>
      <c r="AI195" s="72"/>
      <c r="AJ195" s="72"/>
      <c r="AK195" s="72"/>
      <c r="AL195" s="72"/>
      <c r="AM195" s="72"/>
      <c r="AN195" s="72"/>
      <c r="AO195" s="72"/>
    </row>
    <row r="196" spans="1:41" x14ac:dyDescent="0.25">
      <c r="A196" t="s">
        <v>594</v>
      </c>
      <c r="B196" t="s">
        <v>264</v>
      </c>
      <c r="C196" t="s">
        <v>595</v>
      </c>
      <c r="D196" t="s">
        <v>35</v>
      </c>
      <c r="E196" t="s">
        <v>117</v>
      </c>
      <c r="F196" s="51" t="str">
        <f>IFERROR(VLOOKUP(D196,'Tabelas auxiliares'!$A$3:$B$61,2,FALSE),"")</f>
        <v>PU - PREFEITURA UNIVERSITÁRIA</v>
      </c>
      <c r="G196" s="51" t="str">
        <f>IFERROR(VLOOKUP($B196,'Tabelas auxiliares'!$A$65:$C$102,2,FALSE),"")</f>
        <v>Água / luz / gás (concessionárias)</v>
      </c>
      <c r="H196" s="51" t="str">
        <f>IFERROR(VLOOKUP($B196,'Tabelas auxiliares'!$A$65:$C$102,3,FALSE),"")</f>
        <v>ÁGUA E ESGOTO / ENERGIA ELÉTRICA / GÁS</v>
      </c>
      <c r="I196" t="s">
        <v>822</v>
      </c>
      <c r="J196" t="s">
        <v>1540</v>
      </c>
      <c r="K196" t="s">
        <v>1550</v>
      </c>
      <c r="L196" t="s">
        <v>1542</v>
      </c>
      <c r="M196" t="s">
        <v>1534</v>
      </c>
      <c r="N196" t="s">
        <v>166</v>
      </c>
      <c r="O196" t="s">
        <v>167</v>
      </c>
      <c r="P196" t="s">
        <v>200</v>
      </c>
      <c r="Q196" t="s">
        <v>168</v>
      </c>
      <c r="R196" t="s">
        <v>165</v>
      </c>
      <c r="S196" t="s">
        <v>597</v>
      </c>
      <c r="T196" t="s">
        <v>164</v>
      </c>
      <c r="U196" t="s">
        <v>118</v>
      </c>
      <c r="V196" t="s">
        <v>1535</v>
      </c>
      <c r="W196" t="s">
        <v>1536</v>
      </c>
      <c r="X196" s="51" t="str">
        <f t="shared" ref="X196:X259" si="6">LEFT(V196,1)</f>
        <v>3</v>
      </c>
      <c r="Y196" s="51" t="str">
        <f>IF(T196="","",IF(AND(T196&lt;&gt;'Tabelas auxiliares'!$B$236,T196&lt;&gt;'Tabelas auxiliares'!$B$237,T196&lt;&gt;'Tabelas auxiliares'!$C$236,T196&lt;&gt;'Tabelas auxiliares'!$C$237,T196&lt;&gt;'Tabelas auxiliares'!$D$236),"FOLHA DE PESSOAL",IF(X196='Tabelas auxiliares'!$A$237,"CUSTEIO",IF(X196='Tabelas auxiliares'!$A$236,"INVESTIMENTO","ERRO - VERIFICAR"))))</f>
        <v>CUSTEIO</v>
      </c>
      <c r="Z196" s="64">
        <f t="shared" si="5"/>
        <v>960000</v>
      </c>
      <c r="AA196" s="44">
        <v>350603.32</v>
      </c>
      <c r="AB196" s="44">
        <v>287495.98</v>
      </c>
      <c r="AC196" s="44">
        <v>321900.7</v>
      </c>
      <c r="AD196" s="72"/>
      <c r="AE196" s="72"/>
      <c r="AF196" s="72"/>
      <c r="AG196" s="72"/>
      <c r="AH196" s="72"/>
      <c r="AI196" s="72"/>
      <c r="AJ196" s="72"/>
      <c r="AK196" s="72"/>
      <c r="AL196" s="72"/>
      <c r="AM196" s="72"/>
      <c r="AN196" s="72"/>
      <c r="AO196" s="72"/>
    </row>
    <row r="197" spans="1:41" x14ac:dyDescent="0.25">
      <c r="A197" t="s">
        <v>594</v>
      </c>
      <c r="B197" t="s">
        <v>264</v>
      </c>
      <c r="C197" t="s">
        <v>595</v>
      </c>
      <c r="D197" t="s">
        <v>35</v>
      </c>
      <c r="E197" t="s">
        <v>117</v>
      </c>
      <c r="F197" s="51" t="str">
        <f>IFERROR(VLOOKUP(D197,'Tabelas auxiliares'!$A$3:$B$61,2,FALSE),"")</f>
        <v>PU - PREFEITURA UNIVERSITÁRIA</v>
      </c>
      <c r="G197" s="51" t="str">
        <f>IFERROR(VLOOKUP($B197,'Tabelas auxiliares'!$A$65:$C$102,2,FALSE),"")</f>
        <v>Água / luz / gás (concessionárias)</v>
      </c>
      <c r="H197" s="51" t="str">
        <f>IFERROR(VLOOKUP($B197,'Tabelas auxiliares'!$A$65:$C$102,3,FALSE),"")</f>
        <v>ÁGUA E ESGOTO / ENERGIA ELÉTRICA / GÁS</v>
      </c>
      <c r="I197" t="s">
        <v>1551</v>
      </c>
      <c r="J197" t="s">
        <v>1525</v>
      </c>
      <c r="K197" t="s">
        <v>1552</v>
      </c>
      <c r="L197" t="s">
        <v>1527</v>
      </c>
      <c r="M197" t="s">
        <v>1528</v>
      </c>
      <c r="N197" t="s">
        <v>166</v>
      </c>
      <c r="O197" t="s">
        <v>167</v>
      </c>
      <c r="P197" t="s">
        <v>200</v>
      </c>
      <c r="Q197" t="s">
        <v>168</v>
      </c>
      <c r="R197" t="s">
        <v>165</v>
      </c>
      <c r="S197" t="s">
        <v>597</v>
      </c>
      <c r="T197" t="s">
        <v>164</v>
      </c>
      <c r="U197" t="s">
        <v>118</v>
      </c>
      <c r="V197" t="s">
        <v>1529</v>
      </c>
      <c r="W197" t="s">
        <v>1530</v>
      </c>
      <c r="X197" s="51" t="str">
        <f t="shared" si="6"/>
        <v>3</v>
      </c>
      <c r="Y197" s="51" t="str">
        <f>IF(T197="","",IF(AND(T197&lt;&gt;'Tabelas auxiliares'!$B$236,T197&lt;&gt;'Tabelas auxiliares'!$B$237,T197&lt;&gt;'Tabelas auxiliares'!$C$236,T197&lt;&gt;'Tabelas auxiliares'!$C$237,T197&lt;&gt;'Tabelas auxiliares'!$D$236),"FOLHA DE PESSOAL",IF(X197='Tabelas auxiliares'!$A$237,"CUSTEIO",IF(X197='Tabelas auxiliares'!$A$236,"INVESTIMENTO","ERRO - VERIFICAR"))))</f>
        <v>CUSTEIO</v>
      </c>
      <c r="Z197" s="64">
        <f t="shared" ref="Z197:Z260" si="7">IF(AA197+AB197+AC197&lt;&gt;0,AA197+AB197+AC197,"")</f>
        <v>32527.3</v>
      </c>
      <c r="AC197" s="44">
        <v>32527.3</v>
      </c>
      <c r="AD197" s="72"/>
      <c r="AE197" s="72"/>
      <c r="AF197" s="72"/>
      <c r="AG197" s="72"/>
      <c r="AH197" s="72"/>
      <c r="AI197" s="72"/>
      <c r="AJ197" s="72"/>
      <c r="AK197" s="72"/>
      <c r="AL197" s="72"/>
      <c r="AM197" s="72"/>
      <c r="AN197" s="72"/>
      <c r="AO197" s="72"/>
    </row>
    <row r="198" spans="1:41" x14ac:dyDescent="0.25">
      <c r="A198" t="s">
        <v>594</v>
      </c>
      <c r="B198" t="s">
        <v>264</v>
      </c>
      <c r="C198" t="s">
        <v>595</v>
      </c>
      <c r="D198" t="s">
        <v>35</v>
      </c>
      <c r="E198" t="s">
        <v>117</v>
      </c>
      <c r="F198" s="51" t="str">
        <f>IFERROR(VLOOKUP(D198,'Tabelas auxiliares'!$A$3:$B$61,2,FALSE),"")</f>
        <v>PU - PREFEITURA UNIVERSITÁRIA</v>
      </c>
      <c r="G198" s="51" t="str">
        <f>IFERROR(VLOOKUP($B198,'Tabelas auxiliares'!$A$65:$C$102,2,FALSE),"")</f>
        <v>Água / luz / gás (concessionárias)</v>
      </c>
      <c r="H198" s="51" t="str">
        <f>IFERROR(VLOOKUP($B198,'Tabelas auxiliares'!$A$65:$C$102,3,FALSE),"")</f>
        <v>ÁGUA E ESGOTO / ENERGIA ELÉTRICA / GÁS</v>
      </c>
      <c r="I198" t="s">
        <v>611</v>
      </c>
      <c r="J198" t="s">
        <v>1525</v>
      </c>
      <c r="K198" t="s">
        <v>1553</v>
      </c>
      <c r="L198" t="s">
        <v>1527</v>
      </c>
      <c r="M198" t="s">
        <v>1528</v>
      </c>
      <c r="N198" t="s">
        <v>166</v>
      </c>
      <c r="O198" t="s">
        <v>167</v>
      </c>
      <c r="P198" t="s">
        <v>200</v>
      </c>
      <c r="Q198" t="s">
        <v>168</v>
      </c>
      <c r="R198" t="s">
        <v>165</v>
      </c>
      <c r="S198" t="s">
        <v>597</v>
      </c>
      <c r="T198" t="s">
        <v>164</v>
      </c>
      <c r="U198" t="s">
        <v>118</v>
      </c>
      <c r="V198" t="s">
        <v>1529</v>
      </c>
      <c r="W198" t="s">
        <v>1530</v>
      </c>
      <c r="X198" s="51" t="str">
        <f t="shared" si="6"/>
        <v>3</v>
      </c>
      <c r="Y198" s="51" t="str">
        <f>IF(T198="","",IF(AND(T198&lt;&gt;'Tabelas auxiliares'!$B$236,T198&lt;&gt;'Tabelas auxiliares'!$B$237,T198&lt;&gt;'Tabelas auxiliares'!$C$236,T198&lt;&gt;'Tabelas auxiliares'!$C$237,T198&lt;&gt;'Tabelas auxiliares'!$D$236),"FOLHA DE PESSOAL",IF(X198='Tabelas auxiliares'!$A$237,"CUSTEIO",IF(X198='Tabelas auxiliares'!$A$236,"INVESTIMENTO","ERRO - VERIFICAR"))))</f>
        <v>CUSTEIO</v>
      </c>
      <c r="Z198" s="64">
        <f t="shared" si="7"/>
        <v>327472.7</v>
      </c>
      <c r="AA198" s="44">
        <v>35449.75</v>
      </c>
      <c r="AC198" s="44">
        <v>292022.95</v>
      </c>
      <c r="AD198" s="72"/>
      <c r="AE198" s="72"/>
      <c r="AF198" s="72"/>
      <c r="AG198" s="72"/>
      <c r="AH198" s="72"/>
      <c r="AI198" s="72"/>
      <c r="AJ198" s="72"/>
      <c r="AK198" s="72"/>
      <c r="AL198" s="72"/>
      <c r="AM198" s="72"/>
      <c r="AN198" s="72"/>
      <c r="AO198" s="72"/>
    </row>
    <row r="199" spans="1:41" x14ac:dyDescent="0.25">
      <c r="A199" t="s">
        <v>594</v>
      </c>
      <c r="B199" t="s">
        <v>264</v>
      </c>
      <c r="C199" t="s">
        <v>595</v>
      </c>
      <c r="D199" t="s">
        <v>35</v>
      </c>
      <c r="E199" t="s">
        <v>117</v>
      </c>
      <c r="F199" s="51" t="str">
        <f>IFERROR(VLOOKUP(D199,'Tabelas auxiliares'!$A$3:$B$61,2,FALSE),"")</f>
        <v>PU - PREFEITURA UNIVERSITÁRIA</v>
      </c>
      <c r="G199" s="51" t="str">
        <f>IFERROR(VLOOKUP($B199,'Tabelas auxiliares'!$A$65:$C$102,2,FALSE),"")</f>
        <v>Água / luz / gás (concessionárias)</v>
      </c>
      <c r="H199" s="51" t="str">
        <f>IFERROR(VLOOKUP($B199,'Tabelas auxiliares'!$A$65:$C$102,3,FALSE),"")</f>
        <v>ÁGUA E ESGOTO / ENERGIA ELÉTRICA / GÁS</v>
      </c>
      <c r="I199" t="s">
        <v>1443</v>
      </c>
      <c r="J199" t="s">
        <v>1540</v>
      </c>
      <c r="K199" t="s">
        <v>1554</v>
      </c>
      <c r="L199" t="s">
        <v>1542</v>
      </c>
      <c r="M199" t="s">
        <v>1534</v>
      </c>
      <c r="N199" t="s">
        <v>166</v>
      </c>
      <c r="O199" t="s">
        <v>167</v>
      </c>
      <c r="P199" t="s">
        <v>200</v>
      </c>
      <c r="Q199" t="s">
        <v>168</v>
      </c>
      <c r="R199" t="s">
        <v>165</v>
      </c>
      <c r="S199" t="s">
        <v>119</v>
      </c>
      <c r="T199" t="s">
        <v>164</v>
      </c>
      <c r="U199" t="s">
        <v>118</v>
      </c>
      <c r="V199" t="s">
        <v>1538</v>
      </c>
      <c r="W199" t="s">
        <v>1539</v>
      </c>
      <c r="X199" s="51" t="str">
        <f t="shared" si="6"/>
        <v>3</v>
      </c>
      <c r="Y199" s="51" t="str">
        <f>IF(T199="","",IF(AND(T199&lt;&gt;'Tabelas auxiliares'!$B$236,T199&lt;&gt;'Tabelas auxiliares'!$B$237,T199&lt;&gt;'Tabelas auxiliares'!$C$236,T199&lt;&gt;'Tabelas auxiliares'!$C$237,T199&lt;&gt;'Tabelas auxiliares'!$D$236),"FOLHA DE PESSOAL",IF(X199='Tabelas auxiliares'!$A$237,"CUSTEIO",IF(X199='Tabelas auxiliares'!$A$236,"INVESTIMENTO","ERRO - VERIFICAR"))))</f>
        <v>CUSTEIO</v>
      </c>
      <c r="Z199" s="64">
        <f t="shared" si="7"/>
        <v>399.99999999999994</v>
      </c>
      <c r="AA199" s="44">
        <v>279.77999999999997</v>
      </c>
      <c r="AB199" s="44">
        <v>45.91</v>
      </c>
      <c r="AC199" s="44">
        <v>74.31</v>
      </c>
      <c r="AD199" s="72"/>
      <c r="AE199" s="72"/>
      <c r="AF199" s="72"/>
      <c r="AG199" s="72"/>
      <c r="AH199" s="72"/>
      <c r="AI199" s="72"/>
      <c r="AJ199" s="72"/>
      <c r="AK199" s="72"/>
      <c r="AL199" s="72"/>
      <c r="AM199" s="72"/>
      <c r="AN199" s="72"/>
      <c r="AO199" s="72"/>
    </row>
    <row r="200" spans="1:41" x14ac:dyDescent="0.25">
      <c r="A200" t="s">
        <v>594</v>
      </c>
      <c r="B200" t="s">
        <v>264</v>
      </c>
      <c r="C200" t="s">
        <v>595</v>
      </c>
      <c r="D200" t="s">
        <v>35</v>
      </c>
      <c r="E200" t="s">
        <v>117</v>
      </c>
      <c r="F200" s="51" t="str">
        <f>IFERROR(VLOOKUP(D200,'Tabelas auxiliares'!$A$3:$B$61,2,FALSE),"")</f>
        <v>PU - PREFEITURA UNIVERSITÁRIA</v>
      </c>
      <c r="G200" s="51" t="str">
        <f>IFERROR(VLOOKUP($B200,'Tabelas auxiliares'!$A$65:$C$102,2,FALSE),"")</f>
        <v>Água / luz / gás (concessionárias)</v>
      </c>
      <c r="H200" s="51" t="str">
        <f>IFERROR(VLOOKUP($B200,'Tabelas auxiliares'!$A$65:$C$102,3,FALSE),"")</f>
        <v>ÁGUA E ESGOTO / ENERGIA ELÉTRICA / GÁS</v>
      </c>
      <c r="I200" t="s">
        <v>596</v>
      </c>
      <c r="J200" t="s">
        <v>1531</v>
      </c>
      <c r="K200" t="s">
        <v>1555</v>
      </c>
      <c r="L200" t="s">
        <v>1533</v>
      </c>
      <c r="M200" t="s">
        <v>1534</v>
      </c>
      <c r="N200" t="s">
        <v>166</v>
      </c>
      <c r="O200" t="s">
        <v>167</v>
      </c>
      <c r="P200" t="s">
        <v>200</v>
      </c>
      <c r="Q200" t="s">
        <v>168</v>
      </c>
      <c r="R200" t="s">
        <v>165</v>
      </c>
      <c r="S200" t="s">
        <v>119</v>
      </c>
      <c r="T200" t="s">
        <v>228</v>
      </c>
      <c r="U200" t="s">
        <v>602</v>
      </c>
      <c r="V200" t="s">
        <v>1535</v>
      </c>
      <c r="W200" t="s">
        <v>1536</v>
      </c>
      <c r="X200" s="51" t="str">
        <f t="shared" si="6"/>
        <v>3</v>
      </c>
      <c r="Y200" s="51" t="str">
        <f>IF(T200="","",IF(AND(T200&lt;&gt;'Tabelas auxiliares'!$B$236,T200&lt;&gt;'Tabelas auxiliares'!$B$237,T200&lt;&gt;'Tabelas auxiliares'!$C$236,T200&lt;&gt;'Tabelas auxiliares'!$C$237,T200&lt;&gt;'Tabelas auxiliares'!$D$236),"FOLHA DE PESSOAL",IF(X200='Tabelas auxiliares'!$A$237,"CUSTEIO",IF(X200='Tabelas auxiliares'!$A$236,"INVESTIMENTO","ERRO - VERIFICAR"))))</f>
        <v>CUSTEIO</v>
      </c>
      <c r="Z200" s="64">
        <f t="shared" si="7"/>
        <v>380000</v>
      </c>
      <c r="AA200" s="44">
        <v>263899.69</v>
      </c>
      <c r="AB200" s="44">
        <v>99990.95</v>
      </c>
      <c r="AC200" s="44">
        <v>16109.36</v>
      </c>
      <c r="AD200" s="72"/>
      <c r="AE200" s="72"/>
      <c r="AF200" s="72"/>
      <c r="AG200" s="72"/>
      <c r="AH200" s="72"/>
      <c r="AI200" s="72"/>
      <c r="AJ200" s="72"/>
      <c r="AK200" s="72"/>
      <c r="AL200" s="72"/>
      <c r="AM200" s="72"/>
      <c r="AN200" s="72"/>
      <c r="AO200" s="72"/>
    </row>
    <row r="201" spans="1:41" x14ac:dyDescent="0.25">
      <c r="A201" t="s">
        <v>594</v>
      </c>
      <c r="B201" t="s">
        <v>264</v>
      </c>
      <c r="C201" t="s">
        <v>595</v>
      </c>
      <c r="D201" t="s">
        <v>35</v>
      </c>
      <c r="E201" t="s">
        <v>117</v>
      </c>
      <c r="F201" s="51" t="str">
        <f>IFERROR(VLOOKUP(D201,'Tabelas auxiliares'!$A$3:$B$61,2,FALSE),"")</f>
        <v>PU - PREFEITURA UNIVERSITÁRIA</v>
      </c>
      <c r="G201" s="51" t="str">
        <f>IFERROR(VLOOKUP($B201,'Tabelas auxiliares'!$A$65:$C$102,2,FALSE),"")</f>
        <v>Água / luz / gás (concessionárias)</v>
      </c>
      <c r="H201" s="51" t="str">
        <f>IFERROR(VLOOKUP($B201,'Tabelas auxiliares'!$A$65:$C$102,3,FALSE),"")</f>
        <v>ÁGUA E ESGOTO / ENERGIA ELÉTRICA / GÁS</v>
      </c>
      <c r="I201" t="s">
        <v>1303</v>
      </c>
      <c r="J201" t="s">
        <v>1525</v>
      </c>
      <c r="K201" t="s">
        <v>1556</v>
      </c>
      <c r="L201" t="s">
        <v>1527</v>
      </c>
      <c r="M201" t="s">
        <v>1528</v>
      </c>
      <c r="N201" t="s">
        <v>166</v>
      </c>
      <c r="O201" t="s">
        <v>167</v>
      </c>
      <c r="P201" t="s">
        <v>200</v>
      </c>
      <c r="Q201" t="s">
        <v>168</v>
      </c>
      <c r="R201" t="s">
        <v>165</v>
      </c>
      <c r="S201" t="s">
        <v>597</v>
      </c>
      <c r="T201" t="s">
        <v>164</v>
      </c>
      <c r="U201" t="s">
        <v>118</v>
      </c>
      <c r="V201" t="s">
        <v>1529</v>
      </c>
      <c r="W201" t="s">
        <v>1530</v>
      </c>
      <c r="X201" s="51" t="str">
        <f t="shared" si="6"/>
        <v>3</v>
      </c>
      <c r="Y201" s="51" t="str">
        <f>IF(T201="","",IF(AND(T201&lt;&gt;'Tabelas auxiliares'!$B$236,T201&lt;&gt;'Tabelas auxiliares'!$B$237,T201&lt;&gt;'Tabelas auxiliares'!$C$236,T201&lt;&gt;'Tabelas auxiliares'!$C$237,T201&lt;&gt;'Tabelas auxiliares'!$D$236),"FOLHA DE PESSOAL",IF(X201='Tabelas auxiliares'!$A$237,"CUSTEIO",IF(X201='Tabelas auxiliares'!$A$236,"INVESTIMENTO","ERRO - VERIFICAR"))))</f>
        <v>CUSTEIO</v>
      </c>
      <c r="Z201" s="64">
        <f t="shared" si="7"/>
        <v>345000</v>
      </c>
      <c r="AA201" s="44">
        <v>170072.09</v>
      </c>
      <c r="AC201" s="44">
        <v>174927.91</v>
      </c>
      <c r="AD201" s="72"/>
      <c r="AE201" s="72"/>
      <c r="AF201" s="72"/>
      <c r="AG201" s="72"/>
      <c r="AH201" s="72"/>
      <c r="AI201" s="72"/>
      <c r="AJ201" s="72"/>
      <c r="AK201" s="72"/>
      <c r="AL201" s="72"/>
      <c r="AM201" s="72"/>
      <c r="AN201" s="72"/>
      <c r="AO201" s="72"/>
    </row>
    <row r="202" spans="1:41" x14ac:dyDescent="0.25">
      <c r="A202" t="s">
        <v>594</v>
      </c>
      <c r="B202" t="s">
        <v>269</v>
      </c>
      <c r="C202" t="s">
        <v>840</v>
      </c>
      <c r="D202" t="s">
        <v>15</v>
      </c>
      <c r="E202" t="s">
        <v>117</v>
      </c>
      <c r="F202" s="51" t="str">
        <f>IFERROR(VLOOKUP(D202,'Tabelas auxiliares'!$A$3:$B$61,2,FALSE),"")</f>
        <v>PROPES - PRÓ-REITORIA DE PESQUISA / CEM</v>
      </c>
      <c r="G202" s="51" t="str">
        <f>IFERROR(VLOOKUP($B202,'Tabelas auxiliares'!$A$65:$C$102,2,FALSE),"")</f>
        <v>Assistência - Pesquisa</v>
      </c>
      <c r="H202" s="51" t="str">
        <f>IFERROR(VLOOKUP($B202,'Tabelas auxiliares'!$A$65:$C$102,3,FALSE),"")</f>
        <v>BOLSAS DE INICIACAO CIENTIFICA / BOLSAS PROJETOS DE PESQUISA E/OU EDITAIS LIGADOS A PESQUISA</v>
      </c>
      <c r="I202" t="s">
        <v>797</v>
      </c>
      <c r="J202" t="s">
        <v>1557</v>
      </c>
      <c r="K202" t="s">
        <v>1558</v>
      </c>
      <c r="L202" t="s">
        <v>1559</v>
      </c>
      <c r="M202" t="s">
        <v>165</v>
      </c>
      <c r="N202" t="s">
        <v>166</v>
      </c>
      <c r="O202" t="s">
        <v>167</v>
      </c>
      <c r="P202" t="s">
        <v>200</v>
      </c>
      <c r="Q202" t="s">
        <v>168</v>
      </c>
      <c r="R202" t="s">
        <v>165</v>
      </c>
      <c r="S202" t="s">
        <v>119</v>
      </c>
      <c r="T202" t="s">
        <v>164</v>
      </c>
      <c r="U202" t="s">
        <v>118</v>
      </c>
      <c r="V202" t="s">
        <v>855</v>
      </c>
      <c r="W202" t="s">
        <v>856</v>
      </c>
      <c r="X202" s="51" t="str">
        <f t="shared" si="6"/>
        <v>3</v>
      </c>
      <c r="Y202" s="51" t="str">
        <f>IF(T202="","",IF(AND(T202&lt;&gt;'Tabelas auxiliares'!$B$236,T202&lt;&gt;'Tabelas auxiliares'!$B$237,T202&lt;&gt;'Tabelas auxiliares'!$C$236,T202&lt;&gt;'Tabelas auxiliares'!$C$237,T202&lt;&gt;'Tabelas auxiliares'!$D$236),"FOLHA DE PESSOAL",IF(X202='Tabelas auxiliares'!$A$237,"CUSTEIO",IF(X202='Tabelas auxiliares'!$A$236,"INVESTIMENTO","ERRO - VERIFICAR"))))</f>
        <v>CUSTEIO</v>
      </c>
      <c r="Z202" s="64">
        <f t="shared" si="7"/>
        <v>8500</v>
      </c>
      <c r="AA202" s="44">
        <v>1700</v>
      </c>
      <c r="AB202" s="44">
        <v>1700</v>
      </c>
      <c r="AC202" s="44">
        <v>5100</v>
      </c>
      <c r="AD202" s="72"/>
      <c r="AE202" s="72"/>
      <c r="AF202" s="72"/>
      <c r="AG202" s="72"/>
      <c r="AH202" s="72"/>
      <c r="AI202" s="72"/>
      <c r="AJ202" s="72"/>
      <c r="AK202" s="72"/>
      <c r="AL202" s="72"/>
      <c r="AM202" s="72"/>
      <c r="AN202" s="72"/>
      <c r="AO202" s="72"/>
    </row>
    <row r="203" spans="1:41" x14ac:dyDescent="0.25">
      <c r="A203" t="s">
        <v>594</v>
      </c>
      <c r="B203" t="s">
        <v>269</v>
      </c>
      <c r="C203" t="s">
        <v>840</v>
      </c>
      <c r="D203" t="s">
        <v>15</v>
      </c>
      <c r="E203" t="s">
        <v>117</v>
      </c>
      <c r="F203" s="51" t="str">
        <f>IFERROR(VLOOKUP(D203,'Tabelas auxiliares'!$A$3:$B$61,2,FALSE),"")</f>
        <v>PROPES - PRÓ-REITORIA DE PESQUISA / CEM</v>
      </c>
      <c r="G203" s="51" t="str">
        <f>IFERROR(VLOOKUP($B203,'Tabelas auxiliares'!$A$65:$C$102,2,FALSE),"")</f>
        <v>Assistência - Pesquisa</v>
      </c>
      <c r="H203" s="51" t="str">
        <f>IFERROR(VLOOKUP($B203,'Tabelas auxiliares'!$A$65:$C$102,3,FALSE),"")</f>
        <v>BOLSAS DE INICIACAO CIENTIFICA / BOLSAS PROJETOS DE PESQUISA E/OU EDITAIS LIGADOS A PESQUISA</v>
      </c>
      <c r="I203" t="s">
        <v>1003</v>
      </c>
      <c r="J203" t="s">
        <v>1560</v>
      </c>
      <c r="K203" t="s">
        <v>1561</v>
      </c>
      <c r="L203" t="s">
        <v>1562</v>
      </c>
      <c r="M203" t="s">
        <v>165</v>
      </c>
      <c r="N203" t="s">
        <v>166</v>
      </c>
      <c r="O203" t="s">
        <v>167</v>
      </c>
      <c r="P203" t="s">
        <v>200</v>
      </c>
      <c r="Q203" t="s">
        <v>168</v>
      </c>
      <c r="R203" t="s">
        <v>165</v>
      </c>
      <c r="S203" t="s">
        <v>119</v>
      </c>
      <c r="T203" t="s">
        <v>164</v>
      </c>
      <c r="U203" t="s">
        <v>118</v>
      </c>
      <c r="V203" t="s">
        <v>855</v>
      </c>
      <c r="W203" t="s">
        <v>856</v>
      </c>
      <c r="X203" s="51" t="str">
        <f t="shared" si="6"/>
        <v>3</v>
      </c>
      <c r="Y203" s="51" t="str">
        <f>IF(T203="","",IF(AND(T203&lt;&gt;'Tabelas auxiliares'!$B$236,T203&lt;&gt;'Tabelas auxiliares'!$B$237,T203&lt;&gt;'Tabelas auxiliares'!$C$236,T203&lt;&gt;'Tabelas auxiliares'!$C$237,T203&lt;&gt;'Tabelas auxiliares'!$D$236),"FOLHA DE PESSOAL",IF(X203='Tabelas auxiliares'!$A$237,"CUSTEIO",IF(X203='Tabelas auxiliares'!$A$236,"INVESTIMENTO","ERRO - VERIFICAR"))))</f>
        <v>CUSTEIO</v>
      </c>
      <c r="Z203" s="64">
        <f t="shared" si="7"/>
        <v>4000</v>
      </c>
      <c r="AA203" s="44">
        <v>800</v>
      </c>
      <c r="AB203" s="44">
        <v>800</v>
      </c>
      <c r="AC203" s="44">
        <v>2400</v>
      </c>
      <c r="AD203" s="72"/>
      <c r="AE203" s="72"/>
      <c r="AF203" s="72"/>
      <c r="AG203" s="72"/>
      <c r="AH203" s="72"/>
      <c r="AI203" s="72"/>
      <c r="AJ203" s="72"/>
      <c r="AK203" s="72"/>
      <c r="AL203" s="72"/>
      <c r="AM203" s="72"/>
      <c r="AN203" s="72"/>
      <c r="AO203" s="72"/>
    </row>
    <row r="204" spans="1:41" x14ac:dyDescent="0.25">
      <c r="A204" t="s">
        <v>594</v>
      </c>
      <c r="B204" t="s">
        <v>269</v>
      </c>
      <c r="C204" t="s">
        <v>840</v>
      </c>
      <c r="D204" t="s">
        <v>15</v>
      </c>
      <c r="E204" t="s">
        <v>117</v>
      </c>
      <c r="F204" s="51" t="str">
        <f>IFERROR(VLOOKUP(D204,'Tabelas auxiliares'!$A$3:$B$61,2,FALSE),"")</f>
        <v>PROPES - PRÓ-REITORIA DE PESQUISA / CEM</v>
      </c>
      <c r="G204" s="51" t="str">
        <f>IFERROR(VLOOKUP($B204,'Tabelas auxiliares'!$A$65:$C$102,2,FALSE),"")</f>
        <v>Assistência - Pesquisa</v>
      </c>
      <c r="H204" s="51" t="str">
        <f>IFERROR(VLOOKUP($B204,'Tabelas auxiliares'!$A$65:$C$102,3,FALSE),"")</f>
        <v>BOLSAS DE INICIACAO CIENTIFICA / BOLSAS PROJETOS DE PESQUISA E/OU EDITAIS LIGADOS A PESQUISA</v>
      </c>
      <c r="I204" t="s">
        <v>778</v>
      </c>
      <c r="J204" t="s">
        <v>1563</v>
      </c>
      <c r="K204" t="s">
        <v>1564</v>
      </c>
      <c r="L204" t="s">
        <v>1565</v>
      </c>
      <c r="M204" t="s">
        <v>165</v>
      </c>
      <c r="N204" t="s">
        <v>166</v>
      </c>
      <c r="O204" t="s">
        <v>167</v>
      </c>
      <c r="P204" t="s">
        <v>200</v>
      </c>
      <c r="Q204" t="s">
        <v>168</v>
      </c>
      <c r="R204" t="s">
        <v>165</v>
      </c>
      <c r="S204" t="s">
        <v>597</v>
      </c>
      <c r="T204" t="s">
        <v>164</v>
      </c>
      <c r="U204" t="s">
        <v>118</v>
      </c>
      <c r="V204" t="s">
        <v>855</v>
      </c>
      <c r="W204" t="s">
        <v>856</v>
      </c>
      <c r="X204" s="51" t="str">
        <f t="shared" si="6"/>
        <v>3</v>
      </c>
      <c r="Y204" s="51" t="str">
        <f>IF(T204="","",IF(AND(T204&lt;&gt;'Tabelas auxiliares'!$B$236,T204&lt;&gt;'Tabelas auxiliares'!$B$237,T204&lt;&gt;'Tabelas auxiliares'!$C$236,T204&lt;&gt;'Tabelas auxiliares'!$C$237,T204&lt;&gt;'Tabelas auxiliares'!$D$236),"FOLHA DE PESSOAL",IF(X204='Tabelas auxiliares'!$A$237,"CUSTEIO",IF(X204='Tabelas auxiliares'!$A$236,"INVESTIMENTO","ERRO - VERIFICAR"))))</f>
        <v>CUSTEIO</v>
      </c>
      <c r="Z204" s="64">
        <f t="shared" si="7"/>
        <v>12800</v>
      </c>
      <c r="AA204" s="44">
        <v>8000</v>
      </c>
      <c r="AB204" s="44">
        <v>2400</v>
      </c>
      <c r="AC204" s="44">
        <v>2400</v>
      </c>
      <c r="AD204" s="72"/>
      <c r="AE204" s="72"/>
      <c r="AF204" s="72"/>
      <c r="AG204" s="72"/>
      <c r="AH204" s="72"/>
      <c r="AI204" s="72"/>
      <c r="AJ204" s="72"/>
      <c r="AK204" s="72"/>
      <c r="AL204" s="72"/>
      <c r="AM204" s="72"/>
      <c r="AN204" s="72"/>
      <c r="AO204" s="72"/>
    </row>
    <row r="205" spans="1:41" x14ac:dyDescent="0.25">
      <c r="A205" t="s">
        <v>594</v>
      </c>
      <c r="B205" t="s">
        <v>269</v>
      </c>
      <c r="C205" t="s">
        <v>840</v>
      </c>
      <c r="D205" t="s">
        <v>15</v>
      </c>
      <c r="E205" t="s">
        <v>117</v>
      </c>
      <c r="F205" s="51" t="str">
        <f>IFERROR(VLOOKUP(D205,'Tabelas auxiliares'!$A$3:$B$61,2,FALSE),"")</f>
        <v>PROPES - PRÓ-REITORIA DE PESQUISA / CEM</v>
      </c>
      <c r="G205" s="51" t="str">
        <f>IFERROR(VLOOKUP($B205,'Tabelas auxiliares'!$A$65:$C$102,2,FALSE),"")</f>
        <v>Assistência - Pesquisa</v>
      </c>
      <c r="H205" s="51" t="str">
        <f>IFERROR(VLOOKUP($B205,'Tabelas auxiliares'!$A$65:$C$102,3,FALSE),"")</f>
        <v>BOLSAS DE INICIACAO CIENTIFICA / BOLSAS PROJETOS DE PESQUISA E/OU EDITAIS LIGADOS A PESQUISA</v>
      </c>
      <c r="I205" t="s">
        <v>793</v>
      </c>
      <c r="J205" t="s">
        <v>1563</v>
      </c>
      <c r="K205" t="s">
        <v>1566</v>
      </c>
      <c r="L205" t="s">
        <v>1567</v>
      </c>
      <c r="M205" t="s">
        <v>165</v>
      </c>
      <c r="N205" t="s">
        <v>166</v>
      </c>
      <c r="O205" t="s">
        <v>167</v>
      </c>
      <c r="P205" t="s">
        <v>200</v>
      </c>
      <c r="Q205" t="s">
        <v>168</v>
      </c>
      <c r="R205" t="s">
        <v>165</v>
      </c>
      <c r="S205" t="s">
        <v>597</v>
      </c>
      <c r="T205" t="s">
        <v>164</v>
      </c>
      <c r="U205" t="s">
        <v>118</v>
      </c>
      <c r="V205" t="s">
        <v>855</v>
      </c>
      <c r="W205" t="s">
        <v>856</v>
      </c>
      <c r="X205" s="51" t="str">
        <f t="shared" si="6"/>
        <v>3</v>
      </c>
      <c r="Y205" s="51" t="str">
        <f>IF(T205="","",IF(AND(T205&lt;&gt;'Tabelas auxiliares'!$B$236,T205&lt;&gt;'Tabelas auxiliares'!$B$237,T205&lt;&gt;'Tabelas auxiliares'!$C$236,T205&lt;&gt;'Tabelas auxiliares'!$C$237,T205&lt;&gt;'Tabelas auxiliares'!$D$236),"FOLHA DE PESSOAL",IF(X205='Tabelas auxiliares'!$A$237,"CUSTEIO",IF(X205='Tabelas auxiliares'!$A$236,"INVESTIMENTO","ERRO - VERIFICAR"))))</f>
        <v>CUSTEIO</v>
      </c>
      <c r="Z205" s="64">
        <f t="shared" si="7"/>
        <v>20800</v>
      </c>
      <c r="AA205" s="44">
        <v>10400</v>
      </c>
      <c r="AB205" s="44">
        <v>5200</v>
      </c>
      <c r="AC205" s="44">
        <v>5200</v>
      </c>
      <c r="AD205" s="72"/>
      <c r="AE205" s="72"/>
      <c r="AF205" s="72"/>
      <c r="AG205" s="72"/>
      <c r="AH205" s="72"/>
      <c r="AI205" s="72"/>
      <c r="AJ205" s="72"/>
      <c r="AK205" s="72"/>
      <c r="AL205" s="72"/>
      <c r="AM205" s="72"/>
      <c r="AN205" s="72"/>
      <c r="AO205" s="72"/>
    </row>
    <row r="206" spans="1:41" x14ac:dyDescent="0.25">
      <c r="A206" t="s">
        <v>594</v>
      </c>
      <c r="B206" t="s">
        <v>269</v>
      </c>
      <c r="C206" t="s">
        <v>840</v>
      </c>
      <c r="D206" t="s">
        <v>15</v>
      </c>
      <c r="E206" t="s">
        <v>117</v>
      </c>
      <c r="F206" s="51" t="str">
        <f>IFERROR(VLOOKUP(D206,'Tabelas auxiliares'!$A$3:$B$61,2,FALSE),"")</f>
        <v>PROPES - PRÓ-REITORIA DE PESQUISA / CEM</v>
      </c>
      <c r="G206" s="51" t="str">
        <f>IFERROR(VLOOKUP($B206,'Tabelas auxiliares'!$A$65:$C$102,2,FALSE),"")</f>
        <v>Assistência - Pesquisa</v>
      </c>
      <c r="H206" s="51" t="str">
        <f>IFERROR(VLOOKUP($B206,'Tabelas auxiliares'!$A$65:$C$102,3,FALSE),"")</f>
        <v>BOLSAS DE INICIACAO CIENTIFICA / BOLSAS PROJETOS DE PESQUISA E/OU EDITAIS LIGADOS A PESQUISA</v>
      </c>
      <c r="I206" t="s">
        <v>793</v>
      </c>
      <c r="J206" t="s">
        <v>1563</v>
      </c>
      <c r="K206" t="s">
        <v>1568</v>
      </c>
      <c r="L206" t="s">
        <v>1569</v>
      </c>
      <c r="M206" t="s">
        <v>165</v>
      </c>
      <c r="N206" t="s">
        <v>166</v>
      </c>
      <c r="O206" t="s">
        <v>167</v>
      </c>
      <c r="P206" t="s">
        <v>200</v>
      </c>
      <c r="Q206" t="s">
        <v>168</v>
      </c>
      <c r="R206" t="s">
        <v>165</v>
      </c>
      <c r="S206" t="s">
        <v>597</v>
      </c>
      <c r="T206" t="s">
        <v>164</v>
      </c>
      <c r="U206" t="s">
        <v>118</v>
      </c>
      <c r="V206" t="s">
        <v>855</v>
      </c>
      <c r="W206" t="s">
        <v>856</v>
      </c>
      <c r="X206" s="51" t="str">
        <f t="shared" si="6"/>
        <v>3</v>
      </c>
      <c r="Y206" s="51" t="str">
        <f>IF(T206="","",IF(AND(T206&lt;&gt;'Tabelas auxiliares'!$B$236,T206&lt;&gt;'Tabelas auxiliares'!$B$237,T206&lt;&gt;'Tabelas auxiliares'!$C$236,T206&lt;&gt;'Tabelas auxiliares'!$C$237,T206&lt;&gt;'Tabelas auxiliares'!$D$236),"FOLHA DE PESSOAL",IF(X206='Tabelas auxiliares'!$A$237,"CUSTEIO",IF(X206='Tabelas auxiliares'!$A$236,"INVESTIMENTO","ERRO - VERIFICAR"))))</f>
        <v>CUSTEIO</v>
      </c>
      <c r="Z206" s="64">
        <f t="shared" si="7"/>
        <v>24800</v>
      </c>
      <c r="AA206" s="44">
        <v>12400</v>
      </c>
      <c r="AB206" s="44">
        <v>6200</v>
      </c>
      <c r="AC206" s="44">
        <v>6200</v>
      </c>
      <c r="AD206" s="72"/>
      <c r="AE206" s="72"/>
      <c r="AF206" s="72"/>
      <c r="AG206" s="72"/>
      <c r="AH206" s="72"/>
      <c r="AI206" s="72"/>
      <c r="AJ206" s="72"/>
      <c r="AK206" s="72"/>
      <c r="AL206" s="72"/>
      <c r="AM206" s="72"/>
      <c r="AN206" s="72"/>
      <c r="AO206" s="72"/>
    </row>
    <row r="207" spans="1:41" x14ac:dyDescent="0.25">
      <c r="A207" t="s">
        <v>594</v>
      </c>
      <c r="B207" t="s">
        <v>269</v>
      </c>
      <c r="C207" t="s">
        <v>840</v>
      </c>
      <c r="D207" t="s">
        <v>15</v>
      </c>
      <c r="E207" t="s">
        <v>117</v>
      </c>
      <c r="F207" s="51" t="str">
        <f>IFERROR(VLOOKUP(D207,'Tabelas auxiliares'!$A$3:$B$61,2,FALSE),"")</f>
        <v>PROPES - PRÓ-REITORIA DE PESQUISA / CEM</v>
      </c>
      <c r="G207" s="51" t="str">
        <f>IFERROR(VLOOKUP($B207,'Tabelas auxiliares'!$A$65:$C$102,2,FALSE),"")</f>
        <v>Assistência - Pesquisa</v>
      </c>
      <c r="H207" s="51" t="str">
        <f>IFERROR(VLOOKUP($B207,'Tabelas auxiliares'!$A$65:$C$102,3,FALSE),"")</f>
        <v>BOLSAS DE INICIACAO CIENTIFICA / BOLSAS PROJETOS DE PESQUISA E/OU EDITAIS LIGADOS A PESQUISA</v>
      </c>
      <c r="I207" t="s">
        <v>793</v>
      </c>
      <c r="J207" t="s">
        <v>1563</v>
      </c>
      <c r="K207" t="s">
        <v>1570</v>
      </c>
      <c r="L207" t="s">
        <v>1571</v>
      </c>
      <c r="M207" t="s">
        <v>165</v>
      </c>
      <c r="N207" t="s">
        <v>166</v>
      </c>
      <c r="O207" t="s">
        <v>167</v>
      </c>
      <c r="P207" t="s">
        <v>200</v>
      </c>
      <c r="Q207" t="s">
        <v>168</v>
      </c>
      <c r="R207" t="s">
        <v>165</v>
      </c>
      <c r="S207" t="s">
        <v>597</v>
      </c>
      <c r="T207" t="s">
        <v>164</v>
      </c>
      <c r="U207" t="s">
        <v>118</v>
      </c>
      <c r="V207" t="s">
        <v>855</v>
      </c>
      <c r="W207" t="s">
        <v>856</v>
      </c>
      <c r="X207" s="51" t="str">
        <f t="shared" si="6"/>
        <v>3</v>
      </c>
      <c r="Y207" s="51" t="str">
        <f>IF(T207="","",IF(AND(T207&lt;&gt;'Tabelas auxiliares'!$B$236,T207&lt;&gt;'Tabelas auxiliares'!$B$237,T207&lt;&gt;'Tabelas auxiliares'!$C$236,T207&lt;&gt;'Tabelas auxiliares'!$C$237,T207&lt;&gt;'Tabelas auxiliares'!$D$236),"FOLHA DE PESSOAL",IF(X207='Tabelas auxiliares'!$A$237,"CUSTEIO",IF(X207='Tabelas auxiliares'!$A$236,"INVESTIMENTO","ERRO - VERIFICAR"))))</f>
        <v>CUSTEIO</v>
      </c>
      <c r="Z207" s="64">
        <f t="shared" si="7"/>
        <v>41600</v>
      </c>
      <c r="AA207" s="44">
        <v>20800</v>
      </c>
      <c r="AB207" s="44">
        <v>10400</v>
      </c>
      <c r="AC207" s="44">
        <v>10400</v>
      </c>
      <c r="AD207" s="72"/>
      <c r="AE207" s="72"/>
      <c r="AF207" s="72"/>
      <c r="AG207" s="72"/>
      <c r="AH207" s="72"/>
      <c r="AI207" s="72"/>
      <c r="AJ207" s="72"/>
      <c r="AK207" s="72"/>
      <c r="AL207" s="72"/>
      <c r="AM207" s="72"/>
      <c r="AN207" s="72"/>
      <c r="AO207" s="72"/>
    </row>
    <row r="208" spans="1:41" x14ac:dyDescent="0.25">
      <c r="A208" t="s">
        <v>594</v>
      </c>
      <c r="B208" t="s">
        <v>269</v>
      </c>
      <c r="C208" t="s">
        <v>840</v>
      </c>
      <c r="D208" t="s">
        <v>21</v>
      </c>
      <c r="E208" t="s">
        <v>117</v>
      </c>
      <c r="F208" s="51" t="str">
        <f>IFERROR(VLOOKUP(D208,'Tabelas auxiliares'!$A$3:$B$61,2,FALSE),"")</f>
        <v>NÚCLEOS ESTRATÉGICOS</v>
      </c>
      <c r="G208" s="51" t="str">
        <f>IFERROR(VLOOKUP($B208,'Tabelas auxiliares'!$A$65:$C$102,2,FALSE),"")</f>
        <v>Assistência - Pesquisa</v>
      </c>
      <c r="H208" s="51" t="str">
        <f>IFERROR(VLOOKUP($B208,'Tabelas auxiliares'!$A$65:$C$102,3,FALSE),"")</f>
        <v>BOLSAS DE INICIACAO CIENTIFICA / BOLSAS PROJETOS DE PESQUISA E/OU EDITAIS LIGADOS A PESQUISA</v>
      </c>
      <c r="I208" t="s">
        <v>609</v>
      </c>
      <c r="J208" t="s">
        <v>1572</v>
      </c>
      <c r="K208" t="s">
        <v>1573</v>
      </c>
      <c r="L208" t="s">
        <v>1574</v>
      </c>
      <c r="M208" t="s">
        <v>165</v>
      </c>
      <c r="N208" t="s">
        <v>169</v>
      </c>
      <c r="O208" t="s">
        <v>927</v>
      </c>
      <c r="P208" t="s">
        <v>928</v>
      </c>
      <c r="Q208" t="s">
        <v>168</v>
      </c>
      <c r="R208" t="s">
        <v>165</v>
      </c>
      <c r="S208" t="s">
        <v>119</v>
      </c>
      <c r="T208" t="s">
        <v>164</v>
      </c>
      <c r="U208" t="s">
        <v>929</v>
      </c>
      <c r="V208" t="s">
        <v>855</v>
      </c>
      <c r="W208" t="s">
        <v>856</v>
      </c>
      <c r="X208" s="51" t="str">
        <f t="shared" si="6"/>
        <v>3</v>
      </c>
      <c r="Y208" s="51" t="str">
        <f>IF(T208="","",IF(AND(T208&lt;&gt;'Tabelas auxiliares'!$B$236,T208&lt;&gt;'Tabelas auxiliares'!$B$237,T208&lt;&gt;'Tabelas auxiliares'!$C$236,T208&lt;&gt;'Tabelas auxiliares'!$C$237,T208&lt;&gt;'Tabelas auxiliares'!$D$236),"FOLHA DE PESSOAL",IF(X208='Tabelas auxiliares'!$A$237,"CUSTEIO",IF(X208='Tabelas auxiliares'!$A$236,"INVESTIMENTO","ERRO - VERIFICAR"))))</f>
        <v>CUSTEIO</v>
      </c>
      <c r="Z208" s="64">
        <f t="shared" si="7"/>
        <v>45000</v>
      </c>
      <c r="AA208" s="44">
        <v>18000</v>
      </c>
      <c r="AB208" s="44">
        <v>3000</v>
      </c>
      <c r="AC208" s="44">
        <v>24000</v>
      </c>
      <c r="AD208" s="72"/>
      <c r="AE208" s="72"/>
      <c r="AF208" s="72"/>
      <c r="AG208" s="72"/>
      <c r="AH208" s="72"/>
      <c r="AI208" s="72"/>
      <c r="AJ208" s="72"/>
      <c r="AK208" s="72"/>
      <c r="AL208" s="72"/>
      <c r="AM208" s="72"/>
      <c r="AN208" s="72"/>
      <c r="AO208" s="72"/>
    </row>
    <row r="209" spans="1:41" x14ac:dyDescent="0.25">
      <c r="A209" t="s">
        <v>594</v>
      </c>
      <c r="B209" t="s">
        <v>269</v>
      </c>
      <c r="C209" t="s">
        <v>840</v>
      </c>
      <c r="D209" t="s">
        <v>21</v>
      </c>
      <c r="E209" t="s">
        <v>117</v>
      </c>
      <c r="F209" s="51" t="str">
        <f>IFERROR(VLOOKUP(D209,'Tabelas auxiliares'!$A$3:$B$61,2,FALSE),"")</f>
        <v>NÚCLEOS ESTRATÉGICOS</v>
      </c>
      <c r="G209" s="51" t="str">
        <f>IFERROR(VLOOKUP($B209,'Tabelas auxiliares'!$A$65:$C$102,2,FALSE),"")</f>
        <v>Assistência - Pesquisa</v>
      </c>
      <c r="H209" s="51" t="str">
        <f>IFERROR(VLOOKUP($B209,'Tabelas auxiliares'!$A$65:$C$102,3,FALSE),"")</f>
        <v>BOLSAS DE INICIACAO CIENTIFICA / BOLSAS PROJETOS DE PESQUISA E/OU EDITAIS LIGADOS A PESQUISA</v>
      </c>
      <c r="I209" t="s">
        <v>616</v>
      </c>
      <c r="J209" t="s">
        <v>1575</v>
      </c>
      <c r="K209" t="s">
        <v>1576</v>
      </c>
      <c r="L209" t="s">
        <v>1577</v>
      </c>
      <c r="M209" t="s">
        <v>165</v>
      </c>
      <c r="N209" t="s">
        <v>169</v>
      </c>
      <c r="O209" t="s">
        <v>927</v>
      </c>
      <c r="P209" t="s">
        <v>928</v>
      </c>
      <c r="Q209" t="s">
        <v>168</v>
      </c>
      <c r="R209" t="s">
        <v>165</v>
      </c>
      <c r="S209" t="s">
        <v>119</v>
      </c>
      <c r="T209" t="s">
        <v>164</v>
      </c>
      <c r="U209" t="s">
        <v>929</v>
      </c>
      <c r="V209" t="s">
        <v>855</v>
      </c>
      <c r="W209" t="s">
        <v>856</v>
      </c>
      <c r="X209" s="51" t="str">
        <f t="shared" si="6"/>
        <v>3</v>
      </c>
      <c r="Y209" s="51" t="str">
        <f>IF(T209="","",IF(AND(T209&lt;&gt;'Tabelas auxiliares'!$B$236,T209&lt;&gt;'Tabelas auxiliares'!$B$237,T209&lt;&gt;'Tabelas auxiliares'!$C$236,T209&lt;&gt;'Tabelas auxiliares'!$C$237,T209&lt;&gt;'Tabelas auxiliares'!$D$236),"FOLHA DE PESSOAL",IF(X209='Tabelas auxiliares'!$A$237,"CUSTEIO",IF(X209='Tabelas auxiliares'!$A$236,"INVESTIMENTO","ERRO - VERIFICAR"))))</f>
        <v>CUSTEIO</v>
      </c>
      <c r="Z209" s="64">
        <f t="shared" si="7"/>
        <v>20400</v>
      </c>
      <c r="AC209" s="44">
        <v>20400</v>
      </c>
      <c r="AD209" s="72"/>
      <c r="AE209" s="72"/>
      <c r="AF209" s="72"/>
      <c r="AG209" s="72"/>
      <c r="AH209" s="72"/>
      <c r="AI209" s="72"/>
      <c r="AJ209" s="72"/>
      <c r="AK209" s="72"/>
      <c r="AL209" s="72"/>
      <c r="AM209" s="72"/>
      <c r="AN209" s="72"/>
      <c r="AO209" s="72"/>
    </row>
    <row r="210" spans="1:41" x14ac:dyDescent="0.25">
      <c r="A210" t="s">
        <v>594</v>
      </c>
      <c r="B210" t="s">
        <v>269</v>
      </c>
      <c r="C210" t="s">
        <v>840</v>
      </c>
      <c r="D210" t="s">
        <v>21</v>
      </c>
      <c r="E210" t="s">
        <v>117</v>
      </c>
      <c r="F210" s="51" t="str">
        <f>IFERROR(VLOOKUP(D210,'Tabelas auxiliares'!$A$3:$B$61,2,FALSE),"")</f>
        <v>NÚCLEOS ESTRATÉGICOS</v>
      </c>
      <c r="G210" s="51" t="str">
        <f>IFERROR(VLOOKUP($B210,'Tabelas auxiliares'!$A$65:$C$102,2,FALSE),"")</f>
        <v>Assistência - Pesquisa</v>
      </c>
      <c r="H210" s="51" t="str">
        <f>IFERROR(VLOOKUP($B210,'Tabelas auxiliares'!$A$65:$C$102,3,FALSE),"")</f>
        <v>BOLSAS DE INICIACAO CIENTIFICA / BOLSAS PROJETOS DE PESQUISA E/OU EDITAIS LIGADOS A PESQUISA</v>
      </c>
      <c r="I210" t="s">
        <v>616</v>
      </c>
      <c r="J210" t="s">
        <v>1575</v>
      </c>
      <c r="K210" t="s">
        <v>1578</v>
      </c>
      <c r="L210" t="s">
        <v>1577</v>
      </c>
      <c r="M210" t="s">
        <v>165</v>
      </c>
      <c r="N210" t="s">
        <v>166</v>
      </c>
      <c r="O210" t="s">
        <v>167</v>
      </c>
      <c r="P210" t="s">
        <v>200</v>
      </c>
      <c r="Q210" t="s">
        <v>168</v>
      </c>
      <c r="R210" t="s">
        <v>165</v>
      </c>
      <c r="S210" t="s">
        <v>119</v>
      </c>
      <c r="T210" t="s">
        <v>164</v>
      </c>
      <c r="U210" t="s">
        <v>118</v>
      </c>
      <c r="V210" t="s">
        <v>855</v>
      </c>
      <c r="W210" t="s">
        <v>856</v>
      </c>
      <c r="X210" s="51" t="str">
        <f t="shared" si="6"/>
        <v>3</v>
      </c>
      <c r="Y210" s="51" t="str">
        <f>IF(T210="","",IF(AND(T210&lt;&gt;'Tabelas auxiliares'!$B$236,T210&lt;&gt;'Tabelas auxiliares'!$B$237,T210&lt;&gt;'Tabelas auxiliares'!$C$236,T210&lt;&gt;'Tabelas auxiliares'!$C$237,T210&lt;&gt;'Tabelas auxiliares'!$D$236),"FOLHA DE PESSOAL",IF(X210='Tabelas auxiliares'!$A$237,"CUSTEIO",IF(X210='Tabelas auxiliares'!$A$236,"INVESTIMENTO","ERRO - VERIFICAR"))))</f>
        <v>CUSTEIO</v>
      </c>
      <c r="Z210" s="64">
        <f t="shared" si="7"/>
        <v>40800</v>
      </c>
      <c r="AA210" s="44">
        <v>13600</v>
      </c>
      <c r="AB210" s="44">
        <v>5100</v>
      </c>
      <c r="AC210" s="44">
        <v>22100</v>
      </c>
      <c r="AD210" s="72"/>
      <c r="AE210" s="72"/>
      <c r="AF210" s="72"/>
      <c r="AG210" s="72"/>
      <c r="AH210" s="72"/>
      <c r="AI210" s="72"/>
      <c r="AJ210" s="72"/>
      <c r="AK210" s="72"/>
      <c r="AL210" s="72"/>
      <c r="AM210" s="72"/>
      <c r="AN210" s="72"/>
      <c r="AO210" s="72"/>
    </row>
    <row r="211" spans="1:41" x14ac:dyDescent="0.25">
      <c r="A211" t="s">
        <v>594</v>
      </c>
      <c r="B211" t="s">
        <v>271</v>
      </c>
      <c r="C211" t="s">
        <v>595</v>
      </c>
      <c r="D211" t="s">
        <v>55</v>
      </c>
      <c r="E211" t="s">
        <v>117</v>
      </c>
      <c r="F211" s="51" t="str">
        <f>IFERROR(VLOOKUP(D211,'Tabelas auxiliares'!$A$3:$B$61,2,FALSE),"")</f>
        <v>PROEC - PRÓ-REITORIA DE EXTENSÃO E CULTURA</v>
      </c>
      <c r="G211" s="51" t="str">
        <f>IFERROR(VLOOKUP($B211,'Tabelas auxiliares'!$A$65:$C$102,2,FALSE),"")</f>
        <v>Assistência - Extensão</v>
      </c>
      <c r="H211" s="51" t="str">
        <f>IFERROR(VLOOKUP($B211,'Tabelas auxiliares'!$A$65:$C$102,3,FALSE),"")</f>
        <v>BOLSAS DE EXTENSAO / PROJETOS EXTENSIONISTAS</v>
      </c>
      <c r="I211" t="s">
        <v>976</v>
      </c>
      <c r="J211" t="s">
        <v>1579</v>
      </c>
      <c r="K211" t="s">
        <v>1580</v>
      </c>
      <c r="L211" t="s">
        <v>1581</v>
      </c>
      <c r="M211" t="s">
        <v>1582</v>
      </c>
      <c r="N211" t="s">
        <v>166</v>
      </c>
      <c r="O211" t="s">
        <v>167</v>
      </c>
      <c r="P211" t="s">
        <v>200</v>
      </c>
      <c r="Q211" t="s">
        <v>168</v>
      </c>
      <c r="R211" t="s">
        <v>165</v>
      </c>
      <c r="S211" t="s">
        <v>119</v>
      </c>
      <c r="T211" t="s">
        <v>164</v>
      </c>
      <c r="U211" t="s">
        <v>118</v>
      </c>
      <c r="V211" t="s">
        <v>1583</v>
      </c>
      <c r="W211" t="s">
        <v>1584</v>
      </c>
      <c r="X211" s="51" t="str">
        <f t="shared" si="6"/>
        <v>3</v>
      </c>
      <c r="Y211" s="51" t="str">
        <f>IF(T211="","",IF(AND(T211&lt;&gt;'Tabelas auxiliares'!$B$236,T211&lt;&gt;'Tabelas auxiliares'!$B$237,T211&lt;&gt;'Tabelas auxiliares'!$C$236,T211&lt;&gt;'Tabelas auxiliares'!$C$237,T211&lt;&gt;'Tabelas auxiliares'!$D$236),"FOLHA DE PESSOAL",IF(X211='Tabelas auxiliares'!$A$237,"CUSTEIO",IF(X211='Tabelas auxiliares'!$A$236,"INVESTIMENTO","ERRO - VERIFICAR"))))</f>
        <v>CUSTEIO</v>
      </c>
      <c r="Z211" s="64">
        <f t="shared" si="7"/>
        <v>200</v>
      </c>
      <c r="AC211" s="44">
        <v>200</v>
      </c>
      <c r="AD211" s="72"/>
      <c r="AE211" s="72"/>
      <c r="AF211" s="72"/>
      <c r="AG211" s="72"/>
      <c r="AH211" s="72"/>
      <c r="AI211" s="72"/>
      <c r="AJ211" s="72"/>
      <c r="AK211" s="72"/>
      <c r="AL211" s="72"/>
      <c r="AM211" s="72"/>
      <c r="AN211" s="72"/>
      <c r="AO211" s="72"/>
    </row>
    <row r="212" spans="1:41" x14ac:dyDescent="0.25">
      <c r="A212" t="s">
        <v>594</v>
      </c>
      <c r="B212" t="s">
        <v>271</v>
      </c>
      <c r="C212" t="s">
        <v>773</v>
      </c>
      <c r="D212" t="s">
        <v>55</v>
      </c>
      <c r="E212" t="s">
        <v>117</v>
      </c>
      <c r="F212" s="51" t="str">
        <f>IFERROR(VLOOKUP(D212,'Tabelas auxiliares'!$A$3:$B$61,2,FALSE),"")</f>
        <v>PROEC - PRÓ-REITORIA DE EXTENSÃO E CULTURA</v>
      </c>
      <c r="G212" s="51" t="str">
        <f>IFERROR(VLOOKUP($B212,'Tabelas auxiliares'!$A$65:$C$102,2,FALSE),"")</f>
        <v>Assistência - Extensão</v>
      </c>
      <c r="H212" s="51" t="str">
        <f>IFERROR(VLOOKUP($B212,'Tabelas auxiliares'!$A$65:$C$102,3,FALSE),"")</f>
        <v>BOLSAS DE EXTENSAO / PROJETOS EXTENSIONISTAS</v>
      </c>
      <c r="I212" t="s">
        <v>1063</v>
      </c>
      <c r="J212" t="s">
        <v>1585</v>
      </c>
      <c r="K212" t="s">
        <v>1586</v>
      </c>
      <c r="L212" t="s">
        <v>1587</v>
      </c>
      <c r="M212" t="s">
        <v>165</v>
      </c>
      <c r="N212" t="s">
        <v>169</v>
      </c>
      <c r="O212" t="s">
        <v>927</v>
      </c>
      <c r="P212" t="s">
        <v>928</v>
      </c>
      <c r="Q212" t="s">
        <v>168</v>
      </c>
      <c r="R212" t="s">
        <v>165</v>
      </c>
      <c r="S212" t="s">
        <v>119</v>
      </c>
      <c r="T212" t="s">
        <v>164</v>
      </c>
      <c r="U212" t="s">
        <v>929</v>
      </c>
      <c r="V212" t="s">
        <v>855</v>
      </c>
      <c r="W212" t="s">
        <v>856</v>
      </c>
      <c r="X212" s="51" t="str">
        <f t="shared" si="6"/>
        <v>3</v>
      </c>
      <c r="Y212" s="51" t="str">
        <f>IF(T212="","",IF(AND(T212&lt;&gt;'Tabelas auxiliares'!$B$236,T212&lt;&gt;'Tabelas auxiliares'!$B$237,T212&lt;&gt;'Tabelas auxiliares'!$C$236,T212&lt;&gt;'Tabelas auxiliares'!$C$237,T212&lt;&gt;'Tabelas auxiliares'!$D$236),"FOLHA DE PESSOAL",IF(X212='Tabelas auxiliares'!$A$237,"CUSTEIO",IF(X212='Tabelas auxiliares'!$A$236,"INVESTIMENTO","ERRO - VERIFICAR"))))</f>
        <v>CUSTEIO</v>
      </c>
      <c r="Z212" s="64">
        <f t="shared" si="7"/>
        <v>14000</v>
      </c>
      <c r="AA212" s="44">
        <v>1400</v>
      </c>
      <c r="AB212" s="44">
        <v>1400</v>
      </c>
      <c r="AC212" s="44">
        <v>11200</v>
      </c>
      <c r="AD212" s="72"/>
      <c r="AE212" s="72"/>
      <c r="AF212" s="72"/>
      <c r="AG212" s="72"/>
      <c r="AH212" s="72"/>
      <c r="AI212" s="72"/>
      <c r="AJ212" s="72"/>
      <c r="AK212" s="72"/>
      <c r="AL212" s="72"/>
      <c r="AM212" s="72"/>
      <c r="AN212" s="72"/>
      <c r="AO212" s="72"/>
    </row>
    <row r="213" spans="1:41" x14ac:dyDescent="0.25">
      <c r="A213" t="s">
        <v>594</v>
      </c>
      <c r="B213" t="s">
        <v>271</v>
      </c>
      <c r="C213" t="s">
        <v>773</v>
      </c>
      <c r="D213" t="s">
        <v>57</v>
      </c>
      <c r="E213" t="s">
        <v>117</v>
      </c>
      <c r="F213" s="51" t="str">
        <f>IFERROR(VLOOKUP(D213,'Tabelas auxiliares'!$A$3:$B$61,2,FALSE),"")</f>
        <v>EDITORA DA UFABC</v>
      </c>
      <c r="G213" s="51" t="str">
        <f>IFERROR(VLOOKUP($B213,'Tabelas auxiliares'!$A$65:$C$102,2,FALSE),"")</f>
        <v>Assistência - Extensão</v>
      </c>
      <c r="H213" s="51" t="str">
        <f>IFERROR(VLOOKUP($B213,'Tabelas auxiliares'!$A$65:$C$102,3,FALSE),"")</f>
        <v>BOLSAS DE EXTENSAO / PROJETOS EXTENSIONISTAS</v>
      </c>
      <c r="I213" t="s">
        <v>1026</v>
      </c>
      <c r="J213" t="s">
        <v>1588</v>
      </c>
      <c r="K213" t="s">
        <v>1589</v>
      </c>
      <c r="L213" t="s">
        <v>1590</v>
      </c>
      <c r="M213" t="s">
        <v>1591</v>
      </c>
      <c r="N213" t="s">
        <v>166</v>
      </c>
      <c r="O213" t="s">
        <v>167</v>
      </c>
      <c r="P213" t="s">
        <v>200</v>
      </c>
      <c r="Q213" t="s">
        <v>168</v>
      </c>
      <c r="R213" t="s">
        <v>165</v>
      </c>
      <c r="S213" t="s">
        <v>119</v>
      </c>
      <c r="T213" t="s">
        <v>164</v>
      </c>
      <c r="U213" t="s">
        <v>118</v>
      </c>
      <c r="V213" t="s">
        <v>1583</v>
      </c>
      <c r="W213" t="s">
        <v>1584</v>
      </c>
      <c r="X213" s="51" t="str">
        <f t="shared" si="6"/>
        <v>3</v>
      </c>
      <c r="Y213" s="51" t="str">
        <f>IF(T213="","",IF(AND(T213&lt;&gt;'Tabelas auxiliares'!$B$236,T213&lt;&gt;'Tabelas auxiliares'!$B$237,T213&lt;&gt;'Tabelas auxiliares'!$C$236,T213&lt;&gt;'Tabelas auxiliares'!$C$237,T213&lt;&gt;'Tabelas auxiliares'!$D$236),"FOLHA DE PESSOAL",IF(X213='Tabelas auxiliares'!$A$237,"CUSTEIO",IF(X213='Tabelas auxiliares'!$A$236,"INVESTIMENTO","ERRO - VERIFICAR"))))</f>
        <v>CUSTEIO</v>
      </c>
      <c r="Z213" s="64">
        <f t="shared" si="7"/>
        <v>550</v>
      </c>
      <c r="AC213" s="44">
        <v>550</v>
      </c>
      <c r="AD213" s="72"/>
      <c r="AE213" s="72"/>
      <c r="AF213" s="72"/>
      <c r="AG213" s="72"/>
      <c r="AH213" s="72"/>
      <c r="AI213" s="72"/>
      <c r="AJ213" s="72"/>
      <c r="AK213" s="72"/>
      <c r="AL213" s="72"/>
      <c r="AM213" s="72"/>
      <c r="AN213" s="72"/>
      <c r="AO213" s="72"/>
    </row>
    <row r="214" spans="1:41" x14ac:dyDescent="0.25">
      <c r="A214" t="s">
        <v>594</v>
      </c>
      <c r="B214" t="s">
        <v>274</v>
      </c>
      <c r="C214" t="s">
        <v>595</v>
      </c>
      <c r="D214" t="s">
        <v>45</v>
      </c>
      <c r="E214" t="s">
        <v>117</v>
      </c>
      <c r="F214" s="51" t="str">
        <f>IFERROR(VLOOKUP(D214,'Tabelas auxiliares'!$A$3:$B$61,2,FALSE),"")</f>
        <v>CMCC - CENTRO DE MATEMÁTICA, COMPUTAÇÃO E COGNIÇÃO</v>
      </c>
      <c r="G214" s="51" t="str">
        <f>IFERROR(VLOOKUP($B214,'Tabelas auxiliares'!$A$65:$C$102,2,FALSE),"")</f>
        <v>Assistência - Graduação</v>
      </c>
      <c r="H214" s="51" t="str">
        <f>IFERROR(VLOOKUP($B214,'Tabelas auxiliares'!$A$65:$C$102,3,FALSE),"")</f>
        <v>MONITORIA ACADEMICA DA GRADUACAO / MONITORIA SEMIPRESENCIAL / AUXILIO ACESSIBILIDADE / MONITORIA INCLUSIVA</v>
      </c>
      <c r="I214" t="s">
        <v>1592</v>
      </c>
      <c r="J214" t="s">
        <v>1593</v>
      </c>
      <c r="K214" t="s">
        <v>1594</v>
      </c>
      <c r="L214" t="s">
        <v>1595</v>
      </c>
      <c r="M214" t="s">
        <v>1596</v>
      </c>
      <c r="N214" t="s">
        <v>166</v>
      </c>
      <c r="O214" t="s">
        <v>167</v>
      </c>
      <c r="P214" t="s">
        <v>200</v>
      </c>
      <c r="Q214" t="s">
        <v>168</v>
      </c>
      <c r="R214" t="s">
        <v>165</v>
      </c>
      <c r="S214" t="s">
        <v>119</v>
      </c>
      <c r="T214" t="s">
        <v>164</v>
      </c>
      <c r="U214" t="s">
        <v>118</v>
      </c>
      <c r="V214" t="s">
        <v>1583</v>
      </c>
      <c r="W214" t="s">
        <v>1584</v>
      </c>
      <c r="X214" s="51" t="str">
        <f t="shared" si="6"/>
        <v>3</v>
      </c>
      <c r="Y214" s="51" t="str">
        <f>IF(T214="","",IF(AND(T214&lt;&gt;'Tabelas auxiliares'!$B$236,T214&lt;&gt;'Tabelas auxiliares'!$B$237,T214&lt;&gt;'Tabelas auxiliares'!$C$236,T214&lt;&gt;'Tabelas auxiliares'!$C$237,T214&lt;&gt;'Tabelas auxiliares'!$D$236),"FOLHA DE PESSOAL",IF(X214='Tabelas auxiliares'!$A$237,"CUSTEIO",IF(X214='Tabelas auxiliares'!$A$236,"INVESTIMENTO","ERRO - VERIFICAR"))))</f>
        <v>CUSTEIO</v>
      </c>
      <c r="Z214" s="64">
        <f t="shared" si="7"/>
        <v>800</v>
      </c>
      <c r="AC214" s="44">
        <v>800</v>
      </c>
      <c r="AD214" s="72"/>
      <c r="AE214" s="72"/>
      <c r="AF214" s="72"/>
      <c r="AG214" s="72"/>
      <c r="AH214" s="72"/>
      <c r="AI214" s="72"/>
      <c r="AJ214" s="72"/>
      <c r="AK214" s="72"/>
      <c r="AL214" s="72"/>
      <c r="AM214" s="72"/>
      <c r="AN214" s="72"/>
      <c r="AO214" s="72"/>
    </row>
    <row r="215" spans="1:41" x14ac:dyDescent="0.25">
      <c r="A215" t="s">
        <v>594</v>
      </c>
      <c r="B215" t="s">
        <v>274</v>
      </c>
      <c r="C215" t="s">
        <v>595</v>
      </c>
      <c r="D215" t="s">
        <v>45</v>
      </c>
      <c r="E215" t="s">
        <v>117</v>
      </c>
      <c r="F215" s="51" t="str">
        <f>IFERROR(VLOOKUP(D215,'Tabelas auxiliares'!$A$3:$B$61,2,FALSE),"")</f>
        <v>CMCC - CENTRO DE MATEMÁTICA, COMPUTAÇÃO E COGNIÇÃO</v>
      </c>
      <c r="G215" s="51" t="str">
        <f>IFERROR(VLOOKUP($B215,'Tabelas auxiliares'!$A$65:$C$102,2,FALSE),"")</f>
        <v>Assistência - Graduação</v>
      </c>
      <c r="H215" s="51" t="str">
        <f>IFERROR(VLOOKUP($B215,'Tabelas auxiliares'!$A$65:$C$102,3,FALSE),"")</f>
        <v>MONITORIA ACADEMICA DA GRADUACAO / MONITORIA SEMIPRESENCIAL / AUXILIO ACESSIBILIDADE / MONITORIA INCLUSIVA</v>
      </c>
      <c r="I215" t="s">
        <v>822</v>
      </c>
      <c r="J215" t="s">
        <v>1597</v>
      </c>
      <c r="K215" t="s">
        <v>1598</v>
      </c>
      <c r="L215" t="s">
        <v>1599</v>
      </c>
      <c r="M215" t="s">
        <v>1600</v>
      </c>
      <c r="N215" t="s">
        <v>166</v>
      </c>
      <c r="O215" t="s">
        <v>167</v>
      </c>
      <c r="P215" t="s">
        <v>200</v>
      </c>
      <c r="Q215" t="s">
        <v>168</v>
      </c>
      <c r="R215" t="s">
        <v>165</v>
      </c>
      <c r="S215" t="s">
        <v>119</v>
      </c>
      <c r="T215" t="s">
        <v>164</v>
      </c>
      <c r="U215" t="s">
        <v>118</v>
      </c>
      <c r="V215" t="s">
        <v>1583</v>
      </c>
      <c r="W215" t="s">
        <v>1584</v>
      </c>
      <c r="X215" s="51" t="str">
        <f t="shared" si="6"/>
        <v>3</v>
      </c>
      <c r="Y215" s="51" t="str">
        <f>IF(T215="","",IF(AND(T215&lt;&gt;'Tabelas auxiliares'!$B$236,T215&lt;&gt;'Tabelas auxiliares'!$B$237,T215&lt;&gt;'Tabelas auxiliares'!$C$236,T215&lt;&gt;'Tabelas auxiliares'!$C$237,T215&lt;&gt;'Tabelas auxiliares'!$D$236),"FOLHA DE PESSOAL",IF(X215='Tabelas auxiliares'!$A$237,"CUSTEIO",IF(X215='Tabelas auxiliares'!$A$236,"INVESTIMENTO","ERRO - VERIFICAR"))))</f>
        <v>CUSTEIO</v>
      </c>
      <c r="Z215" s="64">
        <f t="shared" si="7"/>
        <v>500</v>
      </c>
      <c r="AC215" s="44">
        <v>500</v>
      </c>
      <c r="AD215" s="72"/>
      <c r="AE215" s="72"/>
      <c r="AF215" s="72"/>
      <c r="AG215" s="72"/>
      <c r="AH215" s="72"/>
      <c r="AI215" s="72"/>
      <c r="AJ215" s="72"/>
      <c r="AK215" s="72"/>
      <c r="AL215" s="72"/>
      <c r="AM215" s="72"/>
      <c r="AN215" s="72"/>
      <c r="AO215" s="72"/>
    </row>
    <row r="216" spans="1:41" x14ac:dyDescent="0.25">
      <c r="A216" t="s">
        <v>594</v>
      </c>
      <c r="B216" t="s">
        <v>274</v>
      </c>
      <c r="C216" t="s">
        <v>849</v>
      </c>
      <c r="D216" t="s">
        <v>83</v>
      </c>
      <c r="E216" t="s">
        <v>117</v>
      </c>
      <c r="F216" s="51" t="str">
        <f>IFERROR(VLOOKUP(D216,'Tabelas auxiliares'!$A$3:$B$61,2,FALSE),"")</f>
        <v>NETEL - NÚCLEO EDUCACIONAL DE TECNOLOGIAS E LÍNGUAS</v>
      </c>
      <c r="G216" s="51" t="str">
        <f>IFERROR(VLOOKUP($B216,'Tabelas auxiliares'!$A$65:$C$102,2,FALSE),"")</f>
        <v>Assistência - Graduação</v>
      </c>
      <c r="H216" s="51" t="str">
        <f>IFERROR(VLOOKUP($B216,'Tabelas auxiliares'!$A$65:$C$102,3,FALSE),"")</f>
        <v>MONITORIA ACADEMICA DA GRADUACAO / MONITORIA SEMIPRESENCIAL / AUXILIO ACESSIBILIDADE / MONITORIA INCLUSIVA</v>
      </c>
      <c r="I216" t="s">
        <v>865</v>
      </c>
      <c r="J216" t="s">
        <v>1601</v>
      </c>
      <c r="K216" t="s">
        <v>1602</v>
      </c>
      <c r="L216" t="s">
        <v>1603</v>
      </c>
      <c r="M216" t="s">
        <v>165</v>
      </c>
      <c r="N216" t="s">
        <v>166</v>
      </c>
      <c r="O216" t="s">
        <v>167</v>
      </c>
      <c r="P216" t="s">
        <v>200</v>
      </c>
      <c r="Q216" t="s">
        <v>168</v>
      </c>
      <c r="R216" t="s">
        <v>165</v>
      </c>
      <c r="S216" t="s">
        <v>597</v>
      </c>
      <c r="T216" t="s">
        <v>164</v>
      </c>
      <c r="U216" t="s">
        <v>118</v>
      </c>
      <c r="V216" t="s">
        <v>855</v>
      </c>
      <c r="W216" t="s">
        <v>856</v>
      </c>
      <c r="X216" s="51" t="str">
        <f t="shared" si="6"/>
        <v>3</v>
      </c>
      <c r="Y216" s="51" t="str">
        <f>IF(T216="","",IF(AND(T216&lt;&gt;'Tabelas auxiliares'!$B$236,T216&lt;&gt;'Tabelas auxiliares'!$B$237,T216&lt;&gt;'Tabelas auxiliares'!$C$236,T216&lt;&gt;'Tabelas auxiliares'!$C$237,T216&lt;&gt;'Tabelas auxiliares'!$D$236),"FOLHA DE PESSOAL",IF(X216='Tabelas auxiliares'!$A$237,"CUSTEIO",IF(X216='Tabelas auxiliares'!$A$236,"INVESTIMENTO","ERRO - VERIFICAR"))))</f>
        <v>CUSTEIO</v>
      </c>
      <c r="Z216" s="64">
        <f t="shared" si="7"/>
        <v>26400</v>
      </c>
      <c r="AA216" s="44">
        <v>17600</v>
      </c>
      <c r="AB216" s="44">
        <v>3300</v>
      </c>
      <c r="AC216" s="44">
        <v>5500</v>
      </c>
      <c r="AD216" s="72"/>
      <c r="AE216" s="72"/>
      <c r="AF216" s="72"/>
      <c r="AG216" s="72"/>
      <c r="AH216" s="72"/>
      <c r="AI216" s="72"/>
      <c r="AJ216" s="72"/>
      <c r="AK216" s="72"/>
      <c r="AL216" s="72"/>
      <c r="AM216" s="72"/>
      <c r="AN216" s="72"/>
      <c r="AO216" s="72"/>
    </row>
    <row r="217" spans="1:41" x14ac:dyDescent="0.25">
      <c r="A217" t="s">
        <v>594</v>
      </c>
      <c r="B217" t="s">
        <v>281</v>
      </c>
      <c r="C217" t="s">
        <v>595</v>
      </c>
      <c r="D217" t="s">
        <v>53</v>
      </c>
      <c r="E217" t="s">
        <v>117</v>
      </c>
      <c r="F217" s="51" t="str">
        <f>IFERROR(VLOOKUP(D217,'Tabelas auxiliares'!$A$3:$B$61,2,FALSE),"")</f>
        <v>PROGRAD - PRÓ-REITORIA DE GRADUAÇÃO</v>
      </c>
      <c r="G217" s="51" t="str">
        <f>IFERROR(VLOOKUP($B217,'Tabelas auxiliares'!$A$65:$C$102,2,FALSE),"")</f>
        <v>Auxílio eventos - discentes</v>
      </c>
      <c r="H217" s="51" t="str">
        <f>IFERROR(VLOOKUP($B217,'Tabelas auxiliares'!$A$65:$C$102,3,FALSE),"")</f>
        <v>DISCENTES: AUXÍLIO EVENTOS/CONGRESSOS/SEMINÁRIOS/PUBLICAÇÕES/PARTICIPAÇÃO EM COMPETIÇÕES</v>
      </c>
      <c r="I217" t="s">
        <v>794</v>
      </c>
      <c r="J217" t="s">
        <v>1604</v>
      </c>
      <c r="K217" t="s">
        <v>1605</v>
      </c>
      <c r="L217" t="s">
        <v>1606</v>
      </c>
      <c r="M217" t="s">
        <v>165</v>
      </c>
      <c r="N217" t="s">
        <v>166</v>
      </c>
      <c r="O217" t="s">
        <v>167</v>
      </c>
      <c r="P217" t="s">
        <v>200</v>
      </c>
      <c r="Q217" t="s">
        <v>168</v>
      </c>
      <c r="R217" t="s">
        <v>165</v>
      </c>
      <c r="S217" t="s">
        <v>119</v>
      </c>
      <c r="T217" t="s">
        <v>164</v>
      </c>
      <c r="U217" t="s">
        <v>118</v>
      </c>
      <c r="V217" t="s">
        <v>985</v>
      </c>
      <c r="W217" t="s">
        <v>986</v>
      </c>
      <c r="X217" s="51" t="str">
        <f t="shared" si="6"/>
        <v>3</v>
      </c>
      <c r="Y217" s="51" t="str">
        <f>IF(T217="","",IF(AND(T217&lt;&gt;'Tabelas auxiliares'!$B$236,T217&lt;&gt;'Tabelas auxiliares'!$B$237,T217&lt;&gt;'Tabelas auxiliares'!$C$236,T217&lt;&gt;'Tabelas auxiliares'!$C$237,T217&lt;&gt;'Tabelas auxiliares'!$D$236),"FOLHA DE PESSOAL",IF(X217='Tabelas auxiliares'!$A$237,"CUSTEIO",IF(X217='Tabelas auxiliares'!$A$236,"INVESTIMENTO","ERRO - VERIFICAR"))))</f>
        <v>CUSTEIO</v>
      </c>
      <c r="Z217" s="64">
        <f t="shared" si="7"/>
        <v>10887.04</v>
      </c>
      <c r="AC217" s="44">
        <v>10887.04</v>
      </c>
      <c r="AD217" s="72"/>
      <c r="AE217" s="72"/>
      <c r="AF217" s="72"/>
      <c r="AG217" s="72"/>
      <c r="AH217" s="72"/>
      <c r="AI217" s="72"/>
      <c r="AJ217" s="72"/>
      <c r="AK217" s="72"/>
      <c r="AL217" s="72"/>
      <c r="AM217" s="72"/>
      <c r="AN217" s="72"/>
      <c r="AO217" s="72"/>
    </row>
    <row r="218" spans="1:41" x14ac:dyDescent="0.25">
      <c r="A218" t="s">
        <v>594</v>
      </c>
      <c r="B218" t="s">
        <v>281</v>
      </c>
      <c r="C218" t="s">
        <v>773</v>
      </c>
      <c r="D218" t="s">
        <v>55</v>
      </c>
      <c r="E218" t="s">
        <v>117</v>
      </c>
      <c r="F218" s="51" t="str">
        <f>IFERROR(VLOOKUP(D218,'Tabelas auxiliares'!$A$3:$B$61,2,FALSE),"")</f>
        <v>PROEC - PRÓ-REITORIA DE EXTENSÃO E CULTURA</v>
      </c>
      <c r="G218" s="51" t="str">
        <f>IFERROR(VLOOKUP($B218,'Tabelas auxiliares'!$A$65:$C$102,2,FALSE),"")</f>
        <v>Auxílio eventos - discentes</v>
      </c>
      <c r="H218" s="51" t="str">
        <f>IFERROR(VLOOKUP($B218,'Tabelas auxiliares'!$A$65:$C$102,3,FALSE),"")</f>
        <v>DISCENTES: AUXÍLIO EVENTOS/CONGRESSOS/SEMINÁRIOS/PUBLICAÇÕES/PARTICIPAÇÃO EM COMPETIÇÕES</v>
      </c>
      <c r="I218" t="s">
        <v>952</v>
      </c>
      <c r="J218" t="s">
        <v>583</v>
      </c>
      <c r="K218" t="s">
        <v>1607</v>
      </c>
      <c r="L218" t="s">
        <v>1608</v>
      </c>
      <c r="M218" t="s">
        <v>1609</v>
      </c>
      <c r="N218" t="s">
        <v>166</v>
      </c>
      <c r="O218" t="s">
        <v>167</v>
      </c>
      <c r="P218" t="s">
        <v>200</v>
      </c>
      <c r="Q218" t="s">
        <v>168</v>
      </c>
      <c r="R218" t="s">
        <v>165</v>
      </c>
      <c r="S218" t="s">
        <v>597</v>
      </c>
      <c r="T218" t="s">
        <v>164</v>
      </c>
      <c r="U218" t="s">
        <v>118</v>
      </c>
      <c r="V218" t="s">
        <v>985</v>
      </c>
      <c r="W218" t="s">
        <v>986</v>
      </c>
      <c r="X218" s="51" t="str">
        <f t="shared" si="6"/>
        <v>3</v>
      </c>
      <c r="Y218" s="51" t="str">
        <f>IF(T218="","",IF(AND(T218&lt;&gt;'Tabelas auxiliares'!$B$236,T218&lt;&gt;'Tabelas auxiliares'!$B$237,T218&lt;&gt;'Tabelas auxiliares'!$C$236,T218&lt;&gt;'Tabelas auxiliares'!$C$237,T218&lt;&gt;'Tabelas auxiliares'!$D$236),"FOLHA DE PESSOAL",IF(X218='Tabelas auxiliares'!$A$237,"CUSTEIO",IF(X218='Tabelas auxiliares'!$A$236,"INVESTIMENTO","ERRO - VERIFICAR"))))</f>
        <v>CUSTEIO</v>
      </c>
      <c r="Z218" s="64">
        <f t="shared" si="7"/>
        <v>1000</v>
      </c>
      <c r="AC218" s="44">
        <v>1000</v>
      </c>
      <c r="AD218" s="72"/>
      <c r="AE218" s="72"/>
      <c r="AF218" s="72"/>
      <c r="AG218" s="72"/>
      <c r="AH218" s="72"/>
      <c r="AI218" s="72"/>
      <c r="AJ218" s="72"/>
      <c r="AK218" s="72"/>
      <c r="AL218" s="72"/>
      <c r="AM218" s="72"/>
      <c r="AN218" s="72"/>
      <c r="AO218" s="72"/>
    </row>
    <row r="219" spans="1:41" x14ac:dyDescent="0.25">
      <c r="A219" t="s">
        <v>594</v>
      </c>
      <c r="B219" t="s">
        <v>281</v>
      </c>
      <c r="C219" t="s">
        <v>773</v>
      </c>
      <c r="D219" t="s">
        <v>55</v>
      </c>
      <c r="E219" t="s">
        <v>117</v>
      </c>
      <c r="F219" s="51" t="str">
        <f>IFERROR(VLOOKUP(D219,'Tabelas auxiliares'!$A$3:$B$61,2,FALSE),"")</f>
        <v>PROEC - PRÓ-REITORIA DE EXTENSÃO E CULTURA</v>
      </c>
      <c r="G219" s="51" t="str">
        <f>IFERROR(VLOOKUP($B219,'Tabelas auxiliares'!$A$65:$C$102,2,FALSE),"")</f>
        <v>Auxílio eventos - discentes</v>
      </c>
      <c r="H219" s="51" t="str">
        <f>IFERROR(VLOOKUP($B219,'Tabelas auxiliares'!$A$65:$C$102,3,FALSE),"")</f>
        <v>DISCENTES: AUXÍLIO EVENTOS/CONGRESSOS/SEMINÁRIOS/PUBLICAÇÕES/PARTICIPAÇÃO EM COMPETIÇÕES</v>
      </c>
      <c r="I219" t="s">
        <v>627</v>
      </c>
      <c r="J219" t="s">
        <v>593</v>
      </c>
      <c r="K219" t="s">
        <v>1610</v>
      </c>
      <c r="L219" t="s">
        <v>1611</v>
      </c>
      <c r="M219" t="s">
        <v>165</v>
      </c>
      <c r="N219" t="s">
        <v>166</v>
      </c>
      <c r="O219" t="s">
        <v>167</v>
      </c>
      <c r="P219" t="s">
        <v>200</v>
      </c>
      <c r="Q219" t="s">
        <v>168</v>
      </c>
      <c r="R219" t="s">
        <v>165</v>
      </c>
      <c r="S219" t="s">
        <v>597</v>
      </c>
      <c r="T219" t="s">
        <v>164</v>
      </c>
      <c r="U219" t="s">
        <v>118</v>
      </c>
      <c r="V219" t="s">
        <v>985</v>
      </c>
      <c r="W219" t="s">
        <v>986</v>
      </c>
      <c r="X219" s="51" t="str">
        <f t="shared" si="6"/>
        <v>3</v>
      </c>
      <c r="Y219" s="51" t="str">
        <f>IF(T219="","",IF(AND(T219&lt;&gt;'Tabelas auxiliares'!$B$236,T219&lt;&gt;'Tabelas auxiliares'!$B$237,T219&lt;&gt;'Tabelas auxiliares'!$C$236,T219&lt;&gt;'Tabelas auxiliares'!$C$237,T219&lt;&gt;'Tabelas auxiliares'!$D$236),"FOLHA DE PESSOAL",IF(X219='Tabelas auxiliares'!$A$237,"CUSTEIO",IF(X219='Tabelas auxiliares'!$A$236,"INVESTIMENTO","ERRO - VERIFICAR"))))</f>
        <v>CUSTEIO</v>
      </c>
      <c r="Z219" s="64">
        <f t="shared" si="7"/>
        <v>2000</v>
      </c>
      <c r="AC219" s="44">
        <v>2000</v>
      </c>
      <c r="AD219" s="72"/>
      <c r="AE219" s="72"/>
      <c r="AF219" s="72"/>
      <c r="AG219" s="72"/>
      <c r="AH219" s="72"/>
      <c r="AI219" s="72"/>
      <c r="AJ219" s="72"/>
      <c r="AK219" s="72"/>
      <c r="AL219" s="72"/>
      <c r="AM219" s="72"/>
      <c r="AN219" s="72"/>
      <c r="AO219" s="72"/>
    </row>
    <row r="220" spans="1:41" x14ac:dyDescent="0.25">
      <c r="A220" t="s">
        <v>594</v>
      </c>
      <c r="B220" t="s">
        <v>281</v>
      </c>
      <c r="C220" t="s">
        <v>773</v>
      </c>
      <c r="D220" t="s">
        <v>55</v>
      </c>
      <c r="E220" t="s">
        <v>117</v>
      </c>
      <c r="F220" s="51" t="str">
        <f>IFERROR(VLOOKUP(D220,'Tabelas auxiliares'!$A$3:$B$61,2,FALSE),"")</f>
        <v>PROEC - PRÓ-REITORIA DE EXTENSÃO E CULTURA</v>
      </c>
      <c r="G220" s="51" t="str">
        <f>IFERROR(VLOOKUP($B220,'Tabelas auxiliares'!$A$65:$C$102,2,FALSE),"")</f>
        <v>Auxílio eventos - discentes</v>
      </c>
      <c r="H220" s="51" t="str">
        <f>IFERROR(VLOOKUP($B220,'Tabelas auxiliares'!$A$65:$C$102,3,FALSE),"")</f>
        <v>DISCENTES: AUXÍLIO EVENTOS/CONGRESSOS/SEMINÁRIOS/PUBLICAÇÕES/PARTICIPAÇÃO EM COMPETIÇÕES</v>
      </c>
      <c r="I220" t="s">
        <v>1084</v>
      </c>
      <c r="J220" t="s">
        <v>586</v>
      </c>
      <c r="K220" t="s">
        <v>1612</v>
      </c>
      <c r="L220" t="s">
        <v>1613</v>
      </c>
      <c r="M220" t="s">
        <v>1614</v>
      </c>
      <c r="N220" t="s">
        <v>166</v>
      </c>
      <c r="O220" t="s">
        <v>167</v>
      </c>
      <c r="P220" t="s">
        <v>200</v>
      </c>
      <c r="Q220" t="s">
        <v>168</v>
      </c>
      <c r="R220" t="s">
        <v>165</v>
      </c>
      <c r="S220" t="s">
        <v>119</v>
      </c>
      <c r="T220" t="s">
        <v>164</v>
      </c>
      <c r="U220" t="s">
        <v>118</v>
      </c>
      <c r="V220" t="s">
        <v>985</v>
      </c>
      <c r="W220" t="s">
        <v>986</v>
      </c>
      <c r="X220" s="51" t="str">
        <f t="shared" si="6"/>
        <v>3</v>
      </c>
      <c r="Y220" s="51" t="str">
        <f>IF(T220="","",IF(AND(T220&lt;&gt;'Tabelas auxiliares'!$B$236,T220&lt;&gt;'Tabelas auxiliares'!$B$237,T220&lt;&gt;'Tabelas auxiliares'!$C$236,T220&lt;&gt;'Tabelas auxiliares'!$C$237,T220&lt;&gt;'Tabelas auxiliares'!$D$236),"FOLHA DE PESSOAL",IF(X220='Tabelas auxiliares'!$A$237,"CUSTEIO",IF(X220='Tabelas auxiliares'!$A$236,"INVESTIMENTO","ERRO - VERIFICAR"))))</f>
        <v>CUSTEIO</v>
      </c>
      <c r="Z220" s="64">
        <f t="shared" si="7"/>
        <v>1000</v>
      </c>
      <c r="AC220" s="44">
        <v>1000</v>
      </c>
      <c r="AD220" s="72"/>
      <c r="AE220" s="72"/>
      <c r="AF220" s="72"/>
      <c r="AG220" s="72"/>
      <c r="AH220" s="72"/>
      <c r="AI220" s="72"/>
      <c r="AJ220" s="72"/>
      <c r="AK220" s="72"/>
      <c r="AL220" s="72"/>
      <c r="AM220" s="72"/>
      <c r="AN220" s="72"/>
      <c r="AO220" s="72"/>
    </row>
    <row r="221" spans="1:41" x14ac:dyDescent="0.25">
      <c r="A221" t="s">
        <v>594</v>
      </c>
      <c r="B221" t="s">
        <v>283</v>
      </c>
      <c r="C221" t="s">
        <v>595</v>
      </c>
      <c r="D221" t="s">
        <v>45</v>
      </c>
      <c r="E221" t="s">
        <v>117</v>
      </c>
      <c r="F221" s="51" t="str">
        <f>IFERROR(VLOOKUP(D221,'Tabelas auxiliares'!$A$3:$B$61,2,FALSE),"")</f>
        <v>CMCC - CENTRO DE MATEMÁTICA, COMPUTAÇÃO E COGNIÇÃO</v>
      </c>
      <c r="G221" s="51" t="str">
        <f>IFERROR(VLOOKUP($B221,'Tabelas auxiliares'!$A$65:$C$102,2,FALSE),"")</f>
        <v>Auxílio eventos/Atividades extrassala - servidores</v>
      </c>
      <c r="H221" s="51" t="str">
        <f>IFERROR(VLOOKUP($B221,'Tabelas auxiliares'!$A$65:$C$102,3,FALSE),"")</f>
        <v>DOCENTES: AUXÍLIO EVENTOS/CONGRESSOS/SEMINÁRIOS/PUBLICAÇÕES/ AUXÍLIO PARA ATIVIDADE EXTRASSALA</v>
      </c>
      <c r="I221" t="s">
        <v>794</v>
      </c>
      <c r="J221" t="s">
        <v>1615</v>
      </c>
      <c r="K221" t="s">
        <v>1616</v>
      </c>
      <c r="L221" t="s">
        <v>1617</v>
      </c>
      <c r="M221" t="s">
        <v>1618</v>
      </c>
      <c r="N221" t="s">
        <v>166</v>
      </c>
      <c r="O221" t="s">
        <v>167</v>
      </c>
      <c r="P221" t="s">
        <v>200</v>
      </c>
      <c r="Q221" t="s">
        <v>168</v>
      </c>
      <c r="R221" t="s">
        <v>165</v>
      </c>
      <c r="S221" t="s">
        <v>597</v>
      </c>
      <c r="T221" t="s">
        <v>164</v>
      </c>
      <c r="U221" t="s">
        <v>118</v>
      </c>
      <c r="V221" t="s">
        <v>1583</v>
      </c>
      <c r="W221" t="s">
        <v>1584</v>
      </c>
      <c r="X221" s="51" t="str">
        <f t="shared" si="6"/>
        <v>3</v>
      </c>
      <c r="Y221" s="51" t="str">
        <f>IF(T221="","",IF(AND(T221&lt;&gt;'Tabelas auxiliares'!$B$236,T221&lt;&gt;'Tabelas auxiliares'!$B$237,T221&lt;&gt;'Tabelas auxiliares'!$C$236,T221&lt;&gt;'Tabelas auxiliares'!$C$237,T221&lt;&gt;'Tabelas auxiliares'!$D$236),"FOLHA DE PESSOAL",IF(X221='Tabelas auxiliares'!$A$237,"CUSTEIO",IF(X221='Tabelas auxiliares'!$A$236,"INVESTIMENTO","ERRO - VERIFICAR"))))</f>
        <v>CUSTEIO</v>
      </c>
      <c r="Z221" s="64">
        <f t="shared" si="7"/>
        <v>500</v>
      </c>
      <c r="AC221" s="44">
        <v>500</v>
      </c>
      <c r="AD221" s="72"/>
      <c r="AE221" s="72"/>
      <c r="AF221" s="72"/>
      <c r="AG221" s="72"/>
      <c r="AH221" s="72"/>
      <c r="AI221" s="72"/>
      <c r="AJ221" s="72"/>
      <c r="AK221" s="72"/>
      <c r="AL221" s="72"/>
      <c r="AM221" s="72"/>
      <c r="AN221" s="72"/>
      <c r="AO221" s="72"/>
    </row>
    <row r="222" spans="1:41" x14ac:dyDescent="0.25">
      <c r="A222" t="s">
        <v>594</v>
      </c>
      <c r="B222" t="s">
        <v>283</v>
      </c>
      <c r="C222" t="s">
        <v>595</v>
      </c>
      <c r="D222" t="s">
        <v>45</v>
      </c>
      <c r="E222" t="s">
        <v>117</v>
      </c>
      <c r="F222" s="51" t="str">
        <f>IFERROR(VLOOKUP(D222,'Tabelas auxiliares'!$A$3:$B$61,2,FALSE),"")</f>
        <v>CMCC - CENTRO DE MATEMÁTICA, COMPUTAÇÃO E COGNIÇÃO</v>
      </c>
      <c r="G222" s="51" t="str">
        <f>IFERROR(VLOOKUP($B222,'Tabelas auxiliares'!$A$65:$C$102,2,FALSE),"")</f>
        <v>Auxílio eventos/Atividades extrassala - servidores</v>
      </c>
      <c r="H222" s="51" t="str">
        <f>IFERROR(VLOOKUP($B222,'Tabelas auxiliares'!$A$65:$C$102,3,FALSE),"")</f>
        <v>DOCENTES: AUXÍLIO EVENTOS/CONGRESSOS/SEMINÁRIOS/PUBLICAÇÕES/ AUXÍLIO PARA ATIVIDADE EXTRASSALA</v>
      </c>
      <c r="I222" t="s">
        <v>833</v>
      </c>
      <c r="J222" t="s">
        <v>1619</v>
      </c>
      <c r="K222" t="s">
        <v>1620</v>
      </c>
      <c r="L222" t="s">
        <v>1621</v>
      </c>
      <c r="M222" t="s">
        <v>1622</v>
      </c>
      <c r="N222" t="s">
        <v>166</v>
      </c>
      <c r="O222" t="s">
        <v>167</v>
      </c>
      <c r="P222" t="s">
        <v>200</v>
      </c>
      <c r="Q222" t="s">
        <v>168</v>
      </c>
      <c r="R222" t="s">
        <v>165</v>
      </c>
      <c r="S222" t="s">
        <v>597</v>
      </c>
      <c r="T222" t="s">
        <v>164</v>
      </c>
      <c r="U222" t="s">
        <v>118</v>
      </c>
      <c r="V222" t="s">
        <v>1583</v>
      </c>
      <c r="W222" t="s">
        <v>1584</v>
      </c>
      <c r="X222" s="51" t="str">
        <f t="shared" si="6"/>
        <v>3</v>
      </c>
      <c r="Y222" s="51" t="str">
        <f>IF(T222="","",IF(AND(T222&lt;&gt;'Tabelas auxiliares'!$B$236,T222&lt;&gt;'Tabelas auxiliares'!$B$237,T222&lt;&gt;'Tabelas auxiliares'!$C$236,T222&lt;&gt;'Tabelas auxiliares'!$C$237,T222&lt;&gt;'Tabelas auxiliares'!$D$236),"FOLHA DE PESSOAL",IF(X222='Tabelas auxiliares'!$A$237,"CUSTEIO",IF(X222='Tabelas auxiliares'!$A$236,"INVESTIMENTO","ERRO - VERIFICAR"))))</f>
        <v>CUSTEIO</v>
      </c>
      <c r="Z222" s="64">
        <f t="shared" si="7"/>
        <v>145</v>
      </c>
      <c r="AC222" s="44">
        <v>145</v>
      </c>
      <c r="AD222" s="72"/>
      <c r="AE222" s="72"/>
      <c r="AF222" s="72"/>
      <c r="AG222" s="72"/>
      <c r="AH222" s="72"/>
      <c r="AI222" s="72"/>
      <c r="AJ222" s="72"/>
      <c r="AK222" s="72"/>
      <c r="AL222" s="72"/>
      <c r="AM222" s="72"/>
      <c r="AN222" s="72"/>
      <c r="AO222" s="72"/>
    </row>
    <row r="223" spans="1:41" x14ac:dyDescent="0.25">
      <c r="A223" t="s">
        <v>594</v>
      </c>
      <c r="B223" t="s">
        <v>283</v>
      </c>
      <c r="C223" t="s">
        <v>595</v>
      </c>
      <c r="D223" t="s">
        <v>45</v>
      </c>
      <c r="E223" t="s">
        <v>117</v>
      </c>
      <c r="F223" s="51" t="str">
        <f>IFERROR(VLOOKUP(D223,'Tabelas auxiliares'!$A$3:$B$61,2,FALSE),"")</f>
        <v>CMCC - CENTRO DE MATEMÁTICA, COMPUTAÇÃO E COGNIÇÃO</v>
      </c>
      <c r="G223" s="51" t="str">
        <f>IFERROR(VLOOKUP($B223,'Tabelas auxiliares'!$A$65:$C$102,2,FALSE),"")</f>
        <v>Auxílio eventos/Atividades extrassala - servidores</v>
      </c>
      <c r="H223" s="51" t="str">
        <f>IFERROR(VLOOKUP($B223,'Tabelas auxiliares'!$A$65:$C$102,3,FALSE),"")</f>
        <v>DOCENTES: AUXÍLIO EVENTOS/CONGRESSOS/SEMINÁRIOS/PUBLICAÇÕES/ AUXÍLIO PARA ATIVIDADE EXTRASSALA</v>
      </c>
      <c r="I223" t="s">
        <v>1303</v>
      </c>
      <c r="J223" t="s">
        <v>1623</v>
      </c>
      <c r="K223" t="s">
        <v>1624</v>
      </c>
      <c r="L223" t="s">
        <v>1625</v>
      </c>
      <c r="M223" t="s">
        <v>1626</v>
      </c>
      <c r="N223" t="s">
        <v>166</v>
      </c>
      <c r="O223" t="s">
        <v>167</v>
      </c>
      <c r="P223" t="s">
        <v>200</v>
      </c>
      <c r="Q223" t="s">
        <v>168</v>
      </c>
      <c r="R223" t="s">
        <v>165</v>
      </c>
      <c r="S223" t="s">
        <v>119</v>
      </c>
      <c r="T223" t="s">
        <v>164</v>
      </c>
      <c r="U223" t="s">
        <v>118</v>
      </c>
      <c r="V223" t="s">
        <v>1583</v>
      </c>
      <c r="W223" t="s">
        <v>1584</v>
      </c>
      <c r="X223" s="51" t="str">
        <f t="shared" si="6"/>
        <v>3</v>
      </c>
      <c r="Y223" s="51" t="str">
        <f>IF(T223="","",IF(AND(T223&lt;&gt;'Tabelas auxiliares'!$B$236,T223&lt;&gt;'Tabelas auxiliares'!$B$237,T223&lt;&gt;'Tabelas auxiliares'!$C$236,T223&lt;&gt;'Tabelas auxiliares'!$C$237,T223&lt;&gt;'Tabelas auxiliares'!$D$236),"FOLHA DE PESSOAL",IF(X223='Tabelas auxiliares'!$A$237,"CUSTEIO",IF(X223='Tabelas auxiliares'!$A$236,"INVESTIMENTO","ERRO - VERIFICAR"))))</f>
        <v>CUSTEIO</v>
      </c>
      <c r="Z223" s="64">
        <f t="shared" si="7"/>
        <v>800</v>
      </c>
      <c r="AC223" s="44">
        <v>800</v>
      </c>
      <c r="AD223" s="72"/>
      <c r="AE223" s="72"/>
      <c r="AF223" s="72"/>
      <c r="AG223" s="72"/>
      <c r="AH223" s="72"/>
      <c r="AI223" s="72"/>
      <c r="AJ223" s="72"/>
      <c r="AK223" s="72"/>
      <c r="AL223" s="72"/>
      <c r="AM223" s="72"/>
      <c r="AN223" s="72"/>
      <c r="AO223" s="72"/>
    </row>
    <row r="224" spans="1:41" x14ac:dyDescent="0.25">
      <c r="A224" t="s">
        <v>594</v>
      </c>
      <c r="B224" t="s">
        <v>283</v>
      </c>
      <c r="C224" t="s">
        <v>595</v>
      </c>
      <c r="D224" t="s">
        <v>71</v>
      </c>
      <c r="E224" t="s">
        <v>117</v>
      </c>
      <c r="F224" s="51" t="str">
        <f>IFERROR(VLOOKUP(D224,'Tabelas auxiliares'!$A$3:$B$61,2,FALSE),"")</f>
        <v>ARI - ASSESSORIA DE RELAÇÕES INTERNACIONAIS</v>
      </c>
      <c r="G224" s="51" t="str">
        <f>IFERROR(VLOOKUP($B224,'Tabelas auxiliares'!$A$65:$C$102,2,FALSE),"")</f>
        <v>Auxílio eventos/Atividades extrassala - servidores</v>
      </c>
      <c r="H224" s="51" t="str">
        <f>IFERROR(VLOOKUP($B224,'Tabelas auxiliares'!$A$65:$C$102,3,FALSE),"")</f>
        <v>DOCENTES: AUXÍLIO EVENTOS/CONGRESSOS/SEMINÁRIOS/PUBLICAÇÕES/ AUXÍLIO PARA ATIVIDADE EXTRASSALA</v>
      </c>
      <c r="I224" t="s">
        <v>1407</v>
      </c>
      <c r="J224" t="s">
        <v>1627</v>
      </c>
      <c r="K224" t="s">
        <v>1628</v>
      </c>
      <c r="L224" t="s">
        <v>1629</v>
      </c>
      <c r="M224" t="s">
        <v>1630</v>
      </c>
      <c r="N224" t="s">
        <v>166</v>
      </c>
      <c r="O224" t="s">
        <v>167</v>
      </c>
      <c r="P224" t="s">
        <v>200</v>
      </c>
      <c r="Q224" t="s">
        <v>168</v>
      </c>
      <c r="R224" t="s">
        <v>165</v>
      </c>
      <c r="S224" t="s">
        <v>597</v>
      </c>
      <c r="T224" t="s">
        <v>164</v>
      </c>
      <c r="U224" t="s">
        <v>118</v>
      </c>
      <c r="V224" t="s">
        <v>1631</v>
      </c>
      <c r="W224" t="s">
        <v>1632</v>
      </c>
      <c r="X224" s="51" t="str">
        <f t="shared" si="6"/>
        <v>3</v>
      </c>
      <c r="Y224" s="51" t="str">
        <f>IF(T224="","",IF(AND(T224&lt;&gt;'Tabelas auxiliares'!$B$236,T224&lt;&gt;'Tabelas auxiliares'!$B$237,T224&lt;&gt;'Tabelas auxiliares'!$C$236,T224&lt;&gt;'Tabelas auxiliares'!$C$237,T224&lt;&gt;'Tabelas auxiliares'!$D$236),"FOLHA DE PESSOAL",IF(X224='Tabelas auxiliares'!$A$237,"CUSTEIO",IF(X224='Tabelas auxiliares'!$A$236,"INVESTIMENTO","ERRO - VERIFICAR"))))</f>
        <v>CUSTEIO</v>
      </c>
      <c r="Z224" s="64">
        <f t="shared" si="7"/>
        <v>4387.71</v>
      </c>
      <c r="AA224" s="44">
        <v>926.65</v>
      </c>
      <c r="AC224" s="44">
        <v>3461.06</v>
      </c>
      <c r="AD224" s="72"/>
      <c r="AE224" s="72"/>
      <c r="AF224" s="72"/>
      <c r="AG224" s="72"/>
      <c r="AH224" s="72"/>
      <c r="AI224" s="72"/>
      <c r="AJ224" s="72"/>
      <c r="AK224" s="72"/>
      <c r="AL224" s="72"/>
      <c r="AM224" s="72"/>
      <c r="AN224" s="72"/>
      <c r="AO224" s="72"/>
    </row>
    <row r="225" spans="1:41" x14ac:dyDescent="0.25">
      <c r="A225" t="s">
        <v>594</v>
      </c>
      <c r="B225" t="s">
        <v>284</v>
      </c>
      <c r="C225" t="s">
        <v>595</v>
      </c>
      <c r="D225" t="s">
        <v>75</v>
      </c>
      <c r="E225" t="s">
        <v>117</v>
      </c>
      <c r="F225" s="51" t="str">
        <f>IFERROR(VLOOKUP(D225,'Tabelas auxiliares'!$A$3:$B$61,2,FALSE),"")</f>
        <v>BIBLIOTECA</v>
      </c>
      <c r="G225" s="51" t="str">
        <f>IFERROR(VLOOKUP($B225,'Tabelas auxiliares'!$A$65:$C$102,2,FALSE),"")</f>
        <v>Acervo bibliográfico</v>
      </c>
      <c r="H225" s="51" t="str">
        <f>IFERROR(VLOOKUP($B225,'Tabelas auxiliares'!$A$65:$C$102,3,FALSE),"")</f>
        <v>LIVROS / ASSINATURA DE JORNAIS E REVISTAS / PERIÓDICOS / BASES ACADÊMICAS/ENCADERNAÇÃO E REENCADERNAÇÃO DE LIVROS DO ACERVO</v>
      </c>
      <c r="I225" t="s">
        <v>1633</v>
      </c>
      <c r="J225" t="s">
        <v>1634</v>
      </c>
      <c r="K225" t="s">
        <v>1635</v>
      </c>
      <c r="L225" t="s">
        <v>1636</v>
      </c>
      <c r="M225" t="s">
        <v>1637</v>
      </c>
      <c r="N225" t="s">
        <v>166</v>
      </c>
      <c r="O225" t="s">
        <v>167</v>
      </c>
      <c r="P225" t="s">
        <v>200</v>
      </c>
      <c r="Q225" t="s">
        <v>168</v>
      </c>
      <c r="R225" t="s">
        <v>165</v>
      </c>
      <c r="S225" t="s">
        <v>119</v>
      </c>
      <c r="T225" t="s">
        <v>164</v>
      </c>
      <c r="U225" t="s">
        <v>118</v>
      </c>
      <c r="V225" t="s">
        <v>1638</v>
      </c>
      <c r="W225" t="s">
        <v>1639</v>
      </c>
      <c r="X225" s="51" t="str">
        <f t="shared" si="6"/>
        <v>3</v>
      </c>
      <c r="Y225" s="51" t="str">
        <f>IF(T225="","",IF(AND(T225&lt;&gt;'Tabelas auxiliares'!$B$236,T225&lt;&gt;'Tabelas auxiliares'!$B$237,T225&lt;&gt;'Tabelas auxiliares'!$C$236,T225&lt;&gt;'Tabelas auxiliares'!$C$237,T225&lt;&gt;'Tabelas auxiliares'!$D$236),"FOLHA DE PESSOAL",IF(X225='Tabelas auxiliares'!$A$237,"CUSTEIO",IF(X225='Tabelas auxiliares'!$A$236,"INVESTIMENTO","ERRO - VERIFICAR"))))</f>
        <v>CUSTEIO</v>
      </c>
      <c r="Z225" s="64">
        <f t="shared" si="7"/>
        <v>27736</v>
      </c>
      <c r="AA225" s="44">
        <v>13868</v>
      </c>
      <c r="AC225" s="44">
        <v>13868</v>
      </c>
      <c r="AD225" s="72"/>
      <c r="AE225" s="72"/>
      <c r="AF225" s="72"/>
      <c r="AG225" s="72"/>
      <c r="AH225" s="72"/>
      <c r="AI225" s="72"/>
      <c r="AJ225" s="72"/>
      <c r="AK225" s="72"/>
      <c r="AL225" s="72"/>
      <c r="AM225" s="72"/>
      <c r="AN225" s="72"/>
      <c r="AO225" s="72"/>
    </row>
    <row r="226" spans="1:41" x14ac:dyDescent="0.25">
      <c r="A226" t="s">
        <v>594</v>
      </c>
      <c r="B226" t="s">
        <v>284</v>
      </c>
      <c r="C226" t="s">
        <v>595</v>
      </c>
      <c r="D226" t="s">
        <v>75</v>
      </c>
      <c r="E226" t="s">
        <v>117</v>
      </c>
      <c r="F226" s="51" t="str">
        <f>IFERROR(VLOOKUP(D226,'Tabelas auxiliares'!$A$3:$B$61,2,FALSE),"")</f>
        <v>BIBLIOTECA</v>
      </c>
      <c r="G226" s="51" t="str">
        <f>IFERROR(VLOOKUP($B226,'Tabelas auxiliares'!$A$65:$C$102,2,FALSE),"")</f>
        <v>Acervo bibliográfico</v>
      </c>
      <c r="H226" s="51" t="str">
        <f>IFERROR(VLOOKUP($B226,'Tabelas auxiliares'!$A$65:$C$102,3,FALSE),"")</f>
        <v>LIVROS / ASSINATURA DE JORNAIS E REVISTAS / PERIÓDICOS / BASES ACADÊMICAS/ENCADERNAÇÃO E REENCADERNAÇÃO DE LIVROS DO ACERVO</v>
      </c>
      <c r="I226" t="s">
        <v>628</v>
      </c>
      <c r="J226" t="s">
        <v>1640</v>
      </c>
      <c r="K226" t="s">
        <v>1641</v>
      </c>
      <c r="L226" t="s">
        <v>1642</v>
      </c>
      <c r="M226" t="s">
        <v>1643</v>
      </c>
      <c r="N226" t="s">
        <v>166</v>
      </c>
      <c r="O226" t="s">
        <v>167</v>
      </c>
      <c r="P226" t="s">
        <v>200</v>
      </c>
      <c r="Q226" t="s">
        <v>168</v>
      </c>
      <c r="R226" t="s">
        <v>165</v>
      </c>
      <c r="S226" t="s">
        <v>119</v>
      </c>
      <c r="T226" t="s">
        <v>164</v>
      </c>
      <c r="U226" t="s">
        <v>118</v>
      </c>
      <c r="V226" t="s">
        <v>1372</v>
      </c>
      <c r="W226" t="s">
        <v>1373</v>
      </c>
      <c r="X226" s="51" t="str">
        <f t="shared" si="6"/>
        <v>3</v>
      </c>
      <c r="Y226" s="51" t="str">
        <f>IF(T226="","",IF(AND(T226&lt;&gt;'Tabelas auxiliares'!$B$236,T226&lt;&gt;'Tabelas auxiliares'!$B$237,T226&lt;&gt;'Tabelas auxiliares'!$C$236,T226&lt;&gt;'Tabelas auxiliares'!$C$237,T226&lt;&gt;'Tabelas auxiliares'!$D$236),"FOLHA DE PESSOAL",IF(X226='Tabelas auxiliares'!$A$237,"CUSTEIO",IF(X226='Tabelas auxiliares'!$A$236,"INVESTIMENTO","ERRO - VERIFICAR"))))</f>
        <v>CUSTEIO</v>
      </c>
      <c r="Z226" s="64">
        <f t="shared" si="7"/>
        <v>672000</v>
      </c>
      <c r="AC226" s="44">
        <v>672000</v>
      </c>
      <c r="AD226" s="72"/>
      <c r="AE226" s="72"/>
      <c r="AF226" s="72"/>
      <c r="AG226" s="72"/>
      <c r="AH226" s="72"/>
      <c r="AI226" s="72"/>
      <c r="AJ226" s="72"/>
      <c r="AK226" s="72"/>
      <c r="AL226" s="72"/>
      <c r="AM226" s="72"/>
      <c r="AN226" s="72"/>
      <c r="AO226" s="72"/>
    </row>
    <row r="227" spans="1:41" x14ac:dyDescent="0.25">
      <c r="A227" t="s">
        <v>594</v>
      </c>
      <c r="B227" t="s">
        <v>284</v>
      </c>
      <c r="C227" t="s">
        <v>595</v>
      </c>
      <c r="D227" t="s">
        <v>75</v>
      </c>
      <c r="E227" t="s">
        <v>117</v>
      </c>
      <c r="F227" s="51" t="str">
        <f>IFERROR(VLOOKUP(D227,'Tabelas auxiliares'!$A$3:$B$61,2,FALSE),"")</f>
        <v>BIBLIOTECA</v>
      </c>
      <c r="G227" s="51" t="str">
        <f>IFERROR(VLOOKUP($B227,'Tabelas auxiliares'!$A$65:$C$102,2,FALSE),"")</f>
        <v>Acervo bibliográfico</v>
      </c>
      <c r="H227" s="51" t="str">
        <f>IFERROR(VLOOKUP($B227,'Tabelas auxiliares'!$A$65:$C$102,3,FALSE),"")</f>
        <v>LIVROS / ASSINATURA DE JORNAIS E REVISTAS / PERIÓDICOS / BASES ACADÊMICAS/ENCADERNAÇÃO E REENCADERNAÇÃO DE LIVROS DO ACERVO</v>
      </c>
      <c r="I227" t="s">
        <v>809</v>
      </c>
      <c r="J227" t="s">
        <v>1634</v>
      </c>
      <c r="K227" t="s">
        <v>1644</v>
      </c>
      <c r="L227" t="s">
        <v>1645</v>
      </c>
      <c r="M227" t="s">
        <v>1637</v>
      </c>
      <c r="N227" t="s">
        <v>166</v>
      </c>
      <c r="O227" t="s">
        <v>167</v>
      </c>
      <c r="P227" t="s">
        <v>200</v>
      </c>
      <c r="Q227" t="s">
        <v>168</v>
      </c>
      <c r="R227" t="s">
        <v>165</v>
      </c>
      <c r="S227" t="s">
        <v>119</v>
      </c>
      <c r="T227" t="s">
        <v>164</v>
      </c>
      <c r="U227" t="s">
        <v>118</v>
      </c>
      <c r="V227" t="s">
        <v>1638</v>
      </c>
      <c r="W227" t="s">
        <v>1639</v>
      </c>
      <c r="X227" s="51" t="str">
        <f t="shared" si="6"/>
        <v>3</v>
      </c>
      <c r="Y227" s="51" t="str">
        <f>IF(T227="","",IF(AND(T227&lt;&gt;'Tabelas auxiliares'!$B$236,T227&lt;&gt;'Tabelas auxiliares'!$B$237,T227&lt;&gt;'Tabelas auxiliares'!$C$236,T227&lt;&gt;'Tabelas auxiliares'!$C$237,T227&lt;&gt;'Tabelas auxiliares'!$D$236),"FOLHA DE PESSOAL",IF(X227='Tabelas auxiliares'!$A$237,"CUSTEIO",IF(X227='Tabelas auxiliares'!$A$236,"INVESTIMENTO","ERRO - VERIFICAR"))))</f>
        <v>CUSTEIO</v>
      </c>
      <c r="Z227" s="64">
        <f t="shared" si="7"/>
        <v>74540.5</v>
      </c>
      <c r="AA227" s="44">
        <v>1733.5</v>
      </c>
      <c r="AC227" s="44">
        <v>72807</v>
      </c>
      <c r="AD227" s="72"/>
      <c r="AE227" s="72"/>
      <c r="AF227" s="72"/>
      <c r="AG227" s="72"/>
      <c r="AH227" s="72"/>
      <c r="AI227" s="72"/>
      <c r="AJ227" s="72"/>
      <c r="AK227" s="72"/>
      <c r="AL227" s="72"/>
      <c r="AM227" s="72"/>
      <c r="AN227" s="72"/>
      <c r="AO227" s="72"/>
    </row>
    <row r="228" spans="1:41" x14ac:dyDescent="0.25">
      <c r="A228" t="s">
        <v>594</v>
      </c>
      <c r="B228" t="s">
        <v>284</v>
      </c>
      <c r="C228" t="s">
        <v>595</v>
      </c>
      <c r="D228" t="s">
        <v>75</v>
      </c>
      <c r="E228" t="s">
        <v>117</v>
      </c>
      <c r="F228" s="51" t="str">
        <f>IFERROR(VLOOKUP(D228,'Tabelas auxiliares'!$A$3:$B$61,2,FALSE),"")</f>
        <v>BIBLIOTECA</v>
      </c>
      <c r="G228" s="51" t="str">
        <f>IFERROR(VLOOKUP($B228,'Tabelas auxiliares'!$A$65:$C$102,2,FALSE),"")</f>
        <v>Acervo bibliográfico</v>
      </c>
      <c r="H228" s="51" t="str">
        <f>IFERROR(VLOOKUP($B228,'Tabelas auxiliares'!$A$65:$C$102,3,FALSE),"")</f>
        <v>LIVROS / ASSINATURA DE JORNAIS E REVISTAS / PERIÓDICOS / BASES ACADÊMICAS/ENCADERNAÇÃO E REENCADERNAÇÃO DE LIVROS DO ACERVO</v>
      </c>
      <c r="I228" t="s">
        <v>1646</v>
      </c>
      <c r="J228" t="s">
        <v>1647</v>
      </c>
      <c r="K228" t="s">
        <v>1648</v>
      </c>
      <c r="L228" t="s">
        <v>1649</v>
      </c>
      <c r="M228" t="s">
        <v>1650</v>
      </c>
      <c r="N228" t="s">
        <v>166</v>
      </c>
      <c r="O228" t="s">
        <v>167</v>
      </c>
      <c r="P228" t="s">
        <v>200</v>
      </c>
      <c r="Q228" t="s">
        <v>168</v>
      </c>
      <c r="R228" t="s">
        <v>165</v>
      </c>
      <c r="S228" t="s">
        <v>119</v>
      </c>
      <c r="T228" t="s">
        <v>164</v>
      </c>
      <c r="U228" t="s">
        <v>118</v>
      </c>
      <c r="V228" t="s">
        <v>1372</v>
      </c>
      <c r="W228" t="s">
        <v>1373</v>
      </c>
      <c r="X228" s="51" t="str">
        <f t="shared" si="6"/>
        <v>3</v>
      </c>
      <c r="Y228" s="51" t="str">
        <f>IF(T228="","",IF(AND(T228&lt;&gt;'Tabelas auxiliares'!$B$236,T228&lt;&gt;'Tabelas auxiliares'!$B$237,T228&lt;&gt;'Tabelas auxiliares'!$C$236,T228&lt;&gt;'Tabelas auxiliares'!$C$237,T228&lt;&gt;'Tabelas auxiliares'!$D$236),"FOLHA DE PESSOAL",IF(X228='Tabelas auxiliares'!$A$237,"CUSTEIO",IF(X228='Tabelas auxiliares'!$A$236,"INVESTIMENTO","ERRO - VERIFICAR"))))</f>
        <v>CUSTEIO</v>
      </c>
      <c r="Z228" s="64">
        <f t="shared" si="7"/>
        <v>37994.870000000003</v>
      </c>
      <c r="AC228" s="44">
        <v>37994.870000000003</v>
      </c>
      <c r="AD228" s="72"/>
      <c r="AE228" s="72"/>
      <c r="AF228" s="72"/>
      <c r="AG228" s="72"/>
      <c r="AH228" s="72"/>
      <c r="AI228" s="72"/>
      <c r="AJ228" s="72"/>
      <c r="AK228" s="72"/>
      <c r="AL228" s="72"/>
      <c r="AM228" s="72"/>
      <c r="AN228" s="72"/>
      <c r="AO228" s="72"/>
    </row>
    <row r="229" spans="1:41" x14ac:dyDescent="0.25">
      <c r="A229" t="s">
        <v>594</v>
      </c>
      <c r="B229" t="s">
        <v>284</v>
      </c>
      <c r="C229" t="s">
        <v>595</v>
      </c>
      <c r="D229" t="s">
        <v>75</v>
      </c>
      <c r="E229" t="s">
        <v>117</v>
      </c>
      <c r="F229" s="51" t="str">
        <f>IFERROR(VLOOKUP(D229,'Tabelas auxiliares'!$A$3:$B$61,2,FALSE),"")</f>
        <v>BIBLIOTECA</v>
      </c>
      <c r="G229" s="51" t="str">
        <f>IFERROR(VLOOKUP($B229,'Tabelas auxiliares'!$A$65:$C$102,2,FALSE),"")</f>
        <v>Acervo bibliográfico</v>
      </c>
      <c r="H229" s="51" t="str">
        <f>IFERROR(VLOOKUP($B229,'Tabelas auxiliares'!$A$65:$C$102,3,FALSE),"")</f>
        <v>LIVROS / ASSINATURA DE JORNAIS E REVISTAS / PERIÓDICOS / BASES ACADÊMICAS/ENCADERNAÇÃO E REENCADERNAÇÃO DE LIVROS DO ACERVO</v>
      </c>
      <c r="I229" t="s">
        <v>1651</v>
      </c>
      <c r="J229" t="s">
        <v>1652</v>
      </c>
      <c r="K229" t="s">
        <v>1653</v>
      </c>
      <c r="L229" t="s">
        <v>1654</v>
      </c>
      <c r="M229" t="s">
        <v>1655</v>
      </c>
      <c r="N229" t="s">
        <v>166</v>
      </c>
      <c r="O229" t="s">
        <v>167</v>
      </c>
      <c r="P229" t="s">
        <v>200</v>
      </c>
      <c r="Q229" t="s">
        <v>168</v>
      </c>
      <c r="R229" t="s">
        <v>165</v>
      </c>
      <c r="S229" t="s">
        <v>119</v>
      </c>
      <c r="T229" t="s">
        <v>164</v>
      </c>
      <c r="U229" t="s">
        <v>118</v>
      </c>
      <c r="V229" t="s">
        <v>1656</v>
      </c>
      <c r="W229" t="s">
        <v>1657</v>
      </c>
      <c r="X229" s="51" t="str">
        <f t="shared" si="6"/>
        <v>3</v>
      </c>
      <c r="Y229" s="51" t="str">
        <f>IF(T229="","",IF(AND(T229&lt;&gt;'Tabelas auxiliares'!$B$236,T229&lt;&gt;'Tabelas auxiliares'!$B$237,T229&lt;&gt;'Tabelas auxiliares'!$C$236,T229&lt;&gt;'Tabelas auxiliares'!$C$237,T229&lt;&gt;'Tabelas auxiliares'!$D$236),"FOLHA DE PESSOAL",IF(X229='Tabelas auxiliares'!$A$237,"CUSTEIO",IF(X229='Tabelas auxiliares'!$A$236,"INVESTIMENTO","ERRO - VERIFICAR"))))</f>
        <v>CUSTEIO</v>
      </c>
      <c r="Z229" s="64">
        <f t="shared" si="7"/>
        <v>18194.28</v>
      </c>
      <c r="AA229" s="44">
        <v>6064.76</v>
      </c>
      <c r="AB229" s="44">
        <v>3032.38</v>
      </c>
      <c r="AC229" s="44">
        <v>9097.14</v>
      </c>
      <c r="AD229" s="72"/>
      <c r="AE229" s="72"/>
      <c r="AF229" s="72"/>
      <c r="AG229" s="72"/>
      <c r="AH229" s="72"/>
      <c r="AI229" s="72"/>
      <c r="AJ229" s="72"/>
      <c r="AK229" s="72"/>
      <c r="AL229" s="72"/>
      <c r="AM229" s="72"/>
      <c r="AN229" s="72"/>
      <c r="AO229" s="72"/>
    </row>
    <row r="230" spans="1:41" x14ac:dyDescent="0.25">
      <c r="A230" t="s">
        <v>594</v>
      </c>
      <c r="B230" t="s">
        <v>284</v>
      </c>
      <c r="C230" t="s">
        <v>595</v>
      </c>
      <c r="D230" t="s">
        <v>75</v>
      </c>
      <c r="E230" t="s">
        <v>117</v>
      </c>
      <c r="F230" s="51" t="str">
        <f>IFERROR(VLOOKUP(D230,'Tabelas auxiliares'!$A$3:$B$61,2,FALSE),"")</f>
        <v>BIBLIOTECA</v>
      </c>
      <c r="G230" s="51" t="str">
        <f>IFERROR(VLOOKUP($B230,'Tabelas auxiliares'!$A$65:$C$102,2,FALSE),"")</f>
        <v>Acervo bibliográfico</v>
      </c>
      <c r="H230" s="51" t="str">
        <f>IFERROR(VLOOKUP($B230,'Tabelas auxiliares'!$A$65:$C$102,3,FALSE),"")</f>
        <v>LIVROS / ASSINATURA DE JORNAIS E REVISTAS / PERIÓDICOS / BASES ACADÊMICAS/ENCADERNAÇÃO E REENCADERNAÇÃO DE LIVROS DO ACERVO</v>
      </c>
      <c r="I230" t="s">
        <v>1658</v>
      </c>
      <c r="J230" t="s">
        <v>1659</v>
      </c>
      <c r="K230" t="s">
        <v>1660</v>
      </c>
      <c r="L230" t="s">
        <v>1661</v>
      </c>
      <c r="M230" t="s">
        <v>1479</v>
      </c>
      <c r="N230" t="s">
        <v>166</v>
      </c>
      <c r="O230" t="s">
        <v>167</v>
      </c>
      <c r="P230" t="s">
        <v>200</v>
      </c>
      <c r="Q230" t="s">
        <v>168</v>
      </c>
      <c r="R230" t="s">
        <v>165</v>
      </c>
      <c r="S230" t="s">
        <v>119</v>
      </c>
      <c r="T230" t="s">
        <v>164</v>
      </c>
      <c r="U230" t="s">
        <v>118</v>
      </c>
      <c r="V230" t="s">
        <v>1496</v>
      </c>
      <c r="W230" t="s">
        <v>1491</v>
      </c>
      <c r="X230" s="51" t="str">
        <f t="shared" si="6"/>
        <v>3</v>
      </c>
      <c r="Y230" s="51" t="str">
        <f>IF(T230="","",IF(AND(T230&lt;&gt;'Tabelas auxiliares'!$B$236,T230&lt;&gt;'Tabelas auxiliares'!$B$237,T230&lt;&gt;'Tabelas auxiliares'!$C$236,T230&lt;&gt;'Tabelas auxiliares'!$C$237,T230&lt;&gt;'Tabelas auxiliares'!$D$236),"FOLHA DE PESSOAL",IF(X230='Tabelas auxiliares'!$A$237,"CUSTEIO",IF(X230='Tabelas auxiliares'!$A$236,"INVESTIMENTO","ERRO - VERIFICAR"))))</f>
        <v>CUSTEIO</v>
      </c>
      <c r="Z230" s="64">
        <f t="shared" si="7"/>
        <v>3550.5</v>
      </c>
      <c r="AA230" s="44">
        <v>3424.85</v>
      </c>
      <c r="AC230" s="44">
        <v>125.65</v>
      </c>
      <c r="AD230" s="72"/>
      <c r="AE230" s="72"/>
      <c r="AF230" s="72"/>
      <c r="AG230" s="72"/>
      <c r="AH230" s="72"/>
      <c r="AI230" s="72"/>
      <c r="AJ230" s="72"/>
      <c r="AK230" s="72"/>
      <c r="AL230" s="72"/>
      <c r="AM230" s="72"/>
      <c r="AN230" s="72"/>
      <c r="AO230" s="72"/>
    </row>
    <row r="231" spans="1:41" x14ac:dyDescent="0.25">
      <c r="A231" t="s">
        <v>594</v>
      </c>
      <c r="B231" t="s">
        <v>284</v>
      </c>
      <c r="C231" t="s">
        <v>595</v>
      </c>
      <c r="D231" t="s">
        <v>75</v>
      </c>
      <c r="E231" t="s">
        <v>117</v>
      </c>
      <c r="F231" s="51" t="str">
        <f>IFERROR(VLOOKUP(D231,'Tabelas auxiliares'!$A$3:$B$61,2,FALSE),"")</f>
        <v>BIBLIOTECA</v>
      </c>
      <c r="G231" s="51" t="str">
        <f>IFERROR(VLOOKUP($B231,'Tabelas auxiliares'!$A$65:$C$102,2,FALSE),"")</f>
        <v>Acervo bibliográfico</v>
      </c>
      <c r="H231" s="51" t="str">
        <f>IFERROR(VLOOKUP($B231,'Tabelas auxiliares'!$A$65:$C$102,3,FALSE),"")</f>
        <v>LIVROS / ASSINATURA DE JORNAIS E REVISTAS / PERIÓDICOS / BASES ACADÊMICAS/ENCADERNAÇÃO E REENCADERNAÇÃO DE LIVROS DO ACERVO</v>
      </c>
      <c r="I231" t="s">
        <v>996</v>
      </c>
      <c r="J231" t="s">
        <v>1662</v>
      </c>
      <c r="K231" t="s">
        <v>1663</v>
      </c>
      <c r="L231" t="s">
        <v>1664</v>
      </c>
      <c r="M231" t="s">
        <v>1665</v>
      </c>
      <c r="N231" t="s">
        <v>166</v>
      </c>
      <c r="O231" t="s">
        <v>167</v>
      </c>
      <c r="P231" t="s">
        <v>200</v>
      </c>
      <c r="Q231" t="s">
        <v>168</v>
      </c>
      <c r="R231" t="s">
        <v>165</v>
      </c>
      <c r="S231" t="s">
        <v>119</v>
      </c>
      <c r="T231" t="s">
        <v>164</v>
      </c>
      <c r="U231" t="s">
        <v>118</v>
      </c>
      <c r="V231" t="s">
        <v>1372</v>
      </c>
      <c r="W231" t="s">
        <v>1373</v>
      </c>
      <c r="X231" s="51" t="str">
        <f t="shared" si="6"/>
        <v>3</v>
      </c>
      <c r="Y231" s="51" t="str">
        <f>IF(T231="","",IF(AND(T231&lt;&gt;'Tabelas auxiliares'!$B$236,T231&lt;&gt;'Tabelas auxiliares'!$B$237,T231&lt;&gt;'Tabelas auxiliares'!$C$236,T231&lt;&gt;'Tabelas auxiliares'!$C$237,T231&lt;&gt;'Tabelas auxiliares'!$D$236),"FOLHA DE PESSOAL",IF(X231='Tabelas auxiliares'!$A$237,"CUSTEIO",IF(X231='Tabelas auxiliares'!$A$236,"INVESTIMENTO","ERRO - VERIFICAR"))))</f>
        <v>CUSTEIO</v>
      </c>
      <c r="Z231" s="64">
        <f t="shared" si="7"/>
        <v>267343.96000000002</v>
      </c>
      <c r="AC231" s="44">
        <v>267343.96000000002</v>
      </c>
      <c r="AD231" s="72"/>
      <c r="AE231" s="72"/>
      <c r="AF231" s="72"/>
      <c r="AG231" s="72"/>
      <c r="AH231" s="72"/>
      <c r="AI231" s="72"/>
      <c r="AJ231" s="72"/>
      <c r="AK231" s="72"/>
      <c r="AL231" s="72"/>
      <c r="AM231" s="72"/>
      <c r="AN231" s="72"/>
      <c r="AO231" s="72"/>
    </row>
    <row r="232" spans="1:41" x14ac:dyDescent="0.25">
      <c r="A232" t="s">
        <v>594</v>
      </c>
      <c r="B232" t="s">
        <v>284</v>
      </c>
      <c r="C232" t="s">
        <v>595</v>
      </c>
      <c r="D232" t="s">
        <v>75</v>
      </c>
      <c r="E232" t="s">
        <v>117</v>
      </c>
      <c r="F232" s="51" t="str">
        <f>IFERROR(VLOOKUP(D232,'Tabelas auxiliares'!$A$3:$B$61,2,FALSE),"")</f>
        <v>BIBLIOTECA</v>
      </c>
      <c r="G232" s="51" t="str">
        <f>IFERROR(VLOOKUP($B232,'Tabelas auxiliares'!$A$65:$C$102,2,FALSE),"")</f>
        <v>Acervo bibliográfico</v>
      </c>
      <c r="H232" s="51" t="str">
        <f>IFERROR(VLOOKUP($B232,'Tabelas auxiliares'!$A$65:$C$102,3,FALSE),"")</f>
        <v>LIVROS / ASSINATURA DE JORNAIS E REVISTAS / PERIÓDICOS / BASES ACADÊMICAS/ENCADERNAÇÃO E REENCADERNAÇÃO DE LIVROS DO ACERVO</v>
      </c>
      <c r="I232" t="s">
        <v>1114</v>
      </c>
      <c r="J232" t="s">
        <v>1666</v>
      </c>
      <c r="K232" t="s">
        <v>1667</v>
      </c>
      <c r="L232" t="s">
        <v>1668</v>
      </c>
      <c r="M232" t="s">
        <v>1669</v>
      </c>
      <c r="N232" t="s">
        <v>166</v>
      </c>
      <c r="O232" t="s">
        <v>167</v>
      </c>
      <c r="P232" t="s">
        <v>200</v>
      </c>
      <c r="Q232" t="s">
        <v>168</v>
      </c>
      <c r="R232" t="s">
        <v>165</v>
      </c>
      <c r="S232" t="s">
        <v>597</v>
      </c>
      <c r="T232" t="s">
        <v>164</v>
      </c>
      <c r="U232" t="s">
        <v>118</v>
      </c>
      <c r="V232" t="s">
        <v>1372</v>
      </c>
      <c r="W232" t="s">
        <v>1373</v>
      </c>
      <c r="X232" s="51" t="str">
        <f t="shared" si="6"/>
        <v>3</v>
      </c>
      <c r="Y232" s="51" t="str">
        <f>IF(T232="","",IF(AND(T232&lt;&gt;'Tabelas auxiliares'!$B$236,T232&lt;&gt;'Tabelas auxiliares'!$B$237,T232&lt;&gt;'Tabelas auxiliares'!$C$236,T232&lt;&gt;'Tabelas auxiliares'!$C$237,T232&lt;&gt;'Tabelas auxiliares'!$D$236),"FOLHA DE PESSOAL",IF(X232='Tabelas auxiliares'!$A$237,"CUSTEIO",IF(X232='Tabelas auxiliares'!$A$236,"INVESTIMENTO","ERRO - VERIFICAR"))))</f>
        <v>CUSTEIO</v>
      </c>
      <c r="Z232" s="64">
        <f t="shared" si="7"/>
        <v>4995.74</v>
      </c>
      <c r="AC232" s="44">
        <v>4995.74</v>
      </c>
      <c r="AD232" s="72"/>
      <c r="AE232" s="72"/>
      <c r="AF232" s="72"/>
      <c r="AG232" s="72"/>
      <c r="AH232" s="72"/>
      <c r="AI232" s="72"/>
      <c r="AJ232" s="72"/>
      <c r="AK232" s="72"/>
      <c r="AL232" s="72"/>
      <c r="AM232" s="72"/>
      <c r="AN232" s="72"/>
      <c r="AO232" s="72"/>
    </row>
    <row r="233" spans="1:41" x14ac:dyDescent="0.25">
      <c r="A233" t="s">
        <v>594</v>
      </c>
      <c r="B233" t="s">
        <v>284</v>
      </c>
      <c r="C233" t="s">
        <v>595</v>
      </c>
      <c r="D233" t="s">
        <v>75</v>
      </c>
      <c r="E233" t="s">
        <v>117</v>
      </c>
      <c r="F233" s="51" t="str">
        <f>IFERROR(VLOOKUP(D233,'Tabelas auxiliares'!$A$3:$B$61,2,FALSE),"")</f>
        <v>BIBLIOTECA</v>
      </c>
      <c r="G233" s="51" t="str">
        <f>IFERROR(VLOOKUP($B233,'Tabelas auxiliares'!$A$65:$C$102,2,FALSE),"")</f>
        <v>Acervo bibliográfico</v>
      </c>
      <c r="H233" s="51" t="str">
        <f>IFERROR(VLOOKUP($B233,'Tabelas auxiliares'!$A$65:$C$102,3,FALSE),"")</f>
        <v>LIVROS / ASSINATURA DE JORNAIS E REVISTAS / PERIÓDICOS / BASES ACADÊMICAS/ENCADERNAÇÃO E REENCADERNAÇÃO DE LIVROS DO ACERVO</v>
      </c>
      <c r="I233" t="s">
        <v>794</v>
      </c>
      <c r="J233" t="s">
        <v>1670</v>
      </c>
      <c r="K233" t="s">
        <v>1671</v>
      </c>
      <c r="L233" t="s">
        <v>1672</v>
      </c>
      <c r="M233" t="s">
        <v>1673</v>
      </c>
      <c r="N233" t="s">
        <v>166</v>
      </c>
      <c r="O233" t="s">
        <v>167</v>
      </c>
      <c r="P233" t="s">
        <v>200</v>
      </c>
      <c r="Q233" t="s">
        <v>168</v>
      </c>
      <c r="R233" t="s">
        <v>165</v>
      </c>
      <c r="S233" t="s">
        <v>119</v>
      </c>
      <c r="T233" t="s">
        <v>164</v>
      </c>
      <c r="U233" t="s">
        <v>118</v>
      </c>
      <c r="V233" t="s">
        <v>1674</v>
      </c>
      <c r="W233" t="s">
        <v>1675</v>
      </c>
      <c r="X233" s="51" t="str">
        <f t="shared" si="6"/>
        <v>3</v>
      </c>
      <c r="Y233" s="51" t="str">
        <f>IF(T233="","",IF(AND(T233&lt;&gt;'Tabelas auxiliares'!$B$236,T233&lt;&gt;'Tabelas auxiliares'!$B$237,T233&lt;&gt;'Tabelas auxiliares'!$C$236,T233&lt;&gt;'Tabelas auxiliares'!$C$237,T233&lt;&gt;'Tabelas auxiliares'!$D$236),"FOLHA DE PESSOAL",IF(X233='Tabelas auxiliares'!$A$237,"CUSTEIO",IF(X233='Tabelas auxiliares'!$A$236,"INVESTIMENTO","ERRO - VERIFICAR"))))</f>
        <v>CUSTEIO</v>
      </c>
      <c r="Z233" s="64">
        <f t="shared" si="7"/>
        <v>4648</v>
      </c>
      <c r="AC233" s="44">
        <v>4648</v>
      </c>
      <c r="AD233" s="72"/>
      <c r="AE233" s="72"/>
      <c r="AF233" s="72"/>
      <c r="AG233" s="72"/>
      <c r="AH233" s="72"/>
      <c r="AI233" s="72"/>
      <c r="AJ233" s="72"/>
      <c r="AK233" s="72"/>
      <c r="AL233" s="72"/>
      <c r="AM233" s="72"/>
      <c r="AN233" s="72"/>
      <c r="AO233" s="72"/>
    </row>
    <row r="234" spans="1:41" x14ac:dyDescent="0.25">
      <c r="A234" t="s">
        <v>594</v>
      </c>
      <c r="B234" t="s">
        <v>284</v>
      </c>
      <c r="C234" t="s">
        <v>595</v>
      </c>
      <c r="D234" t="s">
        <v>75</v>
      </c>
      <c r="E234" t="s">
        <v>117</v>
      </c>
      <c r="F234" s="51" t="str">
        <f>IFERROR(VLOOKUP(D234,'Tabelas auxiliares'!$A$3:$B$61,2,FALSE),"")</f>
        <v>BIBLIOTECA</v>
      </c>
      <c r="G234" s="51" t="str">
        <f>IFERROR(VLOOKUP($B234,'Tabelas auxiliares'!$A$65:$C$102,2,FALSE),"")</f>
        <v>Acervo bibliográfico</v>
      </c>
      <c r="H234" s="51" t="str">
        <f>IFERROR(VLOOKUP($B234,'Tabelas auxiliares'!$A$65:$C$102,3,FALSE),"")</f>
        <v>LIVROS / ASSINATURA DE JORNAIS E REVISTAS / PERIÓDICOS / BASES ACADÊMICAS/ENCADERNAÇÃO E REENCADERNAÇÃO DE LIVROS DO ACERVO</v>
      </c>
      <c r="I234" t="s">
        <v>823</v>
      </c>
      <c r="J234" t="s">
        <v>1676</v>
      </c>
      <c r="K234" t="s">
        <v>1677</v>
      </c>
      <c r="L234" t="s">
        <v>1678</v>
      </c>
      <c r="M234" t="s">
        <v>1679</v>
      </c>
      <c r="N234" t="s">
        <v>1308</v>
      </c>
      <c r="O234" t="s">
        <v>167</v>
      </c>
      <c r="P234" t="s">
        <v>1309</v>
      </c>
      <c r="Q234" t="s">
        <v>168</v>
      </c>
      <c r="R234" t="s">
        <v>165</v>
      </c>
      <c r="S234" t="s">
        <v>119</v>
      </c>
      <c r="T234" t="s">
        <v>164</v>
      </c>
      <c r="U234" t="s">
        <v>789</v>
      </c>
      <c r="V234" t="s">
        <v>1680</v>
      </c>
      <c r="W234" t="s">
        <v>1681</v>
      </c>
      <c r="X234" s="51" t="str">
        <f t="shared" si="6"/>
        <v>4</v>
      </c>
      <c r="Y234" s="51" t="str">
        <f>IF(T234="","",IF(AND(T234&lt;&gt;'Tabelas auxiliares'!$B$236,T234&lt;&gt;'Tabelas auxiliares'!$B$237,T234&lt;&gt;'Tabelas auxiliares'!$C$236,T234&lt;&gt;'Tabelas auxiliares'!$C$237,T234&lt;&gt;'Tabelas auxiliares'!$D$236),"FOLHA DE PESSOAL",IF(X234='Tabelas auxiliares'!$A$237,"CUSTEIO",IF(X234='Tabelas auxiliares'!$A$236,"INVESTIMENTO","ERRO - VERIFICAR"))))</f>
        <v>INVESTIMENTO</v>
      </c>
      <c r="Z234" s="64">
        <f t="shared" si="7"/>
        <v>3239.8</v>
      </c>
      <c r="AA234" s="44">
        <v>3239.8</v>
      </c>
      <c r="AD234" s="72"/>
      <c r="AE234" s="72"/>
      <c r="AF234" s="72"/>
      <c r="AG234" s="72"/>
      <c r="AH234" s="72"/>
      <c r="AI234" s="72"/>
      <c r="AJ234" s="72"/>
      <c r="AK234" s="72"/>
      <c r="AL234" s="72"/>
      <c r="AM234" s="72"/>
      <c r="AN234" s="72"/>
      <c r="AO234" s="72"/>
    </row>
    <row r="235" spans="1:41" x14ac:dyDescent="0.25">
      <c r="A235" t="s">
        <v>594</v>
      </c>
      <c r="B235" t="s">
        <v>284</v>
      </c>
      <c r="C235" t="s">
        <v>595</v>
      </c>
      <c r="D235" t="s">
        <v>75</v>
      </c>
      <c r="E235" t="s">
        <v>117</v>
      </c>
      <c r="F235" s="51" t="str">
        <f>IFERROR(VLOOKUP(D235,'Tabelas auxiliares'!$A$3:$B$61,2,FALSE),"")</f>
        <v>BIBLIOTECA</v>
      </c>
      <c r="G235" s="51" t="str">
        <f>IFERROR(VLOOKUP($B235,'Tabelas auxiliares'!$A$65:$C$102,2,FALSE),"")</f>
        <v>Acervo bibliográfico</v>
      </c>
      <c r="H235" s="51" t="str">
        <f>IFERROR(VLOOKUP($B235,'Tabelas auxiliares'!$A$65:$C$102,3,FALSE),"")</f>
        <v>LIVROS / ASSINATURA DE JORNAIS E REVISTAS / PERIÓDICOS / BASES ACADÊMICAS/ENCADERNAÇÃO E REENCADERNAÇÃO DE LIVROS DO ACERVO</v>
      </c>
      <c r="I235" t="s">
        <v>600</v>
      </c>
      <c r="J235" t="s">
        <v>1682</v>
      </c>
      <c r="K235" t="s">
        <v>1683</v>
      </c>
      <c r="L235" t="s">
        <v>1684</v>
      </c>
      <c r="M235" t="s">
        <v>1685</v>
      </c>
      <c r="N235" t="s">
        <v>166</v>
      </c>
      <c r="O235" t="s">
        <v>167</v>
      </c>
      <c r="P235" t="s">
        <v>200</v>
      </c>
      <c r="Q235" t="s">
        <v>168</v>
      </c>
      <c r="R235" t="s">
        <v>165</v>
      </c>
      <c r="S235" t="s">
        <v>119</v>
      </c>
      <c r="T235" t="s">
        <v>164</v>
      </c>
      <c r="U235" t="s">
        <v>118</v>
      </c>
      <c r="V235" t="s">
        <v>1674</v>
      </c>
      <c r="W235" t="s">
        <v>1675</v>
      </c>
      <c r="X235" s="51" t="str">
        <f t="shared" si="6"/>
        <v>3</v>
      </c>
      <c r="Y235" s="51" t="str">
        <f>IF(T235="","",IF(AND(T235&lt;&gt;'Tabelas auxiliares'!$B$236,T235&lt;&gt;'Tabelas auxiliares'!$B$237,T235&lt;&gt;'Tabelas auxiliares'!$C$236,T235&lt;&gt;'Tabelas auxiliares'!$C$237,T235&lt;&gt;'Tabelas auxiliares'!$D$236),"FOLHA DE PESSOAL",IF(X235='Tabelas auxiliares'!$A$237,"CUSTEIO",IF(X235='Tabelas auxiliares'!$A$236,"INVESTIMENTO","ERRO - VERIFICAR"))))</f>
        <v>CUSTEIO</v>
      </c>
      <c r="Z235" s="64">
        <f t="shared" si="7"/>
        <v>18507.099999999999</v>
      </c>
      <c r="AA235" s="44">
        <v>18507.099999999999</v>
      </c>
      <c r="AD235" s="72"/>
      <c r="AE235" s="72"/>
      <c r="AF235" s="72"/>
      <c r="AG235" s="72"/>
      <c r="AH235" s="72"/>
      <c r="AI235" s="72"/>
      <c r="AJ235" s="72"/>
      <c r="AK235" s="72"/>
      <c r="AL235" s="72"/>
      <c r="AM235" s="72"/>
      <c r="AN235" s="72"/>
      <c r="AO235" s="72"/>
    </row>
    <row r="236" spans="1:41" x14ac:dyDescent="0.25">
      <c r="A236" t="s">
        <v>594</v>
      </c>
      <c r="B236" t="s">
        <v>284</v>
      </c>
      <c r="C236" t="s">
        <v>595</v>
      </c>
      <c r="D236" t="s">
        <v>75</v>
      </c>
      <c r="E236" t="s">
        <v>117</v>
      </c>
      <c r="F236" s="51" t="str">
        <f>IFERROR(VLOOKUP(D236,'Tabelas auxiliares'!$A$3:$B$61,2,FALSE),"")</f>
        <v>BIBLIOTECA</v>
      </c>
      <c r="G236" s="51" t="str">
        <f>IFERROR(VLOOKUP($B236,'Tabelas auxiliares'!$A$65:$C$102,2,FALSE),"")</f>
        <v>Acervo bibliográfico</v>
      </c>
      <c r="H236" s="51" t="str">
        <f>IFERROR(VLOOKUP($B236,'Tabelas auxiliares'!$A$65:$C$102,3,FALSE),"")</f>
        <v>LIVROS / ASSINATURA DE JORNAIS E REVISTAS / PERIÓDICOS / BASES ACADÊMICAS/ENCADERNAÇÃO E REENCADERNAÇÃO DE LIVROS DO ACERVO</v>
      </c>
      <c r="I236" t="s">
        <v>600</v>
      </c>
      <c r="J236" t="s">
        <v>1682</v>
      </c>
      <c r="K236" t="s">
        <v>1686</v>
      </c>
      <c r="L236" t="s">
        <v>1684</v>
      </c>
      <c r="M236" t="s">
        <v>1685</v>
      </c>
      <c r="N236" t="s">
        <v>166</v>
      </c>
      <c r="O236" t="s">
        <v>167</v>
      </c>
      <c r="P236" t="s">
        <v>200</v>
      </c>
      <c r="Q236" t="s">
        <v>168</v>
      </c>
      <c r="R236" t="s">
        <v>165</v>
      </c>
      <c r="S236" t="s">
        <v>597</v>
      </c>
      <c r="T236" t="s">
        <v>164</v>
      </c>
      <c r="U236" t="s">
        <v>118</v>
      </c>
      <c r="V236" t="s">
        <v>1674</v>
      </c>
      <c r="W236" t="s">
        <v>1675</v>
      </c>
      <c r="X236" s="51" t="str">
        <f t="shared" si="6"/>
        <v>3</v>
      </c>
      <c r="Y236" s="51" t="str">
        <f>IF(T236="","",IF(AND(T236&lt;&gt;'Tabelas auxiliares'!$B$236,T236&lt;&gt;'Tabelas auxiliares'!$B$237,T236&lt;&gt;'Tabelas auxiliares'!$C$236,T236&lt;&gt;'Tabelas auxiliares'!$C$237,T236&lt;&gt;'Tabelas auxiliares'!$D$236),"FOLHA DE PESSOAL",IF(X236='Tabelas auxiliares'!$A$237,"CUSTEIO",IF(X236='Tabelas auxiliares'!$A$236,"INVESTIMENTO","ERRO - VERIFICAR"))))</f>
        <v>CUSTEIO</v>
      </c>
      <c r="Z236" s="64">
        <f t="shared" si="7"/>
        <v>1892.9</v>
      </c>
      <c r="AA236" s="44">
        <v>1892.9</v>
      </c>
      <c r="AD236" s="72"/>
      <c r="AE236" s="72"/>
      <c r="AF236" s="72"/>
      <c r="AG236" s="72"/>
      <c r="AH236" s="72"/>
      <c r="AI236" s="72"/>
      <c r="AJ236" s="72"/>
      <c r="AK236" s="72"/>
      <c r="AL236" s="72"/>
      <c r="AM236" s="72"/>
      <c r="AN236" s="72"/>
      <c r="AO236" s="72"/>
    </row>
    <row r="237" spans="1:41" x14ac:dyDescent="0.25">
      <c r="A237" t="s">
        <v>594</v>
      </c>
      <c r="B237" t="s">
        <v>284</v>
      </c>
      <c r="C237" t="s">
        <v>595</v>
      </c>
      <c r="D237" t="s">
        <v>75</v>
      </c>
      <c r="E237" t="s">
        <v>117</v>
      </c>
      <c r="F237" s="51" t="str">
        <f>IFERROR(VLOOKUP(D237,'Tabelas auxiliares'!$A$3:$B$61,2,FALSE),"")</f>
        <v>BIBLIOTECA</v>
      </c>
      <c r="G237" s="51" t="str">
        <f>IFERROR(VLOOKUP($B237,'Tabelas auxiliares'!$A$65:$C$102,2,FALSE),"")</f>
        <v>Acervo bibliográfico</v>
      </c>
      <c r="H237" s="51" t="str">
        <f>IFERROR(VLOOKUP($B237,'Tabelas auxiliares'!$A$65:$C$102,3,FALSE),"")</f>
        <v>LIVROS / ASSINATURA DE JORNAIS E REVISTAS / PERIÓDICOS / BASES ACADÊMICAS/ENCADERNAÇÃO E REENCADERNAÇÃO DE LIVROS DO ACERVO</v>
      </c>
      <c r="I237" t="s">
        <v>5466</v>
      </c>
      <c r="J237" t="s">
        <v>5467</v>
      </c>
      <c r="K237" t="s">
        <v>5468</v>
      </c>
      <c r="L237" t="s">
        <v>1687</v>
      </c>
      <c r="M237" t="s">
        <v>1688</v>
      </c>
      <c r="N237" t="s">
        <v>166</v>
      </c>
      <c r="O237" t="s">
        <v>167</v>
      </c>
      <c r="P237" t="s">
        <v>200</v>
      </c>
      <c r="Q237" t="s">
        <v>168</v>
      </c>
      <c r="R237" t="s">
        <v>165</v>
      </c>
      <c r="S237" t="s">
        <v>119</v>
      </c>
      <c r="T237" t="s">
        <v>228</v>
      </c>
      <c r="U237" t="s">
        <v>795</v>
      </c>
      <c r="V237" t="s">
        <v>1372</v>
      </c>
      <c r="W237" t="s">
        <v>1373</v>
      </c>
      <c r="X237" s="51" t="str">
        <f t="shared" si="6"/>
        <v>3</v>
      </c>
      <c r="Y237" s="51" t="str">
        <f>IF(T237="","",IF(AND(T237&lt;&gt;'Tabelas auxiliares'!$B$236,T237&lt;&gt;'Tabelas auxiliares'!$B$237,T237&lt;&gt;'Tabelas auxiliares'!$C$236,T237&lt;&gt;'Tabelas auxiliares'!$C$237,T237&lt;&gt;'Tabelas auxiliares'!$D$236),"FOLHA DE PESSOAL",IF(X237='Tabelas auxiliares'!$A$237,"CUSTEIO",IF(X237='Tabelas auxiliares'!$A$236,"INVESTIMENTO","ERRO - VERIFICAR"))))</f>
        <v>CUSTEIO</v>
      </c>
      <c r="Z237" s="64">
        <f t="shared" si="7"/>
        <v>13349.3</v>
      </c>
      <c r="AA237" s="44">
        <v>13349.3</v>
      </c>
      <c r="AD237" s="72"/>
      <c r="AE237" s="72"/>
      <c r="AF237" s="72"/>
      <c r="AG237" s="72"/>
      <c r="AH237" s="72"/>
      <c r="AI237" s="72"/>
      <c r="AJ237" s="72"/>
      <c r="AK237" s="72"/>
      <c r="AL237" s="72"/>
      <c r="AM237" s="72"/>
      <c r="AN237" s="72"/>
      <c r="AO237" s="72"/>
    </row>
    <row r="238" spans="1:41" x14ac:dyDescent="0.25">
      <c r="A238" t="s">
        <v>594</v>
      </c>
      <c r="B238" t="s">
        <v>284</v>
      </c>
      <c r="C238" t="s">
        <v>595</v>
      </c>
      <c r="D238" t="s">
        <v>75</v>
      </c>
      <c r="E238" t="s">
        <v>117</v>
      </c>
      <c r="F238" s="51" t="str">
        <f>IFERROR(VLOOKUP(D238,'Tabelas auxiliares'!$A$3:$B$61,2,FALSE),"")</f>
        <v>BIBLIOTECA</v>
      </c>
      <c r="G238" s="51" t="str">
        <f>IFERROR(VLOOKUP($B238,'Tabelas auxiliares'!$A$65:$C$102,2,FALSE),"")</f>
        <v>Acervo bibliográfico</v>
      </c>
      <c r="H238" s="51" t="str">
        <f>IFERROR(VLOOKUP($B238,'Tabelas auxiliares'!$A$65:$C$102,3,FALSE),"")</f>
        <v>LIVROS / ASSINATURA DE JORNAIS E REVISTAS / PERIÓDICOS / BASES ACADÊMICAS/ENCADERNAÇÃO E REENCADERNAÇÃO DE LIVROS DO ACERVO</v>
      </c>
      <c r="I238" t="s">
        <v>5466</v>
      </c>
      <c r="J238" t="s">
        <v>5467</v>
      </c>
      <c r="K238" t="s">
        <v>5469</v>
      </c>
      <c r="L238" t="s">
        <v>1687</v>
      </c>
      <c r="M238" t="s">
        <v>1688</v>
      </c>
      <c r="N238" t="s">
        <v>166</v>
      </c>
      <c r="O238" t="s">
        <v>167</v>
      </c>
      <c r="P238" t="s">
        <v>200</v>
      </c>
      <c r="Q238" t="s">
        <v>168</v>
      </c>
      <c r="R238" t="s">
        <v>165</v>
      </c>
      <c r="S238" t="s">
        <v>119</v>
      </c>
      <c r="T238" t="s">
        <v>164</v>
      </c>
      <c r="U238" t="s">
        <v>118</v>
      </c>
      <c r="V238" t="s">
        <v>1372</v>
      </c>
      <c r="W238" t="s">
        <v>1373</v>
      </c>
      <c r="X238" s="51" t="str">
        <f t="shared" si="6"/>
        <v>3</v>
      </c>
      <c r="Y238" s="51" t="str">
        <f>IF(T238="","",IF(AND(T238&lt;&gt;'Tabelas auxiliares'!$B$236,T238&lt;&gt;'Tabelas auxiliares'!$B$237,T238&lt;&gt;'Tabelas auxiliares'!$C$236,T238&lt;&gt;'Tabelas auxiliares'!$C$237,T238&lt;&gt;'Tabelas auxiliares'!$D$236),"FOLHA DE PESSOAL",IF(X238='Tabelas auxiliares'!$A$237,"CUSTEIO",IF(X238='Tabelas auxiliares'!$A$236,"INVESTIMENTO","ERRO - VERIFICAR"))))</f>
        <v>CUSTEIO</v>
      </c>
      <c r="Z238" s="64">
        <f t="shared" si="7"/>
        <v>883.28</v>
      </c>
      <c r="AA238" s="44">
        <v>883.28</v>
      </c>
      <c r="AD238" s="72"/>
      <c r="AE238" s="72"/>
      <c r="AF238" s="72"/>
      <c r="AG238" s="72"/>
      <c r="AH238" s="72"/>
      <c r="AI238" s="72"/>
      <c r="AJ238" s="72"/>
      <c r="AK238" s="72"/>
      <c r="AL238" s="72"/>
      <c r="AM238" s="72"/>
      <c r="AN238" s="72"/>
      <c r="AO238" s="72"/>
    </row>
    <row r="239" spans="1:41" x14ac:dyDescent="0.25">
      <c r="A239" t="s">
        <v>594</v>
      </c>
      <c r="B239" t="s">
        <v>287</v>
      </c>
      <c r="C239" t="s">
        <v>595</v>
      </c>
      <c r="D239" t="s">
        <v>86</v>
      </c>
      <c r="E239" t="s">
        <v>117</v>
      </c>
      <c r="F239" s="51" t="str">
        <f>IFERROR(VLOOKUP(D239,'Tabelas auxiliares'!$A$3:$B$61,2,FALSE),"")</f>
        <v>SUGEPE - CAPACITAÇÃO</v>
      </c>
      <c r="G239" s="51" t="str">
        <f>IFERROR(VLOOKUP($B239,'Tabelas auxiliares'!$A$65:$C$102,2,FALSE),"")</f>
        <v>Capacitação de servidores</v>
      </c>
      <c r="H239" s="51" t="str">
        <f>IFERROR(VLOOKUP($B239,'Tabelas auxiliares'!$A$65:$C$102,3,FALSE),"")</f>
        <v>CURSO EXTERNO / INSCRICOES PARA CURSO / CURSOS IN COMPANY</v>
      </c>
      <c r="I239" t="s">
        <v>608</v>
      </c>
      <c r="J239" t="s">
        <v>1689</v>
      </c>
      <c r="K239" t="s">
        <v>1690</v>
      </c>
      <c r="L239" t="s">
        <v>1691</v>
      </c>
      <c r="M239" t="s">
        <v>1692</v>
      </c>
      <c r="N239" t="s">
        <v>1693</v>
      </c>
      <c r="O239" t="s">
        <v>167</v>
      </c>
      <c r="P239" t="s">
        <v>1694</v>
      </c>
      <c r="Q239" t="s">
        <v>168</v>
      </c>
      <c r="R239" t="s">
        <v>165</v>
      </c>
      <c r="S239" t="s">
        <v>119</v>
      </c>
      <c r="T239" t="s">
        <v>164</v>
      </c>
      <c r="U239" t="s">
        <v>1695</v>
      </c>
      <c r="V239" t="s">
        <v>1515</v>
      </c>
      <c r="W239" t="s">
        <v>1516</v>
      </c>
      <c r="X239" s="51" t="str">
        <f t="shared" si="6"/>
        <v>3</v>
      </c>
      <c r="Y239" s="51" t="str">
        <f>IF(T239="","",IF(AND(T239&lt;&gt;'Tabelas auxiliares'!$B$236,T239&lt;&gt;'Tabelas auxiliares'!$B$237,T239&lt;&gt;'Tabelas auxiliares'!$C$236,T239&lt;&gt;'Tabelas auxiliares'!$C$237,T239&lt;&gt;'Tabelas auxiliares'!$D$236),"FOLHA DE PESSOAL",IF(X239='Tabelas auxiliares'!$A$237,"CUSTEIO",IF(X239='Tabelas auxiliares'!$A$236,"INVESTIMENTO","ERRO - VERIFICAR"))))</f>
        <v>CUSTEIO</v>
      </c>
      <c r="Z239" s="64">
        <f t="shared" si="7"/>
        <v>25290</v>
      </c>
      <c r="AC239" s="44">
        <v>25290</v>
      </c>
      <c r="AD239" s="72"/>
      <c r="AE239" s="72"/>
      <c r="AF239" s="72"/>
      <c r="AG239" s="72"/>
      <c r="AH239" s="72"/>
      <c r="AI239" s="72"/>
      <c r="AJ239" s="72"/>
      <c r="AK239" s="72"/>
      <c r="AL239" s="72"/>
      <c r="AM239" s="72"/>
      <c r="AN239" s="72"/>
      <c r="AO239" s="72"/>
    </row>
    <row r="240" spans="1:41" x14ac:dyDescent="0.25">
      <c r="A240" t="s">
        <v>594</v>
      </c>
      <c r="B240" t="s">
        <v>287</v>
      </c>
      <c r="C240" t="s">
        <v>595</v>
      </c>
      <c r="D240" t="s">
        <v>86</v>
      </c>
      <c r="E240" t="s">
        <v>117</v>
      </c>
      <c r="F240" s="51" t="str">
        <f>IFERROR(VLOOKUP(D240,'Tabelas auxiliares'!$A$3:$B$61,2,FALSE),"")</f>
        <v>SUGEPE - CAPACITAÇÃO</v>
      </c>
      <c r="G240" s="51" t="str">
        <f>IFERROR(VLOOKUP($B240,'Tabelas auxiliares'!$A$65:$C$102,2,FALSE),"")</f>
        <v>Capacitação de servidores</v>
      </c>
      <c r="H240" s="51" t="str">
        <f>IFERROR(VLOOKUP($B240,'Tabelas auxiliares'!$A$65:$C$102,3,FALSE),"")</f>
        <v>CURSO EXTERNO / INSCRICOES PARA CURSO / CURSOS IN COMPANY</v>
      </c>
      <c r="I240" t="s">
        <v>1353</v>
      </c>
      <c r="J240" t="s">
        <v>1696</v>
      </c>
      <c r="K240" t="s">
        <v>1697</v>
      </c>
      <c r="L240" t="s">
        <v>1698</v>
      </c>
      <c r="M240" t="s">
        <v>1699</v>
      </c>
      <c r="N240" t="s">
        <v>1693</v>
      </c>
      <c r="O240" t="s">
        <v>167</v>
      </c>
      <c r="P240" t="s">
        <v>1694</v>
      </c>
      <c r="Q240" t="s">
        <v>168</v>
      </c>
      <c r="R240" t="s">
        <v>165</v>
      </c>
      <c r="S240" t="s">
        <v>119</v>
      </c>
      <c r="T240" t="s">
        <v>164</v>
      </c>
      <c r="U240" t="s">
        <v>1695</v>
      </c>
      <c r="V240" t="s">
        <v>1515</v>
      </c>
      <c r="W240" t="s">
        <v>1516</v>
      </c>
      <c r="X240" s="51" t="str">
        <f t="shared" si="6"/>
        <v>3</v>
      </c>
      <c r="Y240" s="51" t="str">
        <f>IF(T240="","",IF(AND(T240&lt;&gt;'Tabelas auxiliares'!$B$236,T240&lt;&gt;'Tabelas auxiliares'!$B$237,T240&lt;&gt;'Tabelas auxiliares'!$C$236,T240&lt;&gt;'Tabelas auxiliares'!$C$237,T240&lt;&gt;'Tabelas auxiliares'!$D$236),"FOLHA DE PESSOAL",IF(X240='Tabelas auxiliares'!$A$237,"CUSTEIO",IF(X240='Tabelas auxiliares'!$A$236,"INVESTIMENTO","ERRO - VERIFICAR"))))</f>
        <v>CUSTEIO</v>
      </c>
      <c r="Z240" s="64">
        <f t="shared" si="7"/>
        <v>3390</v>
      </c>
      <c r="AC240" s="44">
        <v>3390</v>
      </c>
      <c r="AD240" s="72"/>
      <c r="AE240" s="72"/>
      <c r="AF240" s="72"/>
      <c r="AG240" s="72"/>
      <c r="AH240" s="72"/>
      <c r="AI240" s="72"/>
      <c r="AJ240" s="72"/>
      <c r="AK240" s="72"/>
      <c r="AL240" s="72"/>
      <c r="AM240" s="72"/>
      <c r="AN240" s="72"/>
      <c r="AO240" s="72"/>
    </row>
    <row r="241" spans="1:41" x14ac:dyDescent="0.25">
      <c r="A241" t="s">
        <v>594</v>
      </c>
      <c r="B241" t="s">
        <v>287</v>
      </c>
      <c r="C241" t="s">
        <v>595</v>
      </c>
      <c r="D241" t="s">
        <v>86</v>
      </c>
      <c r="E241" t="s">
        <v>117</v>
      </c>
      <c r="F241" s="51" t="str">
        <f>IFERROR(VLOOKUP(D241,'Tabelas auxiliares'!$A$3:$B$61,2,FALSE),"")</f>
        <v>SUGEPE - CAPACITAÇÃO</v>
      </c>
      <c r="G241" s="51" t="str">
        <f>IFERROR(VLOOKUP($B241,'Tabelas auxiliares'!$A$65:$C$102,2,FALSE),"")</f>
        <v>Capacitação de servidores</v>
      </c>
      <c r="H241" s="51" t="str">
        <f>IFERROR(VLOOKUP($B241,'Tabelas auxiliares'!$A$65:$C$102,3,FALSE),"")</f>
        <v>CURSO EXTERNO / INSCRICOES PARA CURSO / CURSOS IN COMPANY</v>
      </c>
      <c r="I241" t="s">
        <v>1700</v>
      </c>
      <c r="J241" t="s">
        <v>1701</v>
      </c>
      <c r="K241" t="s">
        <v>1702</v>
      </c>
      <c r="L241" t="s">
        <v>1703</v>
      </c>
      <c r="M241" t="s">
        <v>1704</v>
      </c>
      <c r="N241" t="s">
        <v>1693</v>
      </c>
      <c r="O241" t="s">
        <v>167</v>
      </c>
      <c r="P241" t="s">
        <v>1694</v>
      </c>
      <c r="Q241" t="s">
        <v>168</v>
      </c>
      <c r="R241" t="s">
        <v>165</v>
      </c>
      <c r="S241" t="s">
        <v>119</v>
      </c>
      <c r="T241" t="s">
        <v>164</v>
      </c>
      <c r="U241" t="s">
        <v>1695</v>
      </c>
      <c r="V241" t="s">
        <v>1515</v>
      </c>
      <c r="W241" t="s">
        <v>1516</v>
      </c>
      <c r="X241" s="51" t="str">
        <f t="shared" si="6"/>
        <v>3</v>
      </c>
      <c r="Y241" s="51" t="str">
        <f>IF(T241="","",IF(AND(T241&lt;&gt;'Tabelas auxiliares'!$B$236,T241&lt;&gt;'Tabelas auxiliares'!$B$237,T241&lt;&gt;'Tabelas auxiliares'!$C$236,T241&lt;&gt;'Tabelas auxiliares'!$C$237,T241&lt;&gt;'Tabelas auxiliares'!$D$236),"FOLHA DE PESSOAL",IF(X241='Tabelas auxiliares'!$A$237,"CUSTEIO",IF(X241='Tabelas auxiliares'!$A$236,"INVESTIMENTO","ERRO - VERIFICAR"))))</f>
        <v>CUSTEIO</v>
      </c>
      <c r="Z241" s="64">
        <f t="shared" si="7"/>
        <v>3894</v>
      </c>
      <c r="AC241" s="44">
        <v>3894</v>
      </c>
      <c r="AD241" s="72"/>
      <c r="AE241" s="72"/>
      <c r="AF241" s="72"/>
      <c r="AG241" s="72"/>
      <c r="AH241" s="72"/>
      <c r="AI241" s="72"/>
      <c r="AJ241" s="72"/>
      <c r="AK241" s="72"/>
      <c r="AL241" s="72"/>
      <c r="AM241" s="72"/>
      <c r="AN241" s="72"/>
      <c r="AO241" s="72"/>
    </row>
    <row r="242" spans="1:41" x14ac:dyDescent="0.25">
      <c r="A242" t="s">
        <v>594</v>
      </c>
      <c r="B242" t="s">
        <v>287</v>
      </c>
      <c r="C242" t="s">
        <v>595</v>
      </c>
      <c r="D242" t="s">
        <v>86</v>
      </c>
      <c r="E242" t="s">
        <v>117</v>
      </c>
      <c r="F242" s="51" t="str">
        <f>IFERROR(VLOOKUP(D242,'Tabelas auxiliares'!$A$3:$B$61,2,FALSE),"")</f>
        <v>SUGEPE - CAPACITAÇÃO</v>
      </c>
      <c r="G242" s="51" t="str">
        <f>IFERROR(VLOOKUP($B242,'Tabelas auxiliares'!$A$65:$C$102,2,FALSE),"")</f>
        <v>Capacitação de servidores</v>
      </c>
      <c r="H242" s="51" t="str">
        <f>IFERROR(VLOOKUP($B242,'Tabelas auxiliares'!$A$65:$C$102,3,FALSE),"")</f>
        <v>CURSO EXTERNO / INSCRICOES PARA CURSO / CURSOS IN COMPANY</v>
      </c>
      <c r="I242" t="s">
        <v>1592</v>
      </c>
      <c r="J242" t="s">
        <v>1705</v>
      </c>
      <c r="K242" t="s">
        <v>1706</v>
      </c>
      <c r="L242" t="s">
        <v>1707</v>
      </c>
      <c r="M242" t="s">
        <v>1708</v>
      </c>
      <c r="N242" t="s">
        <v>1693</v>
      </c>
      <c r="O242" t="s">
        <v>167</v>
      </c>
      <c r="P242" t="s">
        <v>1694</v>
      </c>
      <c r="Q242" t="s">
        <v>168</v>
      </c>
      <c r="R242" t="s">
        <v>165</v>
      </c>
      <c r="S242" t="s">
        <v>119</v>
      </c>
      <c r="T242" t="s">
        <v>164</v>
      </c>
      <c r="U242" t="s">
        <v>1695</v>
      </c>
      <c r="V242" t="s">
        <v>1515</v>
      </c>
      <c r="W242" t="s">
        <v>1516</v>
      </c>
      <c r="X242" s="51" t="str">
        <f t="shared" si="6"/>
        <v>3</v>
      </c>
      <c r="Y242" s="51" t="str">
        <f>IF(T242="","",IF(AND(T242&lt;&gt;'Tabelas auxiliares'!$B$236,T242&lt;&gt;'Tabelas auxiliares'!$B$237,T242&lt;&gt;'Tabelas auxiliares'!$C$236,T242&lt;&gt;'Tabelas auxiliares'!$C$237,T242&lt;&gt;'Tabelas auxiliares'!$D$236),"FOLHA DE PESSOAL",IF(X242='Tabelas auxiliares'!$A$237,"CUSTEIO",IF(X242='Tabelas auxiliares'!$A$236,"INVESTIMENTO","ERRO - VERIFICAR"))))</f>
        <v>CUSTEIO</v>
      </c>
      <c r="Z242" s="64">
        <f t="shared" si="7"/>
        <v>2100</v>
      </c>
      <c r="AC242" s="44">
        <v>2100</v>
      </c>
      <c r="AD242" s="72"/>
      <c r="AE242" s="72"/>
      <c r="AF242" s="72"/>
      <c r="AG242" s="72"/>
      <c r="AH242" s="72"/>
      <c r="AI242" s="72"/>
      <c r="AJ242" s="72"/>
      <c r="AK242" s="72"/>
      <c r="AL242" s="72"/>
      <c r="AM242" s="72"/>
      <c r="AN242" s="72"/>
      <c r="AO242" s="72"/>
    </row>
    <row r="243" spans="1:41" x14ac:dyDescent="0.25">
      <c r="A243" t="s">
        <v>594</v>
      </c>
      <c r="B243" t="s">
        <v>287</v>
      </c>
      <c r="C243" t="s">
        <v>595</v>
      </c>
      <c r="D243" t="s">
        <v>86</v>
      </c>
      <c r="E243" t="s">
        <v>117</v>
      </c>
      <c r="F243" s="51" t="str">
        <f>IFERROR(VLOOKUP(D243,'Tabelas auxiliares'!$A$3:$B$61,2,FALSE),"")</f>
        <v>SUGEPE - CAPACITAÇÃO</v>
      </c>
      <c r="G243" s="51" t="str">
        <f>IFERROR(VLOOKUP($B243,'Tabelas auxiliares'!$A$65:$C$102,2,FALSE),"")</f>
        <v>Capacitação de servidores</v>
      </c>
      <c r="H243" s="51" t="str">
        <f>IFERROR(VLOOKUP($B243,'Tabelas auxiliares'!$A$65:$C$102,3,FALSE),"")</f>
        <v>CURSO EXTERNO / INSCRICOES PARA CURSO / CURSOS IN COMPANY</v>
      </c>
      <c r="I243" t="s">
        <v>621</v>
      </c>
      <c r="J243" t="s">
        <v>1709</v>
      </c>
      <c r="K243" t="s">
        <v>1710</v>
      </c>
      <c r="L243" t="s">
        <v>1711</v>
      </c>
      <c r="M243" t="s">
        <v>1712</v>
      </c>
      <c r="N243" t="s">
        <v>1693</v>
      </c>
      <c r="O243" t="s">
        <v>167</v>
      </c>
      <c r="P243" t="s">
        <v>1694</v>
      </c>
      <c r="Q243" t="s">
        <v>168</v>
      </c>
      <c r="R243" t="s">
        <v>165</v>
      </c>
      <c r="S243" t="s">
        <v>119</v>
      </c>
      <c r="T243" t="s">
        <v>164</v>
      </c>
      <c r="U243" t="s">
        <v>1695</v>
      </c>
      <c r="V243" t="s">
        <v>1515</v>
      </c>
      <c r="W243" t="s">
        <v>1516</v>
      </c>
      <c r="X243" s="51" t="str">
        <f t="shared" si="6"/>
        <v>3</v>
      </c>
      <c r="Y243" s="51" t="str">
        <f>IF(T243="","",IF(AND(T243&lt;&gt;'Tabelas auxiliares'!$B$236,T243&lt;&gt;'Tabelas auxiliares'!$B$237,T243&lt;&gt;'Tabelas auxiliares'!$C$236,T243&lt;&gt;'Tabelas auxiliares'!$C$237,T243&lt;&gt;'Tabelas auxiliares'!$D$236),"FOLHA DE PESSOAL",IF(X243='Tabelas auxiliares'!$A$237,"CUSTEIO",IF(X243='Tabelas auxiliares'!$A$236,"INVESTIMENTO","ERRO - VERIFICAR"))))</f>
        <v>CUSTEIO</v>
      </c>
      <c r="Z243" s="64">
        <f t="shared" si="7"/>
        <v>3890</v>
      </c>
      <c r="AC243" s="44">
        <v>3890</v>
      </c>
      <c r="AD243" s="72"/>
      <c r="AE243" s="72"/>
      <c r="AF243" s="72"/>
      <c r="AG243" s="72"/>
      <c r="AH243" s="72"/>
      <c r="AI243" s="72"/>
      <c r="AJ243" s="72"/>
      <c r="AK243" s="72"/>
      <c r="AL243" s="72"/>
      <c r="AM243" s="72"/>
      <c r="AN243" s="72"/>
      <c r="AO243" s="72"/>
    </row>
    <row r="244" spans="1:41" x14ac:dyDescent="0.25">
      <c r="A244" t="s">
        <v>594</v>
      </c>
      <c r="B244" t="s">
        <v>287</v>
      </c>
      <c r="C244" t="s">
        <v>595</v>
      </c>
      <c r="D244" t="s">
        <v>86</v>
      </c>
      <c r="E244" t="s">
        <v>117</v>
      </c>
      <c r="F244" s="51" t="str">
        <f>IFERROR(VLOOKUP(D244,'Tabelas auxiliares'!$A$3:$B$61,2,FALSE),"")</f>
        <v>SUGEPE - CAPACITAÇÃO</v>
      </c>
      <c r="G244" s="51" t="str">
        <f>IFERROR(VLOOKUP($B244,'Tabelas auxiliares'!$A$65:$C$102,2,FALSE),"")</f>
        <v>Capacitação de servidores</v>
      </c>
      <c r="H244" s="51" t="str">
        <f>IFERROR(VLOOKUP($B244,'Tabelas auxiliares'!$A$65:$C$102,3,FALSE),"")</f>
        <v>CURSO EXTERNO / INSCRICOES PARA CURSO / CURSOS IN COMPANY</v>
      </c>
      <c r="I244" t="s">
        <v>1517</v>
      </c>
      <c r="J244" t="s">
        <v>5470</v>
      </c>
      <c r="K244" t="s">
        <v>5471</v>
      </c>
      <c r="L244" t="s">
        <v>5472</v>
      </c>
      <c r="M244" t="s">
        <v>5473</v>
      </c>
      <c r="N244" t="s">
        <v>1693</v>
      </c>
      <c r="O244" t="s">
        <v>167</v>
      </c>
      <c r="P244" t="s">
        <v>1694</v>
      </c>
      <c r="Q244" t="s">
        <v>168</v>
      </c>
      <c r="R244" t="s">
        <v>165</v>
      </c>
      <c r="S244" t="s">
        <v>119</v>
      </c>
      <c r="T244" t="s">
        <v>164</v>
      </c>
      <c r="U244" t="s">
        <v>1695</v>
      </c>
      <c r="V244" t="s">
        <v>1515</v>
      </c>
      <c r="W244" t="s">
        <v>1516</v>
      </c>
      <c r="X244" s="51" t="str">
        <f t="shared" si="6"/>
        <v>3</v>
      </c>
      <c r="Y244" s="51" t="str">
        <f>IF(T244="","",IF(AND(T244&lt;&gt;'Tabelas auxiliares'!$B$236,T244&lt;&gt;'Tabelas auxiliares'!$B$237,T244&lt;&gt;'Tabelas auxiliares'!$C$236,T244&lt;&gt;'Tabelas auxiliares'!$C$237,T244&lt;&gt;'Tabelas auxiliares'!$D$236),"FOLHA DE PESSOAL",IF(X244='Tabelas auxiliares'!$A$237,"CUSTEIO",IF(X244='Tabelas auxiliares'!$A$236,"INVESTIMENTO","ERRO - VERIFICAR"))))</f>
        <v>CUSTEIO</v>
      </c>
      <c r="Z244" s="64">
        <f t="shared" si="7"/>
        <v>1500</v>
      </c>
      <c r="AA244" s="44">
        <v>1500</v>
      </c>
      <c r="AD244" s="72"/>
      <c r="AE244" s="72"/>
      <c r="AF244" s="72"/>
      <c r="AG244" s="72"/>
      <c r="AH244" s="72"/>
      <c r="AI244" s="72"/>
      <c r="AJ244" s="72"/>
      <c r="AK244" s="72"/>
      <c r="AL244" s="72"/>
      <c r="AM244" s="72"/>
      <c r="AN244" s="72"/>
      <c r="AO244" s="72"/>
    </row>
    <row r="245" spans="1:41" x14ac:dyDescent="0.25">
      <c r="A245" t="s">
        <v>594</v>
      </c>
      <c r="B245" t="s">
        <v>287</v>
      </c>
      <c r="C245" t="s">
        <v>595</v>
      </c>
      <c r="D245" t="s">
        <v>86</v>
      </c>
      <c r="E245" t="s">
        <v>117</v>
      </c>
      <c r="F245" s="51" t="str">
        <f>IFERROR(VLOOKUP(D245,'Tabelas auxiliares'!$A$3:$B$61,2,FALSE),"")</f>
        <v>SUGEPE - CAPACITAÇÃO</v>
      </c>
      <c r="G245" s="51" t="str">
        <f>IFERROR(VLOOKUP($B245,'Tabelas auxiliares'!$A$65:$C$102,2,FALSE),"")</f>
        <v>Capacitação de servidores</v>
      </c>
      <c r="H245" s="51" t="str">
        <f>IFERROR(VLOOKUP($B245,'Tabelas auxiliares'!$A$65:$C$102,3,FALSE),"")</f>
        <v>CURSO EXTERNO / INSCRICOES PARA CURSO / CURSOS IN COMPANY</v>
      </c>
      <c r="I245" t="s">
        <v>1517</v>
      </c>
      <c r="J245" t="s">
        <v>1713</v>
      </c>
      <c r="K245" t="s">
        <v>1714</v>
      </c>
      <c r="L245" t="s">
        <v>1715</v>
      </c>
      <c r="M245" t="s">
        <v>1716</v>
      </c>
      <c r="N245" t="s">
        <v>1693</v>
      </c>
      <c r="O245" t="s">
        <v>167</v>
      </c>
      <c r="P245" t="s">
        <v>1694</v>
      </c>
      <c r="Q245" t="s">
        <v>168</v>
      </c>
      <c r="R245" t="s">
        <v>165</v>
      </c>
      <c r="S245" t="s">
        <v>119</v>
      </c>
      <c r="T245" t="s">
        <v>164</v>
      </c>
      <c r="U245" t="s">
        <v>1695</v>
      </c>
      <c r="V245" t="s">
        <v>1515</v>
      </c>
      <c r="W245" t="s">
        <v>1516</v>
      </c>
      <c r="X245" s="51" t="str">
        <f t="shared" si="6"/>
        <v>3</v>
      </c>
      <c r="Y245" s="51" t="str">
        <f>IF(T245="","",IF(AND(T245&lt;&gt;'Tabelas auxiliares'!$B$236,T245&lt;&gt;'Tabelas auxiliares'!$B$237,T245&lt;&gt;'Tabelas auxiliares'!$C$236,T245&lt;&gt;'Tabelas auxiliares'!$C$237,T245&lt;&gt;'Tabelas auxiliares'!$D$236),"FOLHA DE PESSOAL",IF(X245='Tabelas auxiliares'!$A$237,"CUSTEIO",IF(X245='Tabelas auxiliares'!$A$236,"INVESTIMENTO","ERRO - VERIFICAR"))))</f>
        <v>CUSTEIO</v>
      </c>
      <c r="Z245" s="64">
        <f t="shared" si="7"/>
        <v>1500</v>
      </c>
      <c r="AA245" s="44">
        <v>1500</v>
      </c>
      <c r="AD245" s="72"/>
      <c r="AE245" s="72"/>
      <c r="AF245" s="72"/>
      <c r="AG245" s="72"/>
      <c r="AH245" s="72"/>
      <c r="AI245" s="72"/>
      <c r="AJ245" s="72"/>
      <c r="AK245" s="72"/>
      <c r="AL245" s="72"/>
      <c r="AM245" s="72"/>
      <c r="AN245" s="72"/>
      <c r="AO245" s="72"/>
    </row>
    <row r="246" spans="1:41" x14ac:dyDescent="0.25">
      <c r="A246" t="s">
        <v>594</v>
      </c>
      <c r="B246" t="s">
        <v>287</v>
      </c>
      <c r="C246" t="s">
        <v>595</v>
      </c>
      <c r="D246" t="s">
        <v>86</v>
      </c>
      <c r="E246" t="s">
        <v>117</v>
      </c>
      <c r="F246" s="51" t="str">
        <f>IFERROR(VLOOKUP(D246,'Tabelas auxiliares'!$A$3:$B$61,2,FALSE),"")</f>
        <v>SUGEPE - CAPACITAÇÃO</v>
      </c>
      <c r="G246" s="51" t="str">
        <f>IFERROR(VLOOKUP($B246,'Tabelas auxiliares'!$A$65:$C$102,2,FALSE),"")</f>
        <v>Capacitação de servidores</v>
      </c>
      <c r="H246" s="51" t="str">
        <f>IFERROR(VLOOKUP($B246,'Tabelas auxiliares'!$A$65:$C$102,3,FALSE),"")</f>
        <v>CURSO EXTERNO / INSCRICOES PARA CURSO / CURSOS IN COMPANY</v>
      </c>
      <c r="I246" t="s">
        <v>1517</v>
      </c>
      <c r="J246" t="s">
        <v>1717</v>
      </c>
      <c r="K246" t="s">
        <v>1718</v>
      </c>
      <c r="L246" t="s">
        <v>1719</v>
      </c>
      <c r="M246" t="s">
        <v>1699</v>
      </c>
      <c r="N246" t="s">
        <v>1693</v>
      </c>
      <c r="O246" t="s">
        <v>167</v>
      </c>
      <c r="P246" t="s">
        <v>1694</v>
      </c>
      <c r="Q246" t="s">
        <v>168</v>
      </c>
      <c r="R246" t="s">
        <v>165</v>
      </c>
      <c r="S246" t="s">
        <v>119</v>
      </c>
      <c r="T246" t="s">
        <v>164</v>
      </c>
      <c r="U246" t="s">
        <v>1695</v>
      </c>
      <c r="V246" t="s">
        <v>1515</v>
      </c>
      <c r="W246" t="s">
        <v>1516</v>
      </c>
      <c r="X246" s="51" t="str">
        <f t="shared" si="6"/>
        <v>3</v>
      </c>
      <c r="Y246" s="51" t="str">
        <f>IF(T246="","",IF(AND(T246&lt;&gt;'Tabelas auxiliares'!$B$236,T246&lt;&gt;'Tabelas auxiliares'!$B$237,T246&lt;&gt;'Tabelas auxiliares'!$C$236,T246&lt;&gt;'Tabelas auxiliares'!$C$237,T246&lt;&gt;'Tabelas auxiliares'!$D$236),"FOLHA DE PESSOAL",IF(X246='Tabelas auxiliares'!$A$237,"CUSTEIO",IF(X246='Tabelas auxiliares'!$A$236,"INVESTIMENTO","ERRO - VERIFICAR"))))</f>
        <v>CUSTEIO</v>
      </c>
      <c r="Z246" s="64">
        <f t="shared" si="7"/>
        <v>7080</v>
      </c>
      <c r="AC246" s="44">
        <v>7080</v>
      </c>
      <c r="AD246" s="72"/>
      <c r="AE246" s="72"/>
      <c r="AF246" s="72"/>
      <c r="AG246" s="72"/>
      <c r="AH246" s="72"/>
      <c r="AI246" s="72"/>
      <c r="AJ246" s="72"/>
      <c r="AK246" s="72"/>
      <c r="AL246" s="72"/>
      <c r="AM246" s="72"/>
      <c r="AN246" s="72"/>
      <c r="AO246" s="72"/>
    </row>
    <row r="247" spans="1:41" x14ac:dyDescent="0.25">
      <c r="A247" t="s">
        <v>594</v>
      </c>
      <c r="B247" t="s">
        <v>287</v>
      </c>
      <c r="C247" t="s">
        <v>595</v>
      </c>
      <c r="D247" t="s">
        <v>86</v>
      </c>
      <c r="E247" t="s">
        <v>117</v>
      </c>
      <c r="F247" s="51" t="str">
        <f>IFERROR(VLOOKUP(D247,'Tabelas auxiliares'!$A$3:$B$61,2,FALSE),"")</f>
        <v>SUGEPE - CAPACITAÇÃO</v>
      </c>
      <c r="G247" s="51" t="str">
        <f>IFERROR(VLOOKUP($B247,'Tabelas auxiliares'!$A$65:$C$102,2,FALSE),"")</f>
        <v>Capacitação de servidores</v>
      </c>
      <c r="H247" s="51" t="str">
        <f>IFERROR(VLOOKUP($B247,'Tabelas auxiliares'!$A$65:$C$102,3,FALSE),"")</f>
        <v>CURSO EXTERNO / INSCRICOES PARA CURSO / CURSOS IN COMPANY</v>
      </c>
      <c r="I247" t="s">
        <v>1264</v>
      </c>
      <c r="J247" t="s">
        <v>1720</v>
      </c>
      <c r="K247" t="s">
        <v>1721</v>
      </c>
      <c r="L247" t="s">
        <v>1722</v>
      </c>
      <c r="M247" t="s">
        <v>1723</v>
      </c>
      <c r="N247" t="s">
        <v>1693</v>
      </c>
      <c r="O247" t="s">
        <v>167</v>
      </c>
      <c r="P247" t="s">
        <v>1694</v>
      </c>
      <c r="Q247" t="s">
        <v>168</v>
      </c>
      <c r="R247" t="s">
        <v>165</v>
      </c>
      <c r="S247" t="s">
        <v>119</v>
      </c>
      <c r="T247" t="s">
        <v>164</v>
      </c>
      <c r="U247" t="s">
        <v>1695</v>
      </c>
      <c r="V247" t="s">
        <v>1515</v>
      </c>
      <c r="W247" t="s">
        <v>1516</v>
      </c>
      <c r="X247" s="51" t="str">
        <f t="shared" si="6"/>
        <v>3</v>
      </c>
      <c r="Y247" s="51" t="str">
        <f>IF(T247="","",IF(AND(T247&lt;&gt;'Tabelas auxiliares'!$B$236,T247&lt;&gt;'Tabelas auxiliares'!$B$237,T247&lt;&gt;'Tabelas auxiliares'!$C$236,T247&lt;&gt;'Tabelas auxiliares'!$C$237,T247&lt;&gt;'Tabelas auxiliares'!$D$236),"FOLHA DE PESSOAL",IF(X247='Tabelas auxiliares'!$A$237,"CUSTEIO",IF(X247='Tabelas auxiliares'!$A$236,"INVESTIMENTO","ERRO - VERIFICAR"))))</f>
        <v>CUSTEIO</v>
      </c>
      <c r="Z247" s="64">
        <f t="shared" si="7"/>
        <v>18650</v>
      </c>
      <c r="AC247" s="44">
        <v>18650</v>
      </c>
      <c r="AD247" s="72"/>
      <c r="AE247" s="72"/>
      <c r="AF247" s="72"/>
      <c r="AG247" s="72"/>
      <c r="AH247" s="72"/>
      <c r="AI247" s="72"/>
      <c r="AJ247" s="72"/>
      <c r="AK247" s="72"/>
      <c r="AL247" s="72"/>
      <c r="AM247" s="72"/>
      <c r="AN247" s="72"/>
      <c r="AO247" s="72"/>
    </row>
    <row r="248" spans="1:41" x14ac:dyDescent="0.25">
      <c r="A248" t="s">
        <v>594</v>
      </c>
      <c r="B248" t="s">
        <v>287</v>
      </c>
      <c r="C248" t="s">
        <v>595</v>
      </c>
      <c r="D248" t="s">
        <v>86</v>
      </c>
      <c r="E248" t="s">
        <v>117</v>
      </c>
      <c r="F248" s="51" t="str">
        <f>IFERROR(VLOOKUP(D248,'Tabelas auxiliares'!$A$3:$B$61,2,FALSE),"")</f>
        <v>SUGEPE - CAPACITAÇÃO</v>
      </c>
      <c r="G248" s="51" t="str">
        <f>IFERROR(VLOOKUP($B248,'Tabelas auxiliares'!$A$65:$C$102,2,FALSE),"")</f>
        <v>Capacitação de servidores</v>
      </c>
      <c r="H248" s="51" t="str">
        <f>IFERROR(VLOOKUP($B248,'Tabelas auxiliares'!$A$65:$C$102,3,FALSE),"")</f>
        <v>CURSO EXTERNO / INSCRICOES PARA CURSO / CURSOS IN COMPANY</v>
      </c>
      <c r="I248" t="s">
        <v>1724</v>
      </c>
      <c r="J248" t="s">
        <v>1725</v>
      </c>
      <c r="K248" t="s">
        <v>1726</v>
      </c>
      <c r="L248" t="s">
        <v>1727</v>
      </c>
      <c r="M248" t="s">
        <v>1728</v>
      </c>
      <c r="N248" t="s">
        <v>1693</v>
      </c>
      <c r="O248" t="s">
        <v>167</v>
      </c>
      <c r="P248" t="s">
        <v>1694</v>
      </c>
      <c r="Q248" t="s">
        <v>168</v>
      </c>
      <c r="R248" t="s">
        <v>165</v>
      </c>
      <c r="S248" t="s">
        <v>119</v>
      </c>
      <c r="T248" t="s">
        <v>164</v>
      </c>
      <c r="U248" t="s">
        <v>1695</v>
      </c>
      <c r="V248" t="s">
        <v>1515</v>
      </c>
      <c r="W248" t="s">
        <v>1516</v>
      </c>
      <c r="X248" s="51" t="str">
        <f t="shared" si="6"/>
        <v>3</v>
      </c>
      <c r="Y248" s="51" t="str">
        <f>IF(T248="","",IF(AND(T248&lt;&gt;'Tabelas auxiliares'!$B$236,T248&lt;&gt;'Tabelas auxiliares'!$B$237,T248&lt;&gt;'Tabelas auxiliares'!$C$236,T248&lt;&gt;'Tabelas auxiliares'!$C$237,T248&lt;&gt;'Tabelas auxiliares'!$D$236),"FOLHA DE PESSOAL",IF(X248='Tabelas auxiliares'!$A$237,"CUSTEIO",IF(X248='Tabelas auxiliares'!$A$236,"INVESTIMENTO","ERRO - VERIFICAR"))))</f>
        <v>CUSTEIO</v>
      </c>
      <c r="Z248" s="64">
        <f t="shared" si="7"/>
        <v>4180</v>
      </c>
      <c r="AC248" s="44">
        <v>4180</v>
      </c>
      <c r="AD248" s="72"/>
      <c r="AE248" s="72"/>
      <c r="AF248" s="72"/>
      <c r="AG248" s="72"/>
      <c r="AH248" s="72"/>
      <c r="AI248" s="72"/>
      <c r="AJ248" s="72"/>
      <c r="AK248" s="72"/>
      <c r="AL248" s="72"/>
      <c r="AM248" s="72"/>
      <c r="AN248" s="72"/>
      <c r="AO248" s="72"/>
    </row>
    <row r="249" spans="1:41" x14ac:dyDescent="0.25">
      <c r="A249" t="s">
        <v>594</v>
      </c>
      <c r="B249" t="s">
        <v>287</v>
      </c>
      <c r="C249" t="s">
        <v>595</v>
      </c>
      <c r="D249" t="s">
        <v>86</v>
      </c>
      <c r="E249" t="s">
        <v>117</v>
      </c>
      <c r="F249" s="51" t="str">
        <f>IFERROR(VLOOKUP(D249,'Tabelas auxiliares'!$A$3:$B$61,2,FALSE),"")</f>
        <v>SUGEPE - CAPACITAÇÃO</v>
      </c>
      <c r="G249" s="51" t="str">
        <f>IFERROR(VLOOKUP($B249,'Tabelas auxiliares'!$A$65:$C$102,2,FALSE),"")</f>
        <v>Capacitação de servidores</v>
      </c>
      <c r="H249" s="51" t="str">
        <f>IFERROR(VLOOKUP($B249,'Tabelas auxiliares'!$A$65:$C$102,3,FALSE),"")</f>
        <v>CURSO EXTERNO / INSCRICOES PARA CURSO / CURSOS IN COMPANY</v>
      </c>
      <c r="I249" t="s">
        <v>1729</v>
      </c>
      <c r="J249" t="s">
        <v>1730</v>
      </c>
      <c r="K249" t="s">
        <v>1731</v>
      </c>
      <c r="L249" t="s">
        <v>1732</v>
      </c>
      <c r="M249" t="s">
        <v>1733</v>
      </c>
      <c r="N249" t="s">
        <v>1693</v>
      </c>
      <c r="O249" t="s">
        <v>167</v>
      </c>
      <c r="P249" t="s">
        <v>1694</v>
      </c>
      <c r="Q249" t="s">
        <v>168</v>
      </c>
      <c r="R249" t="s">
        <v>165</v>
      </c>
      <c r="S249" t="s">
        <v>119</v>
      </c>
      <c r="T249" t="s">
        <v>164</v>
      </c>
      <c r="U249" t="s">
        <v>1695</v>
      </c>
      <c r="V249" t="s">
        <v>1515</v>
      </c>
      <c r="W249" t="s">
        <v>1516</v>
      </c>
      <c r="X249" s="51" t="str">
        <f t="shared" si="6"/>
        <v>3</v>
      </c>
      <c r="Y249" s="51" t="str">
        <f>IF(T249="","",IF(AND(T249&lt;&gt;'Tabelas auxiliares'!$B$236,T249&lt;&gt;'Tabelas auxiliares'!$B$237,T249&lt;&gt;'Tabelas auxiliares'!$C$236,T249&lt;&gt;'Tabelas auxiliares'!$C$237,T249&lt;&gt;'Tabelas auxiliares'!$D$236),"FOLHA DE PESSOAL",IF(X249='Tabelas auxiliares'!$A$237,"CUSTEIO",IF(X249='Tabelas auxiliares'!$A$236,"INVESTIMENTO","ERRO - VERIFICAR"))))</f>
        <v>CUSTEIO</v>
      </c>
      <c r="Z249" s="64">
        <f t="shared" si="7"/>
        <v>650</v>
      </c>
      <c r="AC249" s="44">
        <v>650</v>
      </c>
      <c r="AD249" s="72"/>
      <c r="AE249" s="72"/>
      <c r="AF249" s="72"/>
      <c r="AG249" s="72"/>
      <c r="AH249" s="72"/>
      <c r="AI249" s="72"/>
      <c r="AJ249" s="72"/>
      <c r="AK249" s="72"/>
      <c r="AL249" s="72"/>
      <c r="AM249" s="72"/>
      <c r="AN249" s="72"/>
      <c r="AO249" s="72"/>
    </row>
    <row r="250" spans="1:41" x14ac:dyDescent="0.25">
      <c r="A250" t="s">
        <v>594</v>
      </c>
      <c r="B250" t="s">
        <v>290</v>
      </c>
      <c r="C250" t="s">
        <v>595</v>
      </c>
      <c r="D250" t="s">
        <v>61</v>
      </c>
      <c r="E250" t="s">
        <v>117</v>
      </c>
      <c r="F250" s="51" t="str">
        <f>IFERROR(VLOOKUP(D250,'Tabelas auxiliares'!$A$3:$B$61,2,FALSE),"")</f>
        <v>PROAD - PRÓ-REITORIA DE ADMINISTRAÇÃO</v>
      </c>
      <c r="G250" s="51" t="str">
        <f>IFERROR(VLOOKUP($B250,'Tabelas auxiliares'!$A$65:$C$102,2,FALSE),"")</f>
        <v>Cursos e concursos</v>
      </c>
      <c r="H250" s="51" t="str">
        <f>IFERROR(VLOOKUP($B250,'Tabelas auxiliares'!$A$65:$C$102,3,FALSE),"")</f>
        <v>FOLHA DE PAGAMENTO (ENCARGOS DE CURSO E CONCURSO)</v>
      </c>
      <c r="I250" t="s">
        <v>605</v>
      </c>
      <c r="J250" t="s">
        <v>1734</v>
      </c>
      <c r="K250" t="s">
        <v>1735</v>
      </c>
      <c r="L250" t="s">
        <v>1736</v>
      </c>
      <c r="M250" t="s">
        <v>1737</v>
      </c>
      <c r="N250" t="s">
        <v>166</v>
      </c>
      <c r="O250" t="s">
        <v>167</v>
      </c>
      <c r="P250" t="s">
        <v>200</v>
      </c>
      <c r="Q250" t="s">
        <v>168</v>
      </c>
      <c r="R250" t="s">
        <v>165</v>
      </c>
      <c r="S250" t="s">
        <v>119</v>
      </c>
      <c r="T250" t="s">
        <v>164</v>
      </c>
      <c r="U250" t="s">
        <v>118</v>
      </c>
      <c r="V250" t="s">
        <v>1738</v>
      </c>
      <c r="W250" t="s">
        <v>1739</v>
      </c>
      <c r="X250" s="51" t="str">
        <f t="shared" si="6"/>
        <v>3</v>
      </c>
      <c r="Y250" s="51" t="str">
        <f>IF(T250="","",IF(AND(T250&lt;&gt;'Tabelas auxiliares'!$B$236,T250&lt;&gt;'Tabelas auxiliares'!$B$237,T250&lt;&gt;'Tabelas auxiliares'!$C$236,T250&lt;&gt;'Tabelas auxiliares'!$C$237,T250&lt;&gt;'Tabelas auxiliares'!$D$236),"FOLHA DE PESSOAL",IF(X250='Tabelas auxiliares'!$A$237,"CUSTEIO",IF(X250='Tabelas auxiliares'!$A$236,"INVESTIMENTO","ERRO - VERIFICAR"))))</f>
        <v>CUSTEIO</v>
      </c>
      <c r="Z250" s="64">
        <f t="shared" si="7"/>
        <v>15000</v>
      </c>
      <c r="AA250" s="44">
        <v>14418.4</v>
      </c>
      <c r="AC250" s="44">
        <v>581.6</v>
      </c>
      <c r="AD250" s="72"/>
      <c r="AE250" s="72"/>
      <c r="AF250" s="72"/>
      <c r="AG250" s="72"/>
      <c r="AH250" s="72"/>
      <c r="AI250" s="72"/>
      <c r="AJ250" s="72"/>
      <c r="AK250" s="72"/>
      <c r="AL250" s="72"/>
      <c r="AM250" s="72"/>
      <c r="AN250" s="72"/>
      <c r="AO250" s="72"/>
    </row>
    <row r="251" spans="1:41" x14ac:dyDescent="0.25">
      <c r="A251" t="s">
        <v>594</v>
      </c>
      <c r="B251" t="s">
        <v>290</v>
      </c>
      <c r="C251" t="s">
        <v>595</v>
      </c>
      <c r="D251" t="s">
        <v>88</v>
      </c>
      <c r="E251" t="s">
        <v>117</v>
      </c>
      <c r="F251" s="51" t="str">
        <f>IFERROR(VLOOKUP(D251,'Tabelas auxiliares'!$A$3:$B$61,2,FALSE),"")</f>
        <v>SUGEPE - SUPERINTENDÊNCIA DE GESTÃO DE PESSOAS</v>
      </c>
      <c r="G251" s="51" t="str">
        <f>IFERROR(VLOOKUP($B251,'Tabelas auxiliares'!$A$65:$C$102,2,FALSE),"")</f>
        <v>Cursos e concursos</v>
      </c>
      <c r="H251" s="51" t="str">
        <f>IFERROR(VLOOKUP($B251,'Tabelas auxiliares'!$A$65:$C$102,3,FALSE),"")</f>
        <v>FOLHA DE PAGAMENTO (ENCARGOS DE CURSO E CONCURSO)</v>
      </c>
      <c r="I251" t="s">
        <v>1740</v>
      </c>
      <c r="J251" t="s">
        <v>1741</v>
      </c>
      <c r="K251" t="s">
        <v>1742</v>
      </c>
      <c r="L251" t="s">
        <v>1743</v>
      </c>
      <c r="M251" t="s">
        <v>165</v>
      </c>
      <c r="N251" t="s">
        <v>166</v>
      </c>
      <c r="O251" t="s">
        <v>167</v>
      </c>
      <c r="P251" t="s">
        <v>200</v>
      </c>
      <c r="Q251" t="s">
        <v>168</v>
      </c>
      <c r="R251" t="s">
        <v>165</v>
      </c>
      <c r="S251" t="s">
        <v>119</v>
      </c>
      <c r="T251" t="s">
        <v>164</v>
      </c>
      <c r="U251" t="s">
        <v>118</v>
      </c>
      <c r="V251" t="s">
        <v>1744</v>
      </c>
      <c r="W251" t="s">
        <v>1745</v>
      </c>
      <c r="X251" s="51" t="str">
        <f t="shared" si="6"/>
        <v>3</v>
      </c>
      <c r="Y251" s="51" t="str">
        <f>IF(T251="","",IF(AND(T251&lt;&gt;'Tabelas auxiliares'!$B$236,T251&lt;&gt;'Tabelas auxiliares'!$B$237,T251&lt;&gt;'Tabelas auxiliares'!$C$236,T251&lt;&gt;'Tabelas auxiliares'!$C$237,T251&lt;&gt;'Tabelas auxiliares'!$D$236),"FOLHA DE PESSOAL",IF(X251='Tabelas auxiliares'!$A$237,"CUSTEIO",IF(X251='Tabelas auxiliares'!$A$236,"INVESTIMENTO","ERRO - VERIFICAR"))))</f>
        <v>CUSTEIO</v>
      </c>
      <c r="Z251" s="64">
        <f t="shared" si="7"/>
        <v>24000</v>
      </c>
      <c r="AA251" s="44">
        <v>21092</v>
      </c>
      <c r="AC251" s="44">
        <v>2908</v>
      </c>
      <c r="AD251" s="72"/>
      <c r="AE251" s="72"/>
      <c r="AF251" s="72"/>
      <c r="AG251" s="72"/>
      <c r="AH251" s="72"/>
      <c r="AI251" s="72"/>
      <c r="AJ251" s="72"/>
      <c r="AK251" s="72"/>
      <c r="AL251" s="72"/>
      <c r="AM251" s="72"/>
      <c r="AN251" s="72"/>
      <c r="AO251" s="72"/>
    </row>
    <row r="252" spans="1:41" x14ac:dyDescent="0.25">
      <c r="A252" t="s">
        <v>594</v>
      </c>
      <c r="B252" t="s">
        <v>290</v>
      </c>
      <c r="C252" t="s">
        <v>595</v>
      </c>
      <c r="D252" t="s">
        <v>88</v>
      </c>
      <c r="E252" t="s">
        <v>117</v>
      </c>
      <c r="F252" s="51" t="str">
        <f>IFERROR(VLOOKUP(D252,'Tabelas auxiliares'!$A$3:$B$61,2,FALSE),"")</f>
        <v>SUGEPE - SUPERINTENDÊNCIA DE GESTÃO DE PESSOAS</v>
      </c>
      <c r="G252" s="51" t="str">
        <f>IFERROR(VLOOKUP($B252,'Tabelas auxiliares'!$A$65:$C$102,2,FALSE),"")</f>
        <v>Cursos e concursos</v>
      </c>
      <c r="H252" s="51" t="str">
        <f>IFERROR(VLOOKUP($B252,'Tabelas auxiliares'!$A$65:$C$102,3,FALSE),"")</f>
        <v>FOLHA DE PAGAMENTO (ENCARGOS DE CURSO E CONCURSO)</v>
      </c>
      <c r="I252" t="s">
        <v>1181</v>
      </c>
      <c r="J252" t="s">
        <v>1746</v>
      </c>
      <c r="K252" t="s">
        <v>5474</v>
      </c>
      <c r="L252" t="s">
        <v>5475</v>
      </c>
      <c r="M252" t="s">
        <v>1747</v>
      </c>
      <c r="N252" t="s">
        <v>166</v>
      </c>
      <c r="O252" t="s">
        <v>167</v>
      </c>
      <c r="P252" t="s">
        <v>200</v>
      </c>
      <c r="Q252" t="s">
        <v>1748</v>
      </c>
      <c r="R252" t="s">
        <v>1747</v>
      </c>
      <c r="S252" t="s">
        <v>119</v>
      </c>
      <c r="T252" t="s">
        <v>164</v>
      </c>
      <c r="U252" t="s">
        <v>118</v>
      </c>
      <c r="V252" t="s">
        <v>1744</v>
      </c>
      <c r="W252" t="s">
        <v>1745</v>
      </c>
      <c r="X252" s="51" t="str">
        <f t="shared" si="6"/>
        <v>3</v>
      </c>
      <c r="Y252" s="51" t="str">
        <f>IF(T252="","",IF(AND(T252&lt;&gt;'Tabelas auxiliares'!$B$236,T252&lt;&gt;'Tabelas auxiliares'!$B$237,T252&lt;&gt;'Tabelas auxiliares'!$C$236,T252&lt;&gt;'Tabelas auxiliares'!$C$237,T252&lt;&gt;'Tabelas auxiliares'!$D$236),"FOLHA DE PESSOAL",IF(X252='Tabelas auxiliares'!$A$237,"CUSTEIO",IF(X252='Tabelas auxiliares'!$A$236,"INVESTIMENTO","ERRO - VERIFICAR"))))</f>
        <v>CUSTEIO</v>
      </c>
      <c r="Z252" s="64">
        <f t="shared" si="7"/>
        <v>781.38</v>
      </c>
      <c r="AA252" s="44">
        <v>781.38</v>
      </c>
      <c r="AD252" s="72"/>
      <c r="AE252" s="72"/>
      <c r="AF252" s="72"/>
      <c r="AG252" s="72"/>
      <c r="AH252" s="72"/>
      <c r="AI252" s="72"/>
      <c r="AJ252" s="72"/>
      <c r="AK252" s="72"/>
      <c r="AL252" s="72"/>
      <c r="AM252" s="72"/>
      <c r="AN252" s="72"/>
      <c r="AO252" s="72"/>
    </row>
    <row r="253" spans="1:41" x14ac:dyDescent="0.25">
      <c r="A253" t="s">
        <v>594</v>
      </c>
      <c r="B253" t="s">
        <v>290</v>
      </c>
      <c r="C253" t="s">
        <v>595</v>
      </c>
      <c r="D253" t="s">
        <v>88</v>
      </c>
      <c r="E253" t="s">
        <v>117</v>
      </c>
      <c r="F253" s="51" t="str">
        <f>IFERROR(VLOOKUP(D253,'Tabelas auxiliares'!$A$3:$B$61,2,FALSE),"")</f>
        <v>SUGEPE - SUPERINTENDÊNCIA DE GESTÃO DE PESSOAS</v>
      </c>
      <c r="G253" s="51" t="str">
        <f>IFERROR(VLOOKUP($B253,'Tabelas auxiliares'!$A$65:$C$102,2,FALSE),"")</f>
        <v>Cursos e concursos</v>
      </c>
      <c r="H253" s="51" t="str">
        <f>IFERROR(VLOOKUP($B253,'Tabelas auxiliares'!$A$65:$C$102,3,FALSE),"")</f>
        <v>FOLHA DE PAGAMENTO (ENCARGOS DE CURSO E CONCURSO)</v>
      </c>
      <c r="I253" t="s">
        <v>1181</v>
      </c>
      <c r="J253" t="s">
        <v>1746</v>
      </c>
      <c r="K253" t="s">
        <v>1749</v>
      </c>
      <c r="L253" t="s">
        <v>1750</v>
      </c>
      <c r="M253" t="s">
        <v>1747</v>
      </c>
      <c r="N253" t="s">
        <v>166</v>
      </c>
      <c r="O253" t="s">
        <v>167</v>
      </c>
      <c r="P253" t="s">
        <v>200</v>
      </c>
      <c r="Q253" t="s">
        <v>1748</v>
      </c>
      <c r="R253" t="s">
        <v>1747</v>
      </c>
      <c r="S253" t="s">
        <v>119</v>
      </c>
      <c r="T253" t="s">
        <v>164</v>
      </c>
      <c r="U253" t="s">
        <v>118</v>
      </c>
      <c r="V253" t="s">
        <v>1744</v>
      </c>
      <c r="W253" t="s">
        <v>1745</v>
      </c>
      <c r="X253" s="51" t="str">
        <f t="shared" si="6"/>
        <v>3</v>
      </c>
      <c r="Y253" s="51" t="str">
        <f>IF(T253="","",IF(AND(T253&lt;&gt;'Tabelas auxiliares'!$B$236,T253&lt;&gt;'Tabelas auxiliares'!$B$237,T253&lt;&gt;'Tabelas auxiliares'!$C$236,T253&lt;&gt;'Tabelas auxiliares'!$C$237,T253&lt;&gt;'Tabelas auxiliares'!$D$236),"FOLHA DE PESSOAL",IF(X253='Tabelas auxiliares'!$A$237,"CUSTEIO",IF(X253='Tabelas auxiliares'!$A$236,"INVESTIMENTO","ERRO - VERIFICAR"))))</f>
        <v>CUSTEIO</v>
      </c>
      <c r="Z253" s="64">
        <f t="shared" si="7"/>
        <v>729.77</v>
      </c>
      <c r="AC253" s="44">
        <v>729.77</v>
      </c>
      <c r="AD253" s="72"/>
      <c r="AE253" s="72"/>
      <c r="AF253" s="72"/>
      <c r="AG253" s="72"/>
      <c r="AH253" s="72"/>
      <c r="AI253" s="72"/>
      <c r="AJ253" s="72"/>
      <c r="AK253" s="72"/>
      <c r="AL253" s="72"/>
      <c r="AM253" s="72"/>
      <c r="AN253" s="72"/>
      <c r="AO253" s="72"/>
    </row>
    <row r="254" spans="1:41" x14ac:dyDescent="0.25">
      <c r="A254" t="s">
        <v>594</v>
      </c>
      <c r="B254" t="s">
        <v>290</v>
      </c>
      <c r="C254" t="s">
        <v>595</v>
      </c>
      <c r="D254" t="s">
        <v>88</v>
      </c>
      <c r="E254" t="s">
        <v>117</v>
      </c>
      <c r="F254" s="51" t="str">
        <f>IFERROR(VLOOKUP(D254,'Tabelas auxiliares'!$A$3:$B$61,2,FALSE),"")</f>
        <v>SUGEPE - SUPERINTENDÊNCIA DE GESTÃO DE PESSOAS</v>
      </c>
      <c r="G254" s="51" t="str">
        <f>IFERROR(VLOOKUP($B254,'Tabelas auxiliares'!$A$65:$C$102,2,FALSE),"")</f>
        <v>Cursos e concursos</v>
      </c>
      <c r="H254" s="51" t="str">
        <f>IFERROR(VLOOKUP($B254,'Tabelas auxiliares'!$A$65:$C$102,3,FALSE),"")</f>
        <v>FOLHA DE PAGAMENTO (ENCARGOS DE CURSO E CONCURSO)</v>
      </c>
      <c r="I254" t="s">
        <v>778</v>
      </c>
      <c r="J254" t="s">
        <v>1751</v>
      </c>
      <c r="K254" t="s">
        <v>1752</v>
      </c>
      <c r="L254" t="s">
        <v>1753</v>
      </c>
      <c r="M254" t="s">
        <v>1754</v>
      </c>
      <c r="N254" t="s">
        <v>166</v>
      </c>
      <c r="O254" t="s">
        <v>167</v>
      </c>
      <c r="P254" t="s">
        <v>200</v>
      </c>
      <c r="Q254" t="s">
        <v>1755</v>
      </c>
      <c r="R254" t="s">
        <v>1754</v>
      </c>
      <c r="S254" t="s">
        <v>119</v>
      </c>
      <c r="T254" t="s">
        <v>164</v>
      </c>
      <c r="U254" t="s">
        <v>118</v>
      </c>
      <c r="V254" t="s">
        <v>1744</v>
      </c>
      <c r="W254" t="s">
        <v>1745</v>
      </c>
      <c r="X254" s="51" t="str">
        <f t="shared" si="6"/>
        <v>3</v>
      </c>
      <c r="Y254" s="51" t="str">
        <f>IF(T254="","",IF(AND(T254&lt;&gt;'Tabelas auxiliares'!$B$236,T254&lt;&gt;'Tabelas auxiliares'!$B$237,T254&lt;&gt;'Tabelas auxiliares'!$C$236,T254&lt;&gt;'Tabelas auxiliares'!$C$237,T254&lt;&gt;'Tabelas auxiliares'!$D$236),"FOLHA DE PESSOAL",IF(X254='Tabelas auxiliares'!$A$237,"CUSTEIO",IF(X254='Tabelas auxiliares'!$A$236,"INVESTIMENTO","ERRO - VERIFICAR"))))</f>
        <v>CUSTEIO</v>
      </c>
      <c r="Z254" s="64">
        <f t="shared" si="7"/>
        <v>729.77</v>
      </c>
      <c r="AC254" s="44">
        <v>729.77</v>
      </c>
      <c r="AD254" s="72"/>
      <c r="AE254" s="72"/>
      <c r="AF254" s="72"/>
      <c r="AG254" s="72"/>
      <c r="AH254" s="72"/>
      <c r="AI254" s="72"/>
      <c r="AJ254" s="72"/>
      <c r="AK254" s="72"/>
      <c r="AL254" s="72"/>
      <c r="AM254" s="72"/>
      <c r="AN254" s="72"/>
      <c r="AO254" s="72"/>
    </row>
    <row r="255" spans="1:41" x14ac:dyDescent="0.25">
      <c r="A255" t="s">
        <v>594</v>
      </c>
      <c r="B255" t="s">
        <v>290</v>
      </c>
      <c r="C255" t="s">
        <v>595</v>
      </c>
      <c r="D255" t="s">
        <v>88</v>
      </c>
      <c r="E255" t="s">
        <v>117</v>
      </c>
      <c r="F255" s="51" t="str">
        <f>IFERROR(VLOOKUP(D255,'Tabelas auxiliares'!$A$3:$B$61,2,FALSE),"")</f>
        <v>SUGEPE - SUPERINTENDÊNCIA DE GESTÃO DE PESSOAS</v>
      </c>
      <c r="G255" s="51" t="str">
        <f>IFERROR(VLOOKUP($B255,'Tabelas auxiliares'!$A$65:$C$102,2,FALSE),"")</f>
        <v>Cursos e concursos</v>
      </c>
      <c r="H255" s="51" t="str">
        <f>IFERROR(VLOOKUP($B255,'Tabelas auxiliares'!$A$65:$C$102,3,FALSE),"")</f>
        <v>FOLHA DE PAGAMENTO (ENCARGOS DE CURSO E CONCURSO)</v>
      </c>
      <c r="I255" t="s">
        <v>1756</v>
      </c>
      <c r="J255" t="s">
        <v>1757</v>
      </c>
      <c r="K255" t="s">
        <v>1758</v>
      </c>
      <c r="L255" t="s">
        <v>1759</v>
      </c>
      <c r="M255" t="s">
        <v>1760</v>
      </c>
      <c r="N255" t="s">
        <v>166</v>
      </c>
      <c r="O255" t="s">
        <v>167</v>
      </c>
      <c r="P255" t="s">
        <v>200</v>
      </c>
      <c r="Q255" t="s">
        <v>1761</v>
      </c>
      <c r="R255" t="s">
        <v>1760</v>
      </c>
      <c r="S255" t="s">
        <v>119</v>
      </c>
      <c r="T255" t="s">
        <v>164</v>
      </c>
      <c r="U255" t="s">
        <v>118</v>
      </c>
      <c r="V255" t="s">
        <v>1744</v>
      </c>
      <c r="W255" t="s">
        <v>1745</v>
      </c>
      <c r="X255" s="51" t="str">
        <f t="shared" si="6"/>
        <v>3</v>
      </c>
      <c r="Y255" s="51" t="str">
        <f>IF(T255="","",IF(AND(T255&lt;&gt;'Tabelas auxiliares'!$B$236,T255&lt;&gt;'Tabelas auxiliares'!$B$237,T255&lt;&gt;'Tabelas auxiliares'!$C$236,T255&lt;&gt;'Tabelas auxiliares'!$C$237,T255&lt;&gt;'Tabelas auxiliares'!$D$236),"FOLHA DE PESSOAL",IF(X255='Tabelas auxiliares'!$A$237,"CUSTEIO",IF(X255='Tabelas auxiliares'!$A$236,"INVESTIMENTO","ERRO - VERIFICAR"))))</f>
        <v>CUSTEIO</v>
      </c>
      <c r="Z255" s="64">
        <f t="shared" si="7"/>
        <v>729.77</v>
      </c>
      <c r="AC255" s="44">
        <v>729.77</v>
      </c>
      <c r="AD255" s="72"/>
      <c r="AE255" s="72"/>
      <c r="AF255" s="72"/>
      <c r="AG255" s="72"/>
      <c r="AH255" s="72"/>
      <c r="AI255" s="72"/>
      <c r="AJ255" s="72"/>
      <c r="AK255" s="72"/>
      <c r="AL255" s="72"/>
      <c r="AM255" s="72"/>
      <c r="AN255" s="72"/>
      <c r="AO255" s="72"/>
    </row>
    <row r="256" spans="1:41" x14ac:dyDescent="0.25">
      <c r="A256" t="s">
        <v>594</v>
      </c>
      <c r="B256" t="s">
        <v>290</v>
      </c>
      <c r="C256" t="s">
        <v>595</v>
      </c>
      <c r="D256" t="s">
        <v>88</v>
      </c>
      <c r="E256" t="s">
        <v>117</v>
      </c>
      <c r="F256" s="51" t="str">
        <f>IFERROR(VLOOKUP(D256,'Tabelas auxiliares'!$A$3:$B$61,2,FALSE),"")</f>
        <v>SUGEPE - SUPERINTENDÊNCIA DE GESTÃO DE PESSOAS</v>
      </c>
      <c r="G256" s="51" t="str">
        <f>IFERROR(VLOOKUP($B256,'Tabelas auxiliares'!$A$65:$C$102,2,FALSE),"")</f>
        <v>Cursos e concursos</v>
      </c>
      <c r="H256" s="51" t="str">
        <f>IFERROR(VLOOKUP($B256,'Tabelas auxiliares'!$A$65:$C$102,3,FALSE),"")</f>
        <v>FOLHA DE PAGAMENTO (ENCARGOS DE CURSO E CONCURSO)</v>
      </c>
      <c r="I256" t="s">
        <v>1762</v>
      </c>
      <c r="J256" t="s">
        <v>1763</v>
      </c>
      <c r="K256" t="s">
        <v>1764</v>
      </c>
      <c r="L256" t="s">
        <v>1765</v>
      </c>
      <c r="M256" t="s">
        <v>1766</v>
      </c>
      <c r="N256" t="s">
        <v>166</v>
      </c>
      <c r="O256" t="s">
        <v>167</v>
      </c>
      <c r="P256" t="s">
        <v>200</v>
      </c>
      <c r="Q256" t="s">
        <v>1767</v>
      </c>
      <c r="R256" t="s">
        <v>1766</v>
      </c>
      <c r="S256" t="s">
        <v>119</v>
      </c>
      <c r="T256" t="s">
        <v>164</v>
      </c>
      <c r="U256" t="s">
        <v>118</v>
      </c>
      <c r="V256" t="s">
        <v>1744</v>
      </c>
      <c r="W256" t="s">
        <v>1745</v>
      </c>
      <c r="X256" s="51" t="str">
        <f t="shared" si="6"/>
        <v>3</v>
      </c>
      <c r="Y256" s="51" t="str">
        <f>IF(T256="","",IF(AND(T256&lt;&gt;'Tabelas auxiliares'!$B$236,T256&lt;&gt;'Tabelas auxiliares'!$B$237,T256&lt;&gt;'Tabelas auxiliares'!$C$236,T256&lt;&gt;'Tabelas auxiliares'!$C$237,T256&lt;&gt;'Tabelas auxiliares'!$D$236),"FOLHA DE PESSOAL",IF(X256='Tabelas auxiliares'!$A$237,"CUSTEIO",IF(X256='Tabelas auxiliares'!$A$236,"INVESTIMENTO","ERRO - VERIFICAR"))))</f>
        <v>CUSTEIO</v>
      </c>
      <c r="Z256" s="64">
        <f t="shared" si="7"/>
        <v>781.38</v>
      </c>
      <c r="AC256" s="44">
        <v>781.38</v>
      </c>
      <c r="AD256" s="72"/>
      <c r="AE256" s="72"/>
      <c r="AF256" s="72"/>
      <c r="AG256" s="72"/>
      <c r="AH256" s="72"/>
      <c r="AI256" s="72"/>
      <c r="AJ256" s="72"/>
      <c r="AK256" s="72"/>
      <c r="AL256" s="72"/>
      <c r="AM256" s="72"/>
      <c r="AN256" s="72"/>
      <c r="AO256" s="72"/>
    </row>
    <row r="257" spans="1:41" x14ac:dyDescent="0.25">
      <c r="A257" t="s">
        <v>594</v>
      </c>
      <c r="B257" t="s">
        <v>290</v>
      </c>
      <c r="C257" t="s">
        <v>595</v>
      </c>
      <c r="D257" t="s">
        <v>88</v>
      </c>
      <c r="E257" t="s">
        <v>117</v>
      </c>
      <c r="F257" s="51" t="str">
        <f>IFERROR(VLOOKUP(D257,'Tabelas auxiliares'!$A$3:$B$61,2,FALSE),"")</f>
        <v>SUGEPE - SUPERINTENDÊNCIA DE GESTÃO DE PESSOAS</v>
      </c>
      <c r="G257" s="51" t="str">
        <f>IFERROR(VLOOKUP($B257,'Tabelas auxiliares'!$A$65:$C$102,2,FALSE),"")</f>
        <v>Cursos e concursos</v>
      </c>
      <c r="H257" s="51" t="str">
        <f>IFERROR(VLOOKUP($B257,'Tabelas auxiliares'!$A$65:$C$102,3,FALSE),"")</f>
        <v>FOLHA DE PAGAMENTO (ENCARGOS DE CURSO E CONCURSO)</v>
      </c>
      <c r="I257" t="s">
        <v>5466</v>
      </c>
      <c r="J257" t="s">
        <v>1751</v>
      </c>
      <c r="K257" t="s">
        <v>5476</v>
      </c>
      <c r="L257" t="s">
        <v>5477</v>
      </c>
      <c r="M257" t="s">
        <v>1754</v>
      </c>
      <c r="N257" t="s">
        <v>166</v>
      </c>
      <c r="O257" t="s">
        <v>167</v>
      </c>
      <c r="P257" t="s">
        <v>200</v>
      </c>
      <c r="Q257" t="s">
        <v>1755</v>
      </c>
      <c r="R257" t="s">
        <v>1754</v>
      </c>
      <c r="S257" t="s">
        <v>119</v>
      </c>
      <c r="T257" t="s">
        <v>164</v>
      </c>
      <c r="U257" t="s">
        <v>118</v>
      </c>
      <c r="V257" t="s">
        <v>1744</v>
      </c>
      <c r="W257" t="s">
        <v>1745</v>
      </c>
      <c r="X257" s="51" t="str">
        <f t="shared" si="6"/>
        <v>3</v>
      </c>
      <c r="Y257" s="51" t="str">
        <f>IF(T257="","",IF(AND(T257&lt;&gt;'Tabelas auxiliares'!$B$236,T257&lt;&gt;'Tabelas auxiliares'!$B$237,T257&lt;&gt;'Tabelas auxiliares'!$C$236,T257&lt;&gt;'Tabelas auxiliares'!$C$237,T257&lt;&gt;'Tabelas auxiliares'!$D$236),"FOLHA DE PESSOAL",IF(X257='Tabelas auxiliares'!$A$237,"CUSTEIO",IF(X257='Tabelas auxiliares'!$A$236,"INVESTIMENTO","ERRO - VERIFICAR"))))</f>
        <v>CUSTEIO</v>
      </c>
      <c r="Z257" s="64">
        <f t="shared" si="7"/>
        <v>219.46</v>
      </c>
      <c r="AA257" s="44">
        <v>219.46</v>
      </c>
      <c r="AD257" s="72"/>
      <c r="AE257" s="72"/>
      <c r="AF257" s="72"/>
      <c r="AG257" s="72"/>
      <c r="AH257" s="72"/>
      <c r="AI257" s="72"/>
      <c r="AJ257" s="72"/>
      <c r="AK257" s="72"/>
      <c r="AL257" s="72"/>
      <c r="AM257" s="72"/>
      <c r="AN257" s="72"/>
      <c r="AO257" s="72"/>
    </row>
    <row r="258" spans="1:41" x14ac:dyDescent="0.25">
      <c r="A258" t="s">
        <v>594</v>
      </c>
      <c r="B258" t="s">
        <v>5445</v>
      </c>
      <c r="C258" t="s">
        <v>595</v>
      </c>
      <c r="D258" t="s">
        <v>31</v>
      </c>
      <c r="E258" t="s">
        <v>117</v>
      </c>
      <c r="F258" s="51" t="str">
        <f>IFERROR(VLOOKUP(D258,'Tabelas auxiliares'!$A$3:$B$61,2,FALSE),"")</f>
        <v>ACI - SERVIÇOS GRÁFICOS * D.U.C</v>
      </c>
      <c r="G258" s="51" t="str">
        <f>IFERROR(VLOOKUP($B258,'Tabelas auxiliares'!$A$65:$C$102,2,FALSE),"")</f>
        <v/>
      </c>
      <c r="H258" s="51" t="str">
        <f>IFERROR(VLOOKUP($B258,'Tabelas auxiliares'!$A$65:$C$102,3,FALSE),"")</f>
        <v/>
      </c>
      <c r="I258" t="s">
        <v>1084</v>
      </c>
      <c r="J258" t="s">
        <v>5478</v>
      </c>
      <c r="K258" t="s">
        <v>5479</v>
      </c>
      <c r="L258" t="s">
        <v>5480</v>
      </c>
      <c r="M258" t="s">
        <v>5481</v>
      </c>
      <c r="N258" t="s">
        <v>166</v>
      </c>
      <c r="O258" t="s">
        <v>167</v>
      </c>
      <c r="P258" t="s">
        <v>200</v>
      </c>
      <c r="Q258" t="s">
        <v>168</v>
      </c>
      <c r="R258" t="s">
        <v>165</v>
      </c>
      <c r="S258" t="s">
        <v>119</v>
      </c>
      <c r="T258" t="s">
        <v>164</v>
      </c>
      <c r="U258" t="s">
        <v>118</v>
      </c>
      <c r="V258" t="s">
        <v>1638</v>
      </c>
      <c r="W258" t="s">
        <v>1639</v>
      </c>
      <c r="X258" s="51" t="str">
        <f t="shared" si="6"/>
        <v>3</v>
      </c>
      <c r="Y258" s="51" t="str">
        <f>IF(T258="","",IF(AND(T258&lt;&gt;'Tabelas auxiliares'!$B$236,T258&lt;&gt;'Tabelas auxiliares'!$B$237,T258&lt;&gt;'Tabelas auxiliares'!$C$236,T258&lt;&gt;'Tabelas auxiliares'!$C$237,T258&lt;&gt;'Tabelas auxiliares'!$D$236),"FOLHA DE PESSOAL",IF(X258='Tabelas auxiliares'!$A$237,"CUSTEIO",IF(X258='Tabelas auxiliares'!$A$236,"INVESTIMENTO","ERRO - VERIFICAR"))))</f>
        <v>CUSTEIO</v>
      </c>
      <c r="Z258" s="64">
        <f t="shared" si="7"/>
        <v>15000</v>
      </c>
      <c r="AA258" s="44">
        <v>15000</v>
      </c>
      <c r="AD258" s="72"/>
      <c r="AE258" s="72"/>
      <c r="AF258" s="72"/>
      <c r="AG258" s="72"/>
      <c r="AH258" s="72"/>
      <c r="AI258" s="72"/>
      <c r="AJ258" s="72"/>
      <c r="AK258" s="72"/>
      <c r="AL258" s="72"/>
      <c r="AM258" s="72"/>
      <c r="AN258" s="72"/>
      <c r="AO258" s="72"/>
    </row>
    <row r="259" spans="1:41" x14ac:dyDescent="0.25">
      <c r="A259" t="s">
        <v>594</v>
      </c>
      <c r="B259" t="s">
        <v>5445</v>
      </c>
      <c r="C259" t="s">
        <v>595</v>
      </c>
      <c r="D259" t="s">
        <v>31</v>
      </c>
      <c r="E259" t="s">
        <v>117</v>
      </c>
      <c r="F259" s="51" t="str">
        <f>IFERROR(VLOOKUP(D259,'Tabelas auxiliares'!$A$3:$B$61,2,FALSE),"")</f>
        <v>ACI - SERVIÇOS GRÁFICOS * D.U.C</v>
      </c>
      <c r="G259" s="51" t="str">
        <f>IFERROR(VLOOKUP($B259,'Tabelas auxiliares'!$A$65:$C$102,2,FALSE),"")</f>
        <v/>
      </c>
      <c r="H259" s="51" t="str">
        <f>IFERROR(VLOOKUP($B259,'Tabelas auxiliares'!$A$65:$C$102,3,FALSE),"")</f>
        <v/>
      </c>
      <c r="I259" t="s">
        <v>832</v>
      </c>
      <c r="J259" t="s">
        <v>5482</v>
      </c>
      <c r="K259" t="s">
        <v>5483</v>
      </c>
      <c r="L259" t="s">
        <v>5484</v>
      </c>
      <c r="M259" t="s">
        <v>1768</v>
      </c>
      <c r="N259" t="s">
        <v>166</v>
      </c>
      <c r="O259" t="s">
        <v>167</v>
      </c>
      <c r="P259" t="s">
        <v>200</v>
      </c>
      <c r="Q259" t="s">
        <v>168</v>
      </c>
      <c r="R259" t="s">
        <v>165</v>
      </c>
      <c r="S259" t="s">
        <v>119</v>
      </c>
      <c r="T259" t="s">
        <v>164</v>
      </c>
      <c r="U259" t="s">
        <v>118</v>
      </c>
      <c r="V259" t="s">
        <v>1769</v>
      </c>
      <c r="W259" t="s">
        <v>1770</v>
      </c>
      <c r="X259" s="51" t="str">
        <f t="shared" si="6"/>
        <v>3</v>
      </c>
      <c r="Y259" s="51" t="str">
        <f>IF(T259="","",IF(AND(T259&lt;&gt;'Tabelas auxiliares'!$B$236,T259&lt;&gt;'Tabelas auxiliares'!$B$237,T259&lt;&gt;'Tabelas auxiliares'!$C$236,T259&lt;&gt;'Tabelas auxiliares'!$C$237,T259&lt;&gt;'Tabelas auxiliares'!$D$236),"FOLHA DE PESSOAL",IF(X259='Tabelas auxiliares'!$A$237,"CUSTEIO",IF(X259='Tabelas auxiliares'!$A$236,"INVESTIMENTO","ERRO - VERIFICAR"))))</f>
        <v>CUSTEIO</v>
      </c>
      <c r="Z259" s="64">
        <f t="shared" si="7"/>
        <v>6421.3</v>
      </c>
      <c r="AA259" s="44">
        <v>6421.3</v>
      </c>
      <c r="AD259" s="72"/>
      <c r="AE259" s="72"/>
      <c r="AF259" s="72"/>
      <c r="AG259" s="72"/>
      <c r="AH259" s="72"/>
      <c r="AI259" s="72"/>
      <c r="AJ259" s="72"/>
      <c r="AK259" s="72"/>
      <c r="AL259" s="72"/>
      <c r="AM259" s="72"/>
      <c r="AN259" s="72"/>
      <c r="AO259" s="72"/>
    </row>
    <row r="260" spans="1:41" x14ac:dyDescent="0.25">
      <c r="A260" t="s">
        <v>594</v>
      </c>
      <c r="B260" t="s">
        <v>293</v>
      </c>
      <c r="C260" t="s">
        <v>595</v>
      </c>
      <c r="D260" t="s">
        <v>35</v>
      </c>
      <c r="E260" t="s">
        <v>117</v>
      </c>
      <c r="F260" s="51" t="str">
        <f>IFERROR(VLOOKUP(D260,'Tabelas auxiliares'!$A$3:$B$61,2,FALSE),"")</f>
        <v>PU - PREFEITURA UNIVERSITÁRIA</v>
      </c>
      <c r="G260" s="51" t="str">
        <f>IFERROR(VLOOKUP($B260,'Tabelas auxiliares'!$A$65:$C$102,2,FALSE),"")</f>
        <v>Equipamentos - Áreas comuns</v>
      </c>
      <c r="H260" s="51" t="str">
        <f>IFERROR(VLOOKUP($B260,'Tabelas auxiliares'!$A$65:$C$102,3,FALSE),"")</f>
        <v>MOBILIÁRIO / LINHA BRANCA / QUADROS DE AVISO / DISPLAYS / VENTILADORES / BEBEDOUROS / EQUIPAMENTO DE SOM / PROJETORES / CORTINAS E PERSIANAS/DRONER</v>
      </c>
      <c r="I260" t="s">
        <v>1388</v>
      </c>
      <c r="J260" t="s">
        <v>1771</v>
      </c>
      <c r="K260" t="s">
        <v>1772</v>
      </c>
      <c r="L260" t="s">
        <v>1773</v>
      </c>
      <c r="M260" t="s">
        <v>1774</v>
      </c>
      <c r="N260" t="s">
        <v>1308</v>
      </c>
      <c r="O260" t="s">
        <v>167</v>
      </c>
      <c r="P260" t="s">
        <v>1309</v>
      </c>
      <c r="Q260" t="s">
        <v>168</v>
      </c>
      <c r="R260" t="s">
        <v>165</v>
      </c>
      <c r="S260" t="s">
        <v>119</v>
      </c>
      <c r="T260" t="s">
        <v>164</v>
      </c>
      <c r="U260" t="s">
        <v>789</v>
      </c>
      <c r="V260" t="s">
        <v>1775</v>
      </c>
      <c r="W260" t="s">
        <v>1776</v>
      </c>
      <c r="X260" s="51" t="str">
        <f t="shared" ref="X260:X323" si="8">LEFT(V260,1)</f>
        <v>4</v>
      </c>
      <c r="Y260" s="51" t="str">
        <f>IF(T260="","",IF(AND(T260&lt;&gt;'Tabelas auxiliares'!$B$236,T260&lt;&gt;'Tabelas auxiliares'!$B$237,T260&lt;&gt;'Tabelas auxiliares'!$C$236,T260&lt;&gt;'Tabelas auxiliares'!$C$237,T260&lt;&gt;'Tabelas auxiliares'!$D$236),"FOLHA DE PESSOAL",IF(X260='Tabelas auxiliares'!$A$237,"CUSTEIO",IF(X260='Tabelas auxiliares'!$A$236,"INVESTIMENTO","ERRO - VERIFICAR"))))</f>
        <v>INVESTIMENTO</v>
      </c>
      <c r="Z260" s="64">
        <f t="shared" si="7"/>
        <v>6875.24</v>
      </c>
      <c r="AC260" s="44">
        <v>6875.24</v>
      </c>
      <c r="AD260" s="72"/>
      <c r="AE260" s="72"/>
      <c r="AF260" s="72"/>
      <c r="AG260" s="72"/>
      <c r="AH260" s="72"/>
      <c r="AI260" s="72"/>
      <c r="AJ260" s="72"/>
      <c r="AK260" s="72"/>
      <c r="AL260" s="72"/>
      <c r="AM260" s="72"/>
      <c r="AN260" s="72"/>
      <c r="AO260" s="72"/>
    </row>
    <row r="261" spans="1:41" x14ac:dyDescent="0.25">
      <c r="A261" t="s">
        <v>594</v>
      </c>
      <c r="B261" t="s">
        <v>293</v>
      </c>
      <c r="C261" t="s">
        <v>595</v>
      </c>
      <c r="D261" t="s">
        <v>150</v>
      </c>
      <c r="E261" t="s">
        <v>117</v>
      </c>
      <c r="F261" s="51" t="str">
        <f>IFERROR(VLOOKUP(D261,'Tabelas auxiliares'!$A$3:$B$61,2,FALSE),"")</f>
        <v>PU - MOBILIÁRIOS * D.U.C</v>
      </c>
      <c r="G261" s="51" t="str">
        <f>IFERROR(VLOOKUP($B261,'Tabelas auxiliares'!$A$65:$C$102,2,FALSE),"")</f>
        <v>Equipamentos - Áreas comuns</v>
      </c>
      <c r="H261" s="51" t="str">
        <f>IFERROR(VLOOKUP($B261,'Tabelas auxiliares'!$A$65:$C$102,3,FALSE),"")</f>
        <v>MOBILIÁRIO / LINHA BRANCA / QUADROS DE AVISO / DISPLAYS / VENTILADORES / BEBEDOUROS / EQUIPAMENTO DE SOM / PROJETORES / CORTINAS E PERSIANAS/DRONER</v>
      </c>
      <c r="I261" t="s">
        <v>629</v>
      </c>
      <c r="J261" t="s">
        <v>1777</v>
      </c>
      <c r="K261" t="s">
        <v>1778</v>
      </c>
      <c r="L261" t="s">
        <v>798</v>
      </c>
      <c r="M261" t="s">
        <v>1779</v>
      </c>
      <c r="N261" t="s">
        <v>1308</v>
      </c>
      <c r="O261" t="s">
        <v>167</v>
      </c>
      <c r="P261" t="s">
        <v>1309</v>
      </c>
      <c r="Q261" t="s">
        <v>168</v>
      </c>
      <c r="R261" t="s">
        <v>165</v>
      </c>
      <c r="S261" t="s">
        <v>119</v>
      </c>
      <c r="T261" t="s">
        <v>164</v>
      </c>
      <c r="U261" t="s">
        <v>789</v>
      </c>
      <c r="V261" t="s">
        <v>1780</v>
      </c>
      <c r="W261" t="s">
        <v>1781</v>
      </c>
      <c r="X261" s="51" t="str">
        <f t="shared" si="8"/>
        <v>4</v>
      </c>
      <c r="Y261" s="51" t="str">
        <f>IF(T261="","",IF(AND(T261&lt;&gt;'Tabelas auxiliares'!$B$236,T261&lt;&gt;'Tabelas auxiliares'!$B$237,T261&lt;&gt;'Tabelas auxiliares'!$C$236,T261&lt;&gt;'Tabelas auxiliares'!$C$237,T261&lt;&gt;'Tabelas auxiliares'!$D$236),"FOLHA DE PESSOAL",IF(X261='Tabelas auxiliares'!$A$237,"CUSTEIO",IF(X261='Tabelas auxiliares'!$A$236,"INVESTIMENTO","ERRO - VERIFICAR"))))</f>
        <v>INVESTIMENTO</v>
      </c>
      <c r="Z261" s="64">
        <f t="shared" ref="Z261:Z324" si="9">IF(AA261+AB261+AC261&lt;&gt;0,AA261+AB261+AC261,"")</f>
        <v>1850</v>
      </c>
      <c r="AC261" s="44">
        <v>1850</v>
      </c>
      <c r="AD261" s="72"/>
      <c r="AE261" s="72"/>
      <c r="AF261" s="72"/>
      <c r="AG261" s="72"/>
      <c r="AH261" s="72"/>
      <c r="AI261" s="72"/>
      <c r="AJ261" s="72"/>
      <c r="AK261" s="72"/>
      <c r="AL261" s="72"/>
      <c r="AM261" s="72"/>
      <c r="AN261" s="72"/>
      <c r="AO261" s="72"/>
    </row>
    <row r="262" spans="1:41" x14ac:dyDescent="0.25">
      <c r="A262" t="s">
        <v>594</v>
      </c>
      <c r="B262" t="s">
        <v>293</v>
      </c>
      <c r="C262" t="s">
        <v>595</v>
      </c>
      <c r="D262" t="s">
        <v>150</v>
      </c>
      <c r="E262" t="s">
        <v>117</v>
      </c>
      <c r="F262" s="51" t="str">
        <f>IFERROR(VLOOKUP(D262,'Tabelas auxiliares'!$A$3:$B$61,2,FALSE),"")</f>
        <v>PU - MOBILIÁRIOS * D.U.C</v>
      </c>
      <c r="G262" s="51" t="str">
        <f>IFERROR(VLOOKUP($B262,'Tabelas auxiliares'!$A$65:$C$102,2,FALSE),"")</f>
        <v>Equipamentos - Áreas comuns</v>
      </c>
      <c r="H262" s="51" t="str">
        <f>IFERROR(VLOOKUP($B262,'Tabelas auxiliares'!$A$65:$C$102,3,FALSE),"")</f>
        <v>MOBILIÁRIO / LINHA BRANCA / QUADROS DE AVISO / DISPLAYS / VENTILADORES / BEBEDOUROS / EQUIPAMENTO DE SOM / PROJETORES / CORTINAS E PERSIANAS/DRONER</v>
      </c>
      <c r="I262" t="s">
        <v>1038</v>
      </c>
      <c r="J262" t="s">
        <v>1782</v>
      </c>
      <c r="K262" t="s">
        <v>1783</v>
      </c>
      <c r="L262" t="s">
        <v>1784</v>
      </c>
      <c r="M262" t="s">
        <v>1785</v>
      </c>
      <c r="N262" t="s">
        <v>1308</v>
      </c>
      <c r="O262" t="s">
        <v>167</v>
      </c>
      <c r="P262" t="s">
        <v>1309</v>
      </c>
      <c r="Q262" t="s">
        <v>168</v>
      </c>
      <c r="R262" t="s">
        <v>165</v>
      </c>
      <c r="S262" t="s">
        <v>119</v>
      </c>
      <c r="T262" t="s">
        <v>164</v>
      </c>
      <c r="U262" t="s">
        <v>789</v>
      </c>
      <c r="V262" t="s">
        <v>1786</v>
      </c>
      <c r="W262" t="s">
        <v>1787</v>
      </c>
      <c r="X262" s="51" t="str">
        <f t="shared" si="8"/>
        <v>4</v>
      </c>
      <c r="Y262" s="51" t="str">
        <f>IF(T262="","",IF(AND(T262&lt;&gt;'Tabelas auxiliares'!$B$236,T262&lt;&gt;'Tabelas auxiliares'!$B$237,T262&lt;&gt;'Tabelas auxiliares'!$C$236,T262&lt;&gt;'Tabelas auxiliares'!$C$237,T262&lt;&gt;'Tabelas auxiliares'!$D$236),"FOLHA DE PESSOAL",IF(X262='Tabelas auxiliares'!$A$237,"CUSTEIO",IF(X262='Tabelas auxiliares'!$A$236,"INVESTIMENTO","ERRO - VERIFICAR"))))</f>
        <v>INVESTIMENTO</v>
      </c>
      <c r="Z262" s="64">
        <f t="shared" si="9"/>
        <v>45345.36</v>
      </c>
      <c r="AA262" s="44">
        <v>740.16</v>
      </c>
      <c r="AC262" s="44">
        <v>44605.2</v>
      </c>
      <c r="AD262" s="72"/>
      <c r="AE262" s="72"/>
      <c r="AF262" s="72"/>
      <c r="AG262" s="72"/>
      <c r="AH262" s="72"/>
      <c r="AI262" s="72"/>
      <c r="AJ262" s="72"/>
      <c r="AK262" s="72"/>
      <c r="AL262" s="72"/>
      <c r="AM262" s="72"/>
      <c r="AN262" s="72"/>
      <c r="AO262" s="72"/>
    </row>
    <row r="263" spans="1:41" x14ac:dyDescent="0.25">
      <c r="A263" t="s">
        <v>594</v>
      </c>
      <c r="B263" t="s">
        <v>293</v>
      </c>
      <c r="C263" t="s">
        <v>595</v>
      </c>
      <c r="D263" t="s">
        <v>150</v>
      </c>
      <c r="E263" t="s">
        <v>117</v>
      </c>
      <c r="F263" s="51" t="str">
        <f>IFERROR(VLOOKUP(D263,'Tabelas auxiliares'!$A$3:$B$61,2,FALSE),"")</f>
        <v>PU - MOBILIÁRIOS * D.U.C</v>
      </c>
      <c r="G263" s="51" t="str">
        <f>IFERROR(VLOOKUP($B263,'Tabelas auxiliares'!$A$65:$C$102,2,FALSE),"")</f>
        <v>Equipamentos - Áreas comuns</v>
      </c>
      <c r="H263" s="51" t="str">
        <f>IFERROR(VLOOKUP($B263,'Tabelas auxiliares'!$A$65:$C$102,3,FALSE),"")</f>
        <v>MOBILIÁRIO / LINHA BRANCA / QUADROS DE AVISO / DISPLAYS / VENTILADORES / BEBEDOUROS / EQUIPAMENTO DE SOM / PROJETORES / CORTINAS E PERSIANAS/DRONER</v>
      </c>
      <c r="I263" t="s">
        <v>1038</v>
      </c>
      <c r="J263" t="s">
        <v>1782</v>
      </c>
      <c r="K263" t="s">
        <v>1788</v>
      </c>
      <c r="L263" t="s">
        <v>1784</v>
      </c>
      <c r="M263" t="s">
        <v>1789</v>
      </c>
      <c r="N263" t="s">
        <v>1308</v>
      </c>
      <c r="O263" t="s">
        <v>167</v>
      </c>
      <c r="P263" t="s">
        <v>1309</v>
      </c>
      <c r="Q263" t="s">
        <v>168</v>
      </c>
      <c r="R263" t="s">
        <v>165</v>
      </c>
      <c r="S263" t="s">
        <v>119</v>
      </c>
      <c r="T263" t="s">
        <v>164</v>
      </c>
      <c r="U263" t="s">
        <v>789</v>
      </c>
      <c r="V263" t="s">
        <v>1786</v>
      </c>
      <c r="W263" t="s">
        <v>1787</v>
      </c>
      <c r="X263" s="51" t="str">
        <f t="shared" si="8"/>
        <v>4</v>
      </c>
      <c r="Y263" s="51" t="str">
        <f>IF(T263="","",IF(AND(T263&lt;&gt;'Tabelas auxiliares'!$B$236,T263&lt;&gt;'Tabelas auxiliares'!$B$237,T263&lt;&gt;'Tabelas auxiliares'!$C$236,T263&lt;&gt;'Tabelas auxiliares'!$C$237,T263&lt;&gt;'Tabelas auxiliares'!$D$236),"FOLHA DE PESSOAL",IF(X263='Tabelas auxiliares'!$A$237,"CUSTEIO",IF(X263='Tabelas auxiliares'!$A$236,"INVESTIMENTO","ERRO - VERIFICAR"))))</f>
        <v>INVESTIMENTO</v>
      </c>
      <c r="Z263" s="64">
        <f t="shared" si="9"/>
        <v>44427.9</v>
      </c>
      <c r="AC263" s="44">
        <v>44427.9</v>
      </c>
      <c r="AD263" s="72"/>
      <c r="AE263" s="72"/>
      <c r="AF263" s="72"/>
      <c r="AG263" s="72"/>
      <c r="AH263" s="72"/>
      <c r="AI263" s="72"/>
      <c r="AJ263" s="72"/>
      <c r="AK263" s="72"/>
      <c r="AL263" s="72"/>
      <c r="AM263" s="72"/>
      <c r="AN263" s="72"/>
      <c r="AO263" s="72"/>
    </row>
    <row r="264" spans="1:41" x14ac:dyDescent="0.25">
      <c r="A264" t="s">
        <v>594</v>
      </c>
      <c r="B264" t="s">
        <v>293</v>
      </c>
      <c r="C264" t="s">
        <v>595</v>
      </c>
      <c r="D264" t="s">
        <v>150</v>
      </c>
      <c r="E264" t="s">
        <v>117</v>
      </c>
      <c r="F264" s="51" t="str">
        <f>IFERROR(VLOOKUP(D264,'Tabelas auxiliares'!$A$3:$B$61,2,FALSE),"")</f>
        <v>PU - MOBILIÁRIOS * D.U.C</v>
      </c>
      <c r="G264" s="51" t="str">
        <f>IFERROR(VLOOKUP($B264,'Tabelas auxiliares'!$A$65:$C$102,2,FALSE),"")</f>
        <v>Equipamentos - Áreas comuns</v>
      </c>
      <c r="H264" s="51" t="str">
        <f>IFERROR(VLOOKUP($B264,'Tabelas auxiliares'!$A$65:$C$102,3,FALSE),"")</f>
        <v>MOBILIÁRIO / LINHA BRANCA / QUADROS DE AVISO / DISPLAYS / VENTILADORES / BEBEDOUROS / EQUIPAMENTO DE SOM / PROJETORES / CORTINAS E PERSIANAS/DRONER</v>
      </c>
      <c r="I264" t="s">
        <v>1485</v>
      </c>
      <c r="J264" t="s">
        <v>1790</v>
      </c>
      <c r="K264" t="s">
        <v>1791</v>
      </c>
      <c r="L264" t="s">
        <v>1792</v>
      </c>
      <c r="M264" t="s">
        <v>1793</v>
      </c>
      <c r="N264" t="s">
        <v>1308</v>
      </c>
      <c r="O264" t="s">
        <v>167</v>
      </c>
      <c r="P264" t="s">
        <v>1309</v>
      </c>
      <c r="Q264" t="s">
        <v>168</v>
      </c>
      <c r="R264" t="s">
        <v>165</v>
      </c>
      <c r="S264" t="s">
        <v>119</v>
      </c>
      <c r="T264" t="s">
        <v>164</v>
      </c>
      <c r="U264" t="s">
        <v>789</v>
      </c>
      <c r="V264" t="s">
        <v>1786</v>
      </c>
      <c r="W264" t="s">
        <v>1787</v>
      </c>
      <c r="X264" s="51" t="str">
        <f t="shared" si="8"/>
        <v>4</v>
      </c>
      <c r="Y264" s="51" t="str">
        <f>IF(T264="","",IF(AND(T264&lt;&gt;'Tabelas auxiliares'!$B$236,T264&lt;&gt;'Tabelas auxiliares'!$B$237,T264&lt;&gt;'Tabelas auxiliares'!$C$236,T264&lt;&gt;'Tabelas auxiliares'!$C$237,T264&lt;&gt;'Tabelas auxiliares'!$D$236),"FOLHA DE PESSOAL",IF(X264='Tabelas auxiliares'!$A$237,"CUSTEIO",IF(X264='Tabelas auxiliares'!$A$236,"INVESTIMENTO","ERRO - VERIFICAR"))))</f>
        <v>INVESTIMENTO</v>
      </c>
      <c r="Z264" s="64">
        <f t="shared" si="9"/>
        <v>15800</v>
      </c>
      <c r="AC264" s="44">
        <v>15800</v>
      </c>
      <c r="AD264" s="72"/>
      <c r="AE264" s="72"/>
      <c r="AF264" s="72"/>
      <c r="AG264" s="72"/>
      <c r="AH264" s="72"/>
      <c r="AI264" s="72"/>
      <c r="AJ264" s="72"/>
      <c r="AK264" s="72"/>
      <c r="AL264" s="72"/>
      <c r="AM264" s="72"/>
      <c r="AN264" s="72"/>
      <c r="AO264" s="72"/>
    </row>
    <row r="265" spans="1:41" x14ac:dyDescent="0.25">
      <c r="A265" t="s">
        <v>594</v>
      </c>
      <c r="B265" t="s">
        <v>293</v>
      </c>
      <c r="C265" t="s">
        <v>595</v>
      </c>
      <c r="D265" t="s">
        <v>150</v>
      </c>
      <c r="E265" t="s">
        <v>117</v>
      </c>
      <c r="F265" s="51" t="str">
        <f>IFERROR(VLOOKUP(D265,'Tabelas auxiliares'!$A$3:$B$61,2,FALSE),"")</f>
        <v>PU - MOBILIÁRIOS * D.U.C</v>
      </c>
      <c r="G265" s="51" t="str">
        <f>IFERROR(VLOOKUP($B265,'Tabelas auxiliares'!$A$65:$C$102,2,FALSE),"")</f>
        <v>Equipamentos - Áreas comuns</v>
      </c>
      <c r="H265" s="51" t="str">
        <f>IFERROR(VLOOKUP($B265,'Tabelas auxiliares'!$A$65:$C$102,3,FALSE),"")</f>
        <v>MOBILIÁRIO / LINHA BRANCA / QUADROS DE AVISO / DISPLAYS / VENTILADORES / BEBEDOUROS / EQUIPAMENTO DE SOM / PROJETORES / CORTINAS E PERSIANAS/DRONER</v>
      </c>
      <c r="I265" t="s">
        <v>1592</v>
      </c>
      <c r="J265" t="s">
        <v>1782</v>
      </c>
      <c r="K265" t="s">
        <v>1794</v>
      </c>
      <c r="L265" t="s">
        <v>1795</v>
      </c>
      <c r="M265" t="s">
        <v>1785</v>
      </c>
      <c r="N265" t="s">
        <v>1308</v>
      </c>
      <c r="O265" t="s">
        <v>167</v>
      </c>
      <c r="P265" t="s">
        <v>1309</v>
      </c>
      <c r="Q265" t="s">
        <v>168</v>
      </c>
      <c r="R265" t="s">
        <v>165</v>
      </c>
      <c r="S265" t="s">
        <v>119</v>
      </c>
      <c r="T265" t="s">
        <v>164</v>
      </c>
      <c r="U265" t="s">
        <v>789</v>
      </c>
      <c r="V265" t="s">
        <v>1786</v>
      </c>
      <c r="W265" t="s">
        <v>1787</v>
      </c>
      <c r="X265" s="51" t="str">
        <f t="shared" si="8"/>
        <v>4</v>
      </c>
      <c r="Y265" s="51" t="str">
        <f>IF(T265="","",IF(AND(T265&lt;&gt;'Tabelas auxiliares'!$B$236,T265&lt;&gt;'Tabelas auxiliares'!$B$237,T265&lt;&gt;'Tabelas auxiliares'!$C$236,T265&lt;&gt;'Tabelas auxiliares'!$C$237,T265&lt;&gt;'Tabelas auxiliares'!$D$236),"FOLHA DE PESSOAL",IF(X265='Tabelas auxiliares'!$A$237,"CUSTEIO",IF(X265='Tabelas auxiliares'!$A$236,"INVESTIMENTO","ERRO - VERIFICAR"))))</f>
        <v>INVESTIMENTO</v>
      </c>
      <c r="Z265" s="64">
        <f t="shared" si="9"/>
        <v>3218</v>
      </c>
      <c r="AC265" s="44">
        <v>3218</v>
      </c>
      <c r="AD265" s="72"/>
      <c r="AE265" s="72"/>
      <c r="AF265" s="72"/>
      <c r="AG265" s="72"/>
      <c r="AH265" s="72"/>
      <c r="AI265" s="72"/>
      <c r="AJ265" s="72"/>
      <c r="AK265" s="72"/>
      <c r="AL265" s="72"/>
      <c r="AM265" s="72"/>
      <c r="AN265" s="72"/>
      <c r="AO265" s="72"/>
    </row>
    <row r="266" spans="1:41" x14ac:dyDescent="0.25">
      <c r="A266" t="s">
        <v>594</v>
      </c>
      <c r="B266" t="s">
        <v>293</v>
      </c>
      <c r="C266" t="s">
        <v>595</v>
      </c>
      <c r="D266" t="s">
        <v>150</v>
      </c>
      <c r="E266" t="s">
        <v>117</v>
      </c>
      <c r="F266" s="51" t="str">
        <f>IFERROR(VLOOKUP(D266,'Tabelas auxiliares'!$A$3:$B$61,2,FALSE),"")</f>
        <v>PU - MOBILIÁRIOS * D.U.C</v>
      </c>
      <c r="G266" s="51" t="str">
        <f>IFERROR(VLOOKUP($B266,'Tabelas auxiliares'!$A$65:$C$102,2,FALSE),"")</f>
        <v>Equipamentos - Áreas comuns</v>
      </c>
      <c r="H266" s="51" t="str">
        <f>IFERROR(VLOOKUP($B266,'Tabelas auxiliares'!$A$65:$C$102,3,FALSE),"")</f>
        <v>MOBILIÁRIO / LINHA BRANCA / QUADROS DE AVISO / DISPLAYS / VENTILADORES / BEBEDOUROS / EQUIPAMENTO DE SOM / PROJETORES / CORTINAS E PERSIANAS/DRONER</v>
      </c>
      <c r="I266" t="s">
        <v>1400</v>
      </c>
      <c r="J266" t="s">
        <v>1796</v>
      </c>
      <c r="K266" t="s">
        <v>1797</v>
      </c>
      <c r="L266" t="s">
        <v>1798</v>
      </c>
      <c r="M266" t="s">
        <v>1799</v>
      </c>
      <c r="N266" t="s">
        <v>1308</v>
      </c>
      <c r="O266" t="s">
        <v>167</v>
      </c>
      <c r="P266" t="s">
        <v>1309</v>
      </c>
      <c r="Q266" t="s">
        <v>168</v>
      </c>
      <c r="R266" t="s">
        <v>165</v>
      </c>
      <c r="S266" t="s">
        <v>119</v>
      </c>
      <c r="T266" t="s">
        <v>164</v>
      </c>
      <c r="U266" t="s">
        <v>789</v>
      </c>
      <c r="V266" t="s">
        <v>1800</v>
      </c>
      <c r="W266" t="s">
        <v>1801</v>
      </c>
      <c r="X266" s="51" t="str">
        <f t="shared" si="8"/>
        <v>4</v>
      </c>
      <c r="Y266" s="51" t="str">
        <f>IF(T266="","",IF(AND(T266&lt;&gt;'Tabelas auxiliares'!$B$236,T266&lt;&gt;'Tabelas auxiliares'!$B$237,T266&lt;&gt;'Tabelas auxiliares'!$C$236,T266&lt;&gt;'Tabelas auxiliares'!$C$237,T266&lt;&gt;'Tabelas auxiliares'!$D$236),"FOLHA DE PESSOAL",IF(X266='Tabelas auxiliares'!$A$237,"CUSTEIO",IF(X266='Tabelas auxiliares'!$A$236,"INVESTIMENTO","ERRO - VERIFICAR"))))</f>
        <v>INVESTIMENTO</v>
      </c>
      <c r="Z266" s="64">
        <f t="shared" si="9"/>
        <v>20958</v>
      </c>
      <c r="AC266" s="44">
        <v>20958</v>
      </c>
      <c r="AD266" s="72"/>
      <c r="AE266" s="72"/>
      <c r="AF266" s="72"/>
      <c r="AG266" s="72"/>
      <c r="AH266" s="72"/>
      <c r="AI266" s="72"/>
      <c r="AJ266" s="72"/>
      <c r="AK266" s="72"/>
      <c r="AL266" s="72"/>
      <c r="AM266" s="72"/>
      <c r="AN266" s="72"/>
      <c r="AO266" s="72"/>
    </row>
    <row r="267" spans="1:41" x14ac:dyDescent="0.25">
      <c r="A267" t="s">
        <v>594</v>
      </c>
      <c r="B267" t="s">
        <v>293</v>
      </c>
      <c r="C267" t="s">
        <v>595</v>
      </c>
      <c r="D267" t="s">
        <v>150</v>
      </c>
      <c r="E267" t="s">
        <v>117</v>
      </c>
      <c r="F267" s="51" t="str">
        <f>IFERROR(VLOOKUP(D267,'Tabelas auxiliares'!$A$3:$B$61,2,FALSE),"")</f>
        <v>PU - MOBILIÁRIOS * D.U.C</v>
      </c>
      <c r="G267" s="51" t="str">
        <f>IFERROR(VLOOKUP($B267,'Tabelas auxiliares'!$A$65:$C$102,2,FALSE),"")</f>
        <v>Equipamentos - Áreas comuns</v>
      </c>
      <c r="H267" s="51" t="str">
        <f>IFERROR(VLOOKUP($B267,'Tabelas auxiliares'!$A$65:$C$102,3,FALSE),"")</f>
        <v>MOBILIÁRIO / LINHA BRANCA / QUADROS DE AVISO / DISPLAYS / VENTILADORES / BEBEDOUROS / EQUIPAMENTO DE SOM / PROJETORES / CORTINAS E PERSIANAS/DRONER</v>
      </c>
      <c r="I267" t="s">
        <v>1802</v>
      </c>
      <c r="J267" t="s">
        <v>1782</v>
      </c>
      <c r="K267" t="s">
        <v>1803</v>
      </c>
      <c r="L267" t="s">
        <v>1784</v>
      </c>
      <c r="M267" t="s">
        <v>1789</v>
      </c>
      <c r="N267" t="s">
        <v>1308</v>
      </c>
      <c r="O267" t="s">
        <v>167</v>
      </c>
      <c r="P267" t="s">
        <v>1309</v>
      </c>
      <c r="Q267" t="s">
        <v>168</v>
      </c>
      <c r="R267" t="s">
        <v>165</v>
      </c>
      <c r="S267" t="s">
        <v>119</v>
      </c>
      <c r="T267" t="s">
        <v>164</v>
      </c>
      <c r="U267" t="s">
        <v>789</v>
      </c>
      <c r="V267" t="s">
        <v>1786</v>
      </c>
      <c r="W267" t="s">
        <v>1787</v>
      </c>
      <c r="X267" s="51" t="str">
        <f t="shared" si="8"/>
        <v>4</v>
      </c>
      <c r="Y267" s="51" t="str">
        <f>IF(T267="","",IF(AND(T267&lt;&gt;'Tabelas auxiliares'!$B$236,T267&lt;&gt;'Tabelas auxiliares'!$B$237,T267&lt;&gt;'Tabelas auxiliares'!$C$236,T267&lt;&gt;'Tabelas auxiliares'!$C$237,T267&lt;&gt;'Tabelas auxiliares'!$D$236),"FOLHA DE PESSOAL",IF(X267='Tabelas auxiliares'!$A$237,"CUSTEIO",IF(X267='Tabelas auxiliares'!$A$236,"INVESTIMENTO","ERRO - VERIFICAR"))))</f>
        <v>INVESTIMENTO</v>
      </c>
      <c r="Z267" s="64">
        <f t="shared" si="9"/>
        <v>24970.5</v>
      </c>
      <c r="AC267" s="44">
        <v>24970.5</v>
      </c>
      <c r="AD267" s="72"/>
      <c r="AE267" s="72"/>
      <c r="AF267" s="72"/>
      <c r="AG267" s="72"/>
      <c r="AH267" s="72"/>
      <c r="AI267" s="72"/>
      <c r="AJ267" s="72"/>
      <c r="AK267" s="72"/>
      <c r="AL267" s="72"/>
      <c r="AM267" s="72"/>
      <c r="AN267" s="72"/>
      <c r="AO267" s="72"/>
    </row>
    <row r="268" spans="1:41" x14ac:dyDescent="0.25">
      <c r="A268" t="s">
        <v>594</v>
      </c>
      <c r="B268" t="s">
        <v>293</v>
      </c>
      <c r="C268" t="s">
        <v>595</v>
      </c>
      <c r="D268" t="s">
        <v>150</v>
      </c>
      <c r="E268" t="s">
        <v>117</v>
      </c>
      <c r="F268" s="51" t="str">
        <f>IFERROR(VLOOKUP(D268,'Tabelas auxiliares'!$A$3:$B$61,2,FALSE),"")</f>
        <v>PU - MOBILIÁRIOS * D.U.C</v>
      </c>
      <c r="G268" s="51" t="str">
        <f>IFERROR(VLOOKUP($B268,'Tabelas auxiliares'!$A$65:$C$102,2,FALSE),"")</f>
        <v>Equipamentos - Áreas comuns</v>
      </c>
      <c r="H268" s="51" t="str">
        <f>IFERROR(VLOOKUP($B268,'Tabelas auxiliares'!$A$65:$C$102,3,FALSE),"")</f>
        <v>MOBILIÁRIO / LINHA BRANCA / QUADROS DE AVISO / DISPLAYS / VENTILADORES / BEBEDOUROS / EQUIPAMENTO DE SOM / PROJETORES / CORTINAS E PERSIANAS/DRONER</v>
      </c>
      <c r="I268" t="s">
        <v>1084</v>
      </c>
      <c r="J268" t="s">
        <v>1782</v>
      </c>
      <c r="K268" t="s">
        <v>5485</v>
      </c>
      <c r="L268" t="s">
        <v>1795</v>
      </c>
      <c r="M268" t="s">
        <v>1785</v>
      </c>
      <c r="N268" t="s">
        <v>1308</v>
      </c>
      <c r="O268" t="s">
        <v>167</v>
      </c>
      <c r="P268" t="s">
        <v>1309</v>
      </c>
      <c r="Q268" t="s">
        <v>168</v>
      </c>
      <c r="R268" t="s">
        <v>165</v>
      </c>
      <c r="S268" t="s">
        <v>597</v>
      </c>
      <c r="T268" t="s">
        <v>164</v>
      </c>
      <c r="U268" t="s">
        <v>789</v>
      </c>
      <c r="V268" t="s">
        <v>1786</v>
      </c>
      <c r="W268" t="s">
        <v>1787</v>
      </c>
      <c r="X268" s="51" t="str">
        <f t="shared" si="8"/>
        <v>4</v>
      </c>
      <c r="Y268" s="51" t="str">
        <f>IF(T268="","",IF(AND(T268&lt;&gt;'Tabelas auxiliares'!$B$236,T268&lt;&gt;'Tabelas auxiliares'!$B$237,T268&lt;&gt;'Tabelas auxiliares'!$C$236,T268&lt;&gt;'Tabelas auxiliares'!$C$237,T268&lt;&gt;'Tabelas auxiliares'!$D$236),"FOLHA DE PESSOAL",IF(X268='Tabelas auxiliares'!$A$237,"CUSTEIO",IF(X268='Tabelas auxiliares'!$A$236,"INVESTIMENTO","ERRO - VERIFICAR"))))</f>
        <v>INVESTIMENTO</v>
      </c>
      <c r="Z268" s="64">
        <f t="shared" si="9"/>
        <v>127639.75</v>
      </c>
      <c r="AA268" s="44">
        <v>127639.75</v>
      </c>
      <c r="AD268" s="72"/>
      <c r="AE268" s="72"/>
      <c r="AF268" s="72"/>
      <c r="AG268" s="72"/>
      <c r="AH268" s="72"/>
      <c r="AI268" s="72"/>
      <c r="AJ268" s="72"/>
      <c r="AK268" s="72"/>
      <c r="AL268" s="72"/>
      <c r="AM268" s="72"/>
      <c r="AN268" s="72"/>
      <c r="AO268" s="72"/>
    </row>
    <row r="269" spans="1:41" x14ac:dyDescent="0.25">
      <c r="A269" t="s">
        <v>594</v>
      </c>
      <c r="B269" t="s">
        <v>293</v>
      </c>
      <c r="C269" t="s">
        <v>595</v>
      </c>
      <c r="D269" t="s">
        <v>150</v>
      </c>
      <c r="E269" t="s">
        <v>117</v>
      </c>
      <c r="F269" s="51" t="str">
        <f>IFERROR(VLOOKUP(D269,'Tabelas auxiliares'!$A$3:$B$61,2,FALSE),"")</f>
        <v>PU - MOBILIÁRIOS * D.U.C</v>
      </c>
      <c r="G269" s="51" t="str">
        <f>IFERROR(VLOOKUP($B269,'Tabelas auxiliares'!$A$65:$C$102,2,FALSE),"")</f>
        <v>Equipamentos - Áreas comuns</v>
      </c>
      <c r="H269" s="51" t="str">
        <f>IFERROR(VLOOKUP($B269,'Tabelas auxiliares'!$A$65:$C$102,3,FALSE),"")</f>
        <v>MOBILIÁRIO / LINHA BRANCA / QUADROS DE AVISO / DISPLAYS / VENTILADORES / BEBEDOUROS / EQUIPAMENTO DE SOM / PROJETORES / CORTINAS E PERSIANAS/DRONER</v>
      </c>
      <c r="I269" t="s">
        <v>1084</v>
      </c>
      <c r="J269" t="s">
        <v>1782</v>
      </c>
      <c r="K269" t="s">
        <v>5486</v>
      </c>
      <c r="L269" t="s">
        <v>1795</v>
      </c>
      <c r="M269" t="s">
        <v>1789</v>
      </c>
      <c r="N269" t="s">
        <v>1308</v>
      </c>
      <c r="O269" t="s">
        <v>167</v>
      </c>
      <c r="P269" t="s">
        <v>1309</v>
      </c>
      <c r="Q269" t="s">
        <v>168</v>
      </c>
      <c r="R269" t="s">
        <v>165</v>
      </c>
      <c r="S269" t="s">
        <v>597</v>
      </c>
      <c r="T269" t="s">
        <v>164</v>
      </c>
      <c r="U269" t="s">
        <v>789</v>
      </c>
      <c r="V269" t="s">
        <v>1786</v>
      </c>
      <c r="W269" t="s">
        <v>1787</v>
      </c>
      <c r="X269" s="51" t="str">
        <f t="shared" si="8"/>
        <v>4</v>
      </c>
      <c r="Y269" s="51" t="str">
        <f>IF(T269="","",IF(AND(T269&lt;&gt;'Tabelas auxiliares'!$B$236,T269&lt;&gt;'Tabelas auxiliares'!$B$237,T269&lt;&gt;'Tabelas auxiliares'!$C$236,T269&lt;&gt;'Tabelas auxiliares'!$C$237,T269&lt;&gt;'Tabelas auxiliares'!$D$236),"FOLHA DE PESSOAL",IF(X269='Tabelas auxiliares'!$A$237,"CUSTEIO",IF(X269='Tabelas auxiliares'!$A$236,"INVESTIMENTO","ERRO - VERIFICAR"))))</f>
        <v>INVESTIMENTO</v>
      </c>
      <c r="Z269" s="64">
        <f t="shared" si="9"/>
        <v>353831.32</v>
      </c>
      <c r="AA269" s="44">
        <v>353831.32</v>
      </c>
      <c r="AD269" s="72"/>
      <c r="AE269" s="72"/>
      <c r="AF269" s="72"/>
      <c r="AG269" s="72"/>
      <c r="AH269" s="72"/>
      <c r="AI269" s="72"/>
      <c r="AJ269" s="72"/>
      <c r="AK269" s="72"/>
      <c r="AL269" s="72"/>
      <c r="AM269" s="72"/>
      <c r="AN269" s="72"/>
      <c r="AO269" s="72"/>
    </row>
    <row r="270" spans="1:41" x14ac:dyDescent="0.25">
      <c r="A270" t="s">
        <v>594</v>
      </c>
      <c r="B270" t="s">
        <v>293</v>
      </c>
      <c r="C270" t="s">
        <v>595</v>
      </c>
      <c r="D270" t="s">
        <v>150</v>
      </c>
      <c r="E270" t="s">
        <v>117</v>
      </c>
      <c r="F270" s="51" t="str">
        <f>IFERROR(VLOOKUP(D270,'Tabelas auxiliares'!$A$3:$B$61,2,FALSE),"")</f>
        <v>PU - MOBILIÁRIOS * D.U.C</v>
      </c>
      <c r="G270" s="51" t="str">
        <f>IFERROR(VLOOKUP($B270,'Tabelas auxiliares'!$A$65:$C$102,2,FALSE),"")</f>
        <v>Equipamentos - Áreas comuns</v>
      </c>
      <c r="H270" s="51" t="str">
        <f>IFERROR(VLOOKUP($B270,'Tabelas auxiliares'!$A$65:$C$102,3,FALSE),"")</f>
        <v>MOBILIÁRIO / LINHA BRANCA / QUADROS DE AVISO / DISPLAYS / VENTILADORES / BEBEDOUROS / EQUIPAMENTO DE SOM / PROJETORES / CORTINAS E PERSIANAS/DRONER</v>
      </c>
      <c r="I270" t="s">
        <v>1084</v>
      </c>
      <c r="J270" t="s">
        <v>1796</v>
      </c>
      <c r="K270" t="s">
        <v>5487</v>
      </c>
      <c r="L270" t="s">
        <v>5488</v>
      </c>
      <c r="M270" t="s">
        <v>1799</v>
      </c>
      <c r="N270" t="s">
        <v>1308</v>
      </c>
      <c r="O270" t="s">
        <v>167</v>
      </c>
      <c r="P270" t="s">
        <v>1309</v>
      </c>
      <c r="Q270" t="s">
        <v>168</v>
      </c>
      <c r="R270" t="s">
        <v>165</v>
      </c>
      <c r="S270" t="s">
        <v>597</v>
      </c>
      <c r="T270" t="s">
        <v>164</v>
      </c>
      <c r="U270" t="s">
        <v>789</v>
      </c>
      <c r="V270" t="s">
        <v>1800</v>
      </c>
      <c r="W270" t="s">
        <v>1801</v>
      </c>
      <c r="X270" s="51" t="str">
        <f t="shared" si="8"/>
        <v>4</v>
      </c>
      <c r="Y270" s="51" t="str">
        <f>IF(T270="","",IF(AND(T270&lt;&gt;'Tabelas auxiliares'!$B$236,T270&lt;&gt;'Tabelas auxiliares'!$B$237,T270&lt;&gt;'Tabelas auxiliares'!$C$236,T270&lt;&gt;'Tabelas auxiliares'!$C$237,T270&lt;&gt;'Tabelas auxiliares'!$D$236),"FOLHA DE PESSOAL",IF(X270='Tabelas auxiliares'!$A$237,"CUSTEIO",IF(X270='Tabelas auxiliares'!$A$236,"INVESTIMENTO","ERRO - VERIFICAR"))))</f>
        <v>INVESTIMENTO</v>
      </c>
      <c r="Z270" s="64">
        <f t="shared" si="9"/>
        <v>3992</v>
      </c>
      <c r="AA270" s="44">
        <v>3992</v>
      </c>
      <c r="AD270" s="72"/>
      <c r="AE270" s="72"/>
      <c r="AF270" s="72"/>
      <c r="AG270" s="72"/>
      <c r="AH270" s="72"/>
      <c r="AI270" s="72"/>
      <c r="AJ270" s="72"/>
      <c r="AK270" s="72"/>
      <c r="AL270" s="72"/>
      <c r="AM270" s="72"/>
      <c r="AN270" s="72"/>
      <c r="AO270" s="72"/>
    </row>
    <row r="271" spans="1:41" x14ac:dyDescent="0.25">
      <c r="A271" t="s">
        <v>594</v>
      </c>
      <c r="B271" t="s">
        <v>296</v>
      </c>
      <c r="C271" t="s">
        <v>772</v>
      </c>
      <c r="D271" t="s">
        <v>41</v>
      </c>
      <c r="E271" t="s">
        <v>117</v>
      </c>
      <c r="F271" s="51" t="str">
        <f>IFERROR(VLOOKUP(D271,'Tabelas auxiliares'!$A$3:$B$61,2,FALSE),"")</f>
        <v>CECS - CENTRO DE ENG., MODELAGEM E CIÊNCIAS SOCIAIS APLICADAS</v>
      </c>
      <c r="G271" s="51" t="str">
        <f>IFERROR(VLOOKUP($B271,'Tabelas auxiliares'!$A$65:$C$102,2,FALSE),"")</f>
        <v>Equipamentos - Laboratórios</v>
      </c>
      <c r="H271" s="51" t="str">
        <f>IFERROR(VLOOKUP($B271,'Tabelas auxiliares'!$A$65:$C$102,3,FALSE),"")</f>
        <v>AQUISICAO POR IMPORTACAO / EQUIPAMENTOS NOVOS / MANUTENÇÃO DE EQUIPAMENTOS LABORATORIAIS</v>
      </c>
      <c r="I271" t="s">
        <v>1303</v>
      </c>
      <c r="J271" t="s">
        <v>1804</v>
      </c>
      <c r="K271" t="s">
        <v>1805</v>
      </c>
      <c r="L271" t="s">
        <v>1806</v>
      </c>
      <c r="M271" t="s">
        <v>1807</v>
      </c>
      <c r="N271" t="s">
        <v>1308</v>
      </c>
      <c r="O271" t="s">
        <v>167</v>
      </c>
      <c r="P271" t="s">
        <v>1309</v>
      </c>
      <c r="Q271" t="s">
        <v>168</v>
      </c>
      <c r="R271" t="s">
        <v>165</v>
      </c>
      <c r="S271" t="s">
        <v>597</v>
      </c>
      <c r="T271" t="s">
        <v>164</v>
      </c>
      <c r="U271" t="s">
        <v>789</v>
      </c>
      <c r="V271" t="s">
        <v>1780</v>
      </c>
      <c r="W271" t="s">
        <v>1781</v>
      </c>
      <c r="X271" s="51" t="str">
        <f t="shared" si="8"/>
        <v>4</v>
      </c>
      <c r="Y271" s="51" t="str">
        <f>IF(T271="","",IF(AND(T271&lt;&gt;'Tabelas auxiliares'!$B$236,T271&lt;&gt;'Tabelas auxiliares'!$B$237,T271&lt;&gt;'Tabelas auxiliares'!$C$236,T271&lt;&gt;'Tabelas auxiliares'!$C$237,T271&lt;&gt;'Tabelas auxiliares'!$D$236),"FOLHA DE PESSOAL",IF(X271='Tabelas auxiliares'!$A$237,"CUSTEIO",IF(X271='Tabelas auxiliares'!$A$236,"INVESTIMENTO","ERRO - VERIFICAR"))))</f>
        <v>INVESTIMENTO</v>
      </c>
      <c r="Z271" s="64">
        <f t="shared" si="9"/>
        <v>14000</v>
      </c>
      <c r="AB271" s="44">
        <v>14000</v>
      </c>
      <c r="AD271" s="72"/>
      <c r="AE271" s="72"/>
      <c r="AF271" s="72"/>
      <c r="AG271" s="72"/>
      <c r="AH271" s="72"/>
      <c r="AI271" s="72"/>
      <c r="AJ271" s="72"/>
      <c r="AK271" s="72"/>
      <c r="AL271" s="72"/>
      <c r="AM271" s="72"/>
      <c r="AN271" s="72"/>
      <c r="AO271" s="72"/>
    </row>
    <row r="272" spans="1:41" x14ac:dyDescent="0.25">
      <c r="A272" t="s">
        <v>594</v>
      </c>
      <c r="B272" t="s">
        <v>296</v>
      </c>
      <c r="C272" t="s">
        <v>772</v>
      </c>
      <c r="D272" t="s">
        <v>49</v>
      </c>
      <c r="E272" t="s">
        <v>117</v>
      </c>
      <c r="F272" s="51" t="str">
        <f>IFERROR(VLOOKUP(D272,'Tabelas auxiliares'!$A$3:$B$61,2,FALSE),"")</f>
        <v>CCNH - CENTRO DE CIÊNCIAS NATURAIS E HUMANAS</v>
      </c>
      <c r="G272" s="51" t="str">
        <f>IFERROR(VLOOKUP($B272,'Tabelas auxiliares'!$A$65:$C$102,2,FALSE),"")</f>
        <v>Equipamentos - Laboratórios</v>
      </c>
      <c r="H272" s="51" t="str">
        <f>IFERROR(VLOOKUP($B272,'Tabelas auxiliares'!$A$65:$C$102,3,FALSE),"")</f>
        <v>AQUISICAO POR IMPORTACAO / EQUIPAMENTOS NOVOS / MANUTENÇÃO DE EQUIPAMENTOS LABORATORIAIS</v>
      </c>
      <c r="I272" t="s">
        <v>1808</v>
      </c>
      <c r="J272" t="s">
        <v>1809</v>
      </c>
      <c r="K272" t="s">
        <v>1810</v>
      </c>
      <c r="L272" t="s">
        <v>1811</v>
      </c>
      <c r="M272" t="s">
        <v>1812</v>
      </c>
      <c r="N272" t="s">
        <v>1308</v>
      </c>
      <c r="O272" t="s">
        <v>167</v>
      </c>
      <c r="P272" t="s">
        <v>1309</v>
      </c>
      <c r="Q272" t="s">
        <v>168</v>
      </c>
      <c r="R272" t="s">
        <v>165</v>
      </c>
      <c r="S272" t="s">
        <v>119</v>
      </c>
      <c r="T272" t="s">
        <v>164</v>
      </c>
      <c r="U272" t="s">
        <v>789</v>
      </c>
      <c r="V272" t="s">
        <v>1813</v>
      </c>
      <c r="W272" t="s">
        <v>1814</v>
      </c>
      <c r="X272" s="51" t="str">
        <f t="shared" si="8"/>
        <v>4</v>
      </c>
      <c r="Y272" s="51" t="str">
        <f>IF(T272="","",IF(AND(T272&lt;&gt;'Tabelas auxiliares'!$B$236,T272&lt;&gt;'Tabelas auxiliares'!$B$237,T272&lt;&gt;'Tabelas auxiliares'!$C$236,T272&lt;&gt;'Tabelas auxiliares'!$C$237,T272&lt;&gt;'Tabelas auxiliares'!$D$236),"FOLHA DE PESSOAL",IF(X272='Tabelas auxiliares'!$A$237,"CUSTEIO",IF(X272='Tabelas auxiliares'!$A$236,"INVESTIMENTO","ERRO - VERIFICAR"))))</f>
        <v>INVESTIMENTO</v>
      </c>
      <c r="Z272" s="64">
        <f t="shared" si="9"/>
        <v>831.07</v>
      </c>
      <c r="AA272" s="44">
        <v>831.07</v>
      </c>
      <c r="AD272" s="72"/>
      <c r="AE272" s="72"/>
      <c r="AF272" s="72"/>
      <c r="AG272" s="72"/>
      <c r="AH272" s="72"/>
      <c r="AI272" s="72"/>
      <c r="AJ272" s="72"/>
      <c r="AK272" s="72"/>
      <c r="AL272" s="72"/>
      <c r="AM272" s="72"/>
      <c r="AN272" s="72"/>
      <c r="AO272" s="72"/>
    </row>
    <row r="273" spans="1:41" x14ac:dyDescent="0.25">
      <c r="A273" t="s">
        <v>594</v>
      </c>
      <c r="B273" t="s">
        <v>296</v>
      </c>
      <c r="C273" t="s">
        <v>772</v>
      </c>
      <c r="D273" t="s">
        <v>49</v>
      </c>
      <c r="E273" t="s">
        <v>117</v>
      </c>
      <c r="F273" s="51" t="str">
        <f>IFERROR(VLOOKUP(D273,'Tabelas auxiliares'!$A$3:$B$61,2,FALSE),"")</f>
        <v>CCNH - CENTRO DE CIÊNCIAS NATURAIS E HUMANAS</v>
      </c>
      <c r="G273" s="51" t="str">
        <f>IFERROR(VLOOKUP($B273,'Tabelas auxiliares'!$A$65:$C$102,2,FALSE),"")</f>
        <v>Equipamentos - Laboratórios</v>
      </c>
      <c r="H273" s="51" t="str">
        <f>IFERROR(VLOOKUP($B273,'Tabelas auxiliares'!$A$65:$C$102,3,FALSE),"")</f>
        <v>AQUISICAO POR IMPORTACAO / EQUIPAMENTOS NOVOS / MANUTENÇÃO DE EQUIPAMENTOS LABORATORIAIS</v>
      </c>
      <c r="I273" t="s">
        <v>1808</v>
      </c>
      <c r="J273" t="s">
        <v>1809</v>
      </c>
      <c r="K273" t="s">
        <v>5489</v>
      </c>
      <c r="L273" t="s">
        <v>1811</v>
      </c>
      <c r="M273" t="s">
        <v>1815</v>
      </c>
      <c r="N273" t="s">
        <v>1308</v>
      </c>
      <c r="O273" t="s">
        <v>167</v>
      </c>
      <c r="P273" t="s">
        <v>1309</v>
      </c>
      <c r="Q273" t="s">
        <v>168</v>
      </c>
      <c r="R273" t="s">
        <v>165</v>
      </c>
      <c r="S273" t="s">
        <v>119</v>
      </c>
      <c r="T273" t="s">
        <v>164</v>
      </c>
      <c r="U273" t="s">
        <v>789</v>
      </c>
      <c r="V273" t="s">
        <v>1813</v>
      </c>
      <c r="W273" t="s">
        <v>1814</v>
      </c>
      <c r="X273" s="51" t="str">
        <f t="shared" si="8"/>
        <v>4</v>
      </c>
      <c r="Y273" s="51" t="str">
        <f>IF(T273="","",IF(AND(T273&lt;&gt;'Tabelas auxiliares'!$B$236,T273&lt;&gt;'Tabelas auxiliares'!$B$237,T273&lt;&gt;'Tabelas auxiliares'!$C$236,T273&lt;&gt;'Tabelas auxiliares'!$C$237,T273&lt;&gt;'Tabelas auxiliares'!$D$236),"FOLHA DE PESSOAL",IF(X273='Tabelas auxiliares'!$A$237,"CUSTEIO",IF(X273='Tabelas auxiliares'!$A$236,"INVESTIMENTO","ERRO - VERIFICAR"))))</f>
        <v>INVESTIMENTO</v>
      </c>
      <c r="Z273" s="64">
        <f t="shared" si="9"/>
        <v>4280</v>
      </c>
      <c r="AA273" s="44">
        <v>4280</v>
      </c>
      <c r="AD273" s="72"/>
      <c r="AE273" s="72"/>
      <c r="AF273" s="72"/>
      <c r="AG273" s="72"/>
      <c r="AH273" s="72"/>
      <c r="AI273" s="72"/>
      <c r="AJ273" s="72"/>
      <c r="AK273" s="72"/>
      <c r="AL273" s="72"/>
      <c r="AM273" s="72"/>
      <c r="AN273" s="72"/>
      <c r="AO273" s="72"/>
    </row>
    <row r="274" spans="1:41" x14ac:dyDescent="0.25">
      <c r="A274" t="s">
        <v>594</v>
      </c>
      <c r="B274" t="s">
        <v>296</v>
      </c>
      <c r="C274" t="s">
        <v>595</v>
      </c>
      <c r="D274" t="s">
        <v>15</v>
      </c>
      <c r="E274" t="s">
        <v>117</v>
      </c>
      <c r="F274" s="51" t="str">
        <f>IFERROR(VLOOKUP(D274,'Tabelas auxiliares'!$A$3:$B$61,2,FALSE),"")</f>
        <v>PROPES - PRÓ-REITORIA DE PESQUISA / CEM</v>
      </c>
      <c r="G274" s="51" t="str">
        <f>IFERROR(VLOOKUP($B274,'Tabelas auxiliares'!$A$65:$C$102,2,FALSE),"")</f>
        <v>Equipamentos - Laboratórios</v>
      </c>
      <c r="H274" s="51" t="str">
        <f>IFERROR(VLOOKUP($B274,'Tabelas auxiliares'!$A$65:$C$102,3,FALSE),"")</f>
        <v>AQUISICAO POR IMPORTACAO / EQUIPAMENTOS NOVOS / MANUTENÇÃO DE EQUIPAMENTOS LABORATORIAIS</v>
      </c>
      <c r="I274" t="s">
        <v>1816</v>
      </c>
      <c r="J274" t="s">
        <v>1817</v>
      </c>
      <c r="K274" t="s">
        <v>1818</v>
      </c>
      <c r="L274" t="s">
        <v>1819</v>
      </c>
      <c r="M274" t="s">
        <v>1820</v>
      </c>
      <c r="N274" t="s">
        <v>166</v>
      </c>
      <c r="O274" t="s">
        <v>167</v>
      </c>
      <c r="P274" t="s">
        <v>200</v>
      </c>
      <c r="Q274" t="s">
        <v>168</v>
      </c>
      <c r="R274" t="s">
        <v>165</v>
      </c>
      <c r="S274" t="s">
        <v>923</v>
      </c>
      <c r="T274" t="s">
        <v>164</v>
      </c>
      <c r="U274" t="s">
        <v>118</v>
      </c>
      <c r="V274" t="s">
        <v>1310</v>
      </c>
      <c r="W274" t="s">
        <v>1311</v>
      </c>
      <c r="X274" s="51" t="str">
        <f t="shared" si="8"/>
        <v>4</v>
      </c>
      <c r="Y274" s="51" t="str">
        <f>IF(T274="","",IF(AND(T274&lt;&gt;'Tabelas auxiliares'!$B$236,T274&lt;&gt;'Tabelas auxiliares'!$B$237,T274&lt;&gt;'Tabelas auxiliares'!$C$236,T274&lt;&gt;'Tabelas auxiliares'!$C$237,T274&lt;&gt;'Tabelas auxiliares'!$D$236),"FOLHA DE PESSOAL",IF(X274='Tabelas auxiliares'!$A$237,"CUSTEIO",IF(X274='Tabelas auxiliares'!$A$236,"INVESTIMENTO","ERRO - VERIFICAR"))))</f>
        <v>INVESTIMENTO</v>
      </c>
      <c r="Z274" s="64">
        <f t="shared" si="9"/>
        <v>194263.24</v>
      </c>
      <c r="AC274" s="44">
        <v>194263.24</v>
      </c>
      <c r="AD274" s="72"/>
      <c r="AE274" s="72"/>
      <c r="AF274" s="72"/>
      <c r="AG274" s="72"/>
      <c r="AH274" s="72"/>
      <c r="AI274" s="72"/>
      <c r="AJ274" s="72"/>
      <c r="AK274" s="72"/>
      <c r="AL274" s="72"/>
      <c r="AM274" s="72"/>
      <c r="AN274" s="72"/>
      <c r="AO274" s="72"/>
    </row>
    <row r="275" spans="1:41" x14ac:dyDescent="0.25">
      <c r="A275" t="s">
        <v>594</v>
      </c>
      <c r="B275" t="s">
        <v>296</v>
      </c>
      <c r="C275" t="s">
        <v>595</v>
      </c>
      <c r="D275" t="s">
        <v>15</v>
      </c>
      <c r="E275" t="s">
        <v>117</v>
      </c>
      <c r="F275" s="51" t="str">
        <f>IFERROR(VLOOKUP(D275,'Tabelas auxiliares'!$A$3:$B$61,2,FALSE),"")</f>
        <v>PROPES - PRÓ-REITORIA DE PESQUISA / CEM</v>
      </c>
      <c r="G275" s="51" t="str">
        <f>IFERROR(VLOOKUP($B275,'Tabelas auxiliares'!$A$65:$C$102,2,FALSE),"")</f>
        <v>Equipamentos - Laboratórios</v>
      </c>
      <c r="H275" s="51" t="str">
        <f>IFERROR(VLOOKUP($B275,'Tabelas auxiliares'!$A$65:$C$102,3,FALSE),"")</f>
        <v>AQUISICAO POR IMPORTACAO / EQUIPAMENTOS NOVOS / MANUTENÇÃO DE EQUIPAMENTOS LABORATORIAIS</v>
      </c>
      <c r="I275" t="s">
        <v>915</v>
      </c>
      <c r="J275" t="s">
        <v>1821</v>
      </c>
      <c r="K275" t="s">
        <v>1822</v>
      </c>
      <c r="L275" t="s">
        <v>1823</v>
      </c>
      <c r="M275" t="s">
        <v>1824</v>
      </c>
      <c r="N275" t="s">
        <v>1308</v>
      </c>
      <c r="O275" t="s">
        <v>167</v>
      </c>
      <c r="P275" t="s">
        <v>1309</v>
      </c>
      <c r="Q275" t="s">
        <v>168</v>
      </c>
      <c r="R275" t="s">
        <v>165</v>
      </c>
      <c r="S275" t="s">
        <v>119</v>
      </c>
      <c r="T275" t="s">
        <v>164</v>
      </c>
      <c r="U275" t="s">
        <v>789</v>
      </c>
      <c r="V275" t="s">
        <v>1310</v>
      </c>
      <c r="W275" t="s">
        <v>1311</v>
      </c>
      <c r="X275" s="51" t="str">
        <f t="shared" si="8"/>
        <v>4</v>
      </c>
      <c r="Y275" s="51" t="str">
        <f>IF(T275="","",IF(AND(T275&lt;&gt;'Tabelas auxiliares'!$B$236,T275&lt;&gt;'Tabelas auxiliares'!$B$237,T275&lt;&gt;'Tabelas auxiliares'!$C$236,T275&lt;&gt;'Tabelas auxiliares'!$C$237,T275&lt;&gt;'Tabelas auxiliares'!$D$236),"FOLHA DE PESSOAL",IF(X275='Tabelas auxiliares'!$A$237,"CUSTEIO",IF(X275='Tabelas auxiliares'!$A$236,"INVESTIMENTO","ERRO - VERIFICAR"))))</f>
        <v>INVESTIMENTO</v>
      </c>
      <c r="Z275" s="64">
        <f t="shared" si="9"/>
        <v>134152.91</v>
      </c>
      <c r="AA275" s="44">
        <v>14152.91</v>
      </c>
      <c r="AC275" s="44">
        <v>120000</v>
      </c>
      <c r="AD275" s="72"/>
      <c r="AE275" s="72"/>
      <c r="AF275" s="72"/>
      <c r="AG275" s="72"/>
      <c r="AH275" s="72"/>
      <c r="AI275" s="72"/>
      <c r="AJ275" s="72"/>
      <c r="AK275" s="72"/>
      <c r="AL275" s="72"/>
      <c r="AM275" s="72"/>
      <c r="AN275" s="72"/>
      <c r="AO275" s="72"/>
    </row>
    <row r="276" spans="1:41" x14ac:dyDescent="0.25">
      <c r="A276" t="s">
        <v>594</v>
      </c>
      <c r="B276" t="s">
        <v>296</v>
      </c>
      <c r="C276" t="s">
        <v>595</v>
      </c>
      <c r="D276" t="s">
        <v>15</v>
      </c>
      <c r="E276" t="s">
        <v>117</v>
      </c>
      <c r="F276" s="51" t="str">
        <f>IFERROR(VLOOKUP(D276,'Tabelas auxiliares'!$A$3:$B$61,2,FALSE),"")</f>
        <v>PROPES - PRÓ-REITORIA DE PESQUISA / CEM</v>
      </c>
      <c r="G276" s="51" t="str">
        <f>IFERROR(VLOOKUP($B276,'Tabelas auxiliares'!$A$65:$C$102,2,FALSE),"")</f>
        <v>Equipamentos - Laboratórios</v>
      </c>
      <c r="H276" s="51" t="str">
        <f>IFERROR(VLOOKUP($B276,'Tabelas auxiliares'!$A$65:$C$102,3,FALSE),"")</f>
        <v>AQUISICAO POR IMPORTACAO / EQUIPAMENTOS NOVOS / MANUTENÇÃO DE EQUIPAMENTOS LABORATORIAIS</v>
      </c>
      <c r="I276" t="s">
        <v>829</v>
      </c>
      <c r="J276" t="s">
        <v>1825</v>
      </c>
      <c r="K276" t="s">
        <v>1826</v>
      </c>
      <c r="L276" t="s">
        <v>1827</v>
      </c>
      <c r="M276" t="s">
        <v>1828</v>
      </c>
      <c r="N276" t="s">
        <v>1308</v>
      </c>
      <c r="O276" t="s">
        <v>167</v>
      </c>
      <c r="P276" t="s">
        <v>1309</v>
      </c>
      <c r="Q276" t="s">
        <v>168</v>
      </c>
      <c r="R276" t="s">
        <v>165</v>
      </c>
      <c r="S276" t="s">
        <v>119</v>
      </c>
      <c r="T276" t="s">
        <v>164</v>
      </c>
      <c r="U276" t="s">
        <v>789</v>
      </c>
      <c r="V276" t="s">
        <v>1310</v>
      </c>
      <c r="W276" t="s">
        <v>1311</v>
      </c>
      <c r="X276" s="51" t="str">
        <f t="shared" si="8"/>
        <v>4</v>
      </c>
      <c r="Y276" s="51" t="str">
        <f>IF(T276="","",IF(AND(T276&lt;&gt;'Tabelas auxiliares'!$B$236,T276&lt;&gt;'Tabelas auxiliares'!$B$237,T276&lt;&gt;'Tabelas auxiliares'!$C$236,T276&lt;&gt;'Tabelas auxiliares'!$C$237,T276&lt;&gt;'Tabelas auxiliares'!$D$236),"FOLHA DE PESSOAL",IF(X276='Tabelas auxiliares'!$A$237,"CUSTEIO",IF(X276='Tabelas auxiliares'!$A$236,"INVESTIMENTO","ERRO - VERIFICAR"))))</f>
        <v>INVESTIMENTO</v>
      </c>
      <c r="Z276" s="64">
        <f t="shared" si="9"/>
        <v>8542.85</v>
      </c>
      <c r="AC276" s="44">
        <v>8542.85</v>
      </c>
      <c r="AD276" s="72"/>
      <c r="AE276" s="72"/>
      <c r="AF276" s="72"/>
      <c r="AG276" s="72"/>
      <c r="AH276" s="72"/>
      <c r="AI276" s="72"/>
      <c r="AJ276" s="72"/>
      <c r="AK276" s="72"/>
      <c r="AL276" s="72"/>
      <c r="AM276" s="72"/>
      <c r="AN276" s="72"/>
      <c r="AO276" s="72"/>
    </row>
    <row r="277" spans="1:41" x14ac:dyDescent="0.25">
      <c r="A277" t="s">
        <v>594</v>
      </c>
      <c r="B277" t="s">
        <v>296</v>
      </c>
      <c r="C277" t="s">
        <v>595</v>
      </c>
      <c r="D277" t="s">
        <v>41</v>
      </c>
      <c r="E277" t="s">
        <v>117</v>
      </c>
      <c r="F277" s="51" t="str">
        <f>IFERROR(VLOOKUP(D277,'Tabelas auxiliares'!$A$3:$B$61,2,FALSE),"")</f>
        <v>CECS - CENTRO DE ENG., MODELAGEM E CIÊNCIAS SOCIAIS APLICADAS</v>
      </c>
      <c r="G277" s="51" t="str">
        <f>IFERROR(VLOOKUP($B277,'Tabelas auxiliares'!$A$65:$C$102,2,FALSE),"")</f>
        <v>Equipamentos - Laboratórios</v>
      </c>
      <c r="H277" s="51" t="str">
        <f>IFERROR(VLOOKUP($B277,'Tabelas auxiliares'!$A$65:$C$102,3,FALSE),"")</f>
        <v>AQUISICAO POR IMPORTACAO / EQUIPAMENTOS NOVOS / MANUTENÇÃO DE EQUIPAMENTOS LABORATORIAIS</v>
      </c>
      <c r="I277" t="s">
        <v>614</v>
      </c>
      <c r="J277" t="s">
        <v>1829</v>
      </c>
      <c r="K277" t="s">
        <v>1830</v>
      </c>
      <c r="L277" t="s">
        <v>1831</v>
      </c>
      <c r="M277" t="s">
        <v>1832</v>
      </c>
      <c r="N277" t="s">
        <v>1308</v>
      </c>
      <c r="O277" t="s">
        <v>167</v>
      </c>
      <c r="P277" t="s">
        <v>1309</v>
      </c>
      <c r="Q277" t="s">
        <v>168</v>
      </c>
      <c r="R277" t="s">
        <v>165</v>
      </c>
      <c r="S277" t="s">
        <v>119</v>
      </c>
      <c r="T277" t="s">
        <v>164</v>
      </c>
      <c r="U277" t="s">
        <v>789</v>
      </c>
      <c r="V277" t="s">
        <v>1310</v>
      </c>
      <c r="W277" t="s">
        <v>1311</v>
      </c>
      <c r="X277" s="51" t="str">
        <f t="shared" si="8"/>
        <v>4</v>
      </c>
      <c r="Y277" s="51" t="str">
        <f>IF(T277="","",IF(AND(T277&lt;&gt;'Tabelas auxiliares'!$B$236,T277&lt;&gt;'Tabelas auxiliares'!$B$237,T277&lt;&gt;'Tabelas auxiliares'!$C$236,T277&lt;&gt;'Tabelas auxiliares'!$C$237,T277&lt;&gt;'Tabelas auxiliares'!$D$236),"FOLHA DE PESSOAL",IF(X277='Tabelas auxiliares'!$A$237,"CUSTEIO",IF(X277='Tabelas auxiliares'!$A$236,"INVESTIMENTO","ERRO - VERIFICAR"))))</f>
        <v>INVESTIMENTO</v>
      </c>
      <c r="Z277" s="64">
        <f t="shared" si="9"/>
        <v>58000</v>
      </c>
      <c r="AC277" s="44">
        <v>58000</v>
      </c>
      <c r="AD277" s="72"/>
      <c r="AE277" s="72"/>
      <c r="AF277" s="72"/>
      <c r="AG277" s="72"/>
      <c r="AH277" s="72"/>
      <c r="AI277" s="72"/>
      <c r="AJ277" s="72"/>
      <c r="AK277" s="72"/>
      <c r="AL277" s="72"/>
      <c r="AM277" s="72"/>
      <c r="AN277" s="72"/>
      <c r="AO277" s="72"/>
    </row>
    <row r="278" spans="1:41" x14ac:dyDescent="0.25">
      <c r="A278" t="s">
        <v>594</v>
      </c>
      <c r="B278" t="s">
        <v>296</v>
      </c>
      <c r="C278" t="s">
        <v>595</v>
      </c>
      <c r="D278" t="s">
        <v>41</v>
      </c>
      <c r="E278" t="s">
        <v>117</v>
      </c>
      <c r="F278" s="51" t="str">
        <f>IFERROR(VLOOKUP(D278,'Tabelas auxiliares'!$A$3:$B$61,2,FALSE),"")</f>
        <v>CECS - CENTRO DE ENG., MODELAGEM E CIÊNCIAS SOCIAIS APLICADAS</v>
      </c>
      <c r="G278" s="51" t="str">
        <f>IFERROR(VLOOKUP($B278,'Tabelas auxiliares'!$A$65:$C$102,2,FALSE),"")</f>
        <v>Equipamentos - Laboratórios</v>
      </c>
      <c r="H278" s="51" t="str">
        <f>IFERROR(VLOOKUP($B278,'Tabelas auxiliares'!$A$65:$C$102,3,FALSE),"")</f>
        <v>AQUISICAO POR IMPORTACAO / EQUIPAMENTOS NOVOS / MANUTENÇÃO DE EQUIPAMENTOS LABORATORIAIS</v>
      </c>
      <c r="I278" t="s">
        <v>614</v>
      </c>
      <c r="J278" t="s">
        <v>1829</v>
      </c>
      <c r="K278" t="s">
        <v>1833</v>
      </c>
      <c r="L278" t="s">
        <v>1831</v>
      </c>
      <c r="M278" t="s">
        <v>1834</v>
      </c>
      <c r="N278" t="s">
        <v>1308</v>
      </c>
      <c r="O278" t="s">
        <v>167</v>
      </c>
      <c r="P278" t="s">
        <v>1309</v>
      </c>
      <c r="Q278" t="s">
        <v>168</v>
      </c>
      <c r="R278" t="s">
        <v>165</v>
      </c>
      <c r="S278" t="s">
        <v>119</v>
      </c>
      <c r="T278" t="s">
        <v>164</v>
      </c>
      <c r="U278" t="s">
        <v>789</v>
      </c>
      <c r="V278" t="s">
        <v>1310</v>
      </c>
      <c r="W278" t="s">
        <v>1311</v>
      </c>
      <c r="X278" s="51" t="str">
        <f t="shared" si="8"/>
        <v>4</v>
      </c>
      <c r="Y278" s="51" t="str">
        <f>IF(T278="","",IF(AND(T278&lt;&gt;'Tabelas auxiliares'!$B$236,T278&lt;&gt;'Tabelas auxiliares'!$B$237,T278&lt;&gt;'Tabelas auxiliares'!$C$236,T278&lt;&gt;'Tabelas auxiliares'!$C$237,T278&lt;&gt;'Tabelas auxiliares'!$D$236),"FOLHA DE PESSOAL",IF(X278='Tabelas auxiliares'!$A$237,"CUSTEIO",IF(X278='Tabelas auxiliares'!$A$236,"INVESTIMENTO","ERRO - VERIFICAR"))))</f>
        <v>INVESTIMENTO</v>
      </c>
      <c r="Z278" s="64">
        <f t="shared" si="9"/>
        <v>3529.43</v>
      </c>
      <c r="AC278" s="44">
        <v>3529.43</v>
      </c>
      <c r="AD278" s="72"/>
      <c r="AE278" s="72"/>
      <c r="AF278" s="72"/>
      <c r="AG278" s="72"/>
      <c r="AH278" s="72"/>
      <c r="AI278" s="72"/>
      <c r="AJ278" s="72"/>
      <c r="AK278" s="72"/>
      <c r="AL278" s="72"/>
      <c r="AM278" s="72"/>
      <c r="AN278" s="72"/>
      <c r="AO278" s="72"/>
    </row>
    <row r="279" spans="1:41" x14ac:dyDescent="0.25">
      <c r="A279" t="s">
        <v>594</v>
      </c>
      <c r="B279" t="s">
        <v>296</v>
      </c>
      <c r="C279" t="s">
        <v>595</v>
      </c>
      <c r="D279" t="s">
        <v>41</v>
      </c>
      <c r="E279" t="s">
        <v>117</v>
      </c>
      <c r="F279" s="51" t="str">
        <f>IFERROR(VLOOKUP(D279,'Tabelas auxiliares'!$A$3:$B$61,2,FALSE),"")</f>
        <v>CECS - CENTRO DE ENG., MODELAGEM E CIÊNCIAS SOCIAIS APLICADAS</v>
      </c>
      <c r="G279" s="51" t="str">
        <f>IFERROR(VLOOKUP($B279,'Tabelas auxiliares'!$A$65:$C$102,2,FALSE),"")</f>
        <v>Equipamentos - Laboratórios</v>
      </c>
      <c r="H279" s="51" t="str">
        <f>IFERROR(VLOOKUP($B279,'Tabelas auxiliares'!$A$65:$C$102,3,FALSE),"")</f>
        <v>AQUISICAO POR IMPORTACAO / EQUIPAMENTOS NOVOS / MANUTENÇÃO DE EQUIPAMENTOS LABORATORIAIS</v>
      </c>
      <c r="I279" t="s">
        <v>1164</v>
      </c>
      <c r="J279" t="s">
        <v>1835</v>
      </c>
      <c r="K279" t="s">
        <v>1836</v>
      </c>
      <c r="L279" t="s">
        <v>788</v>
      </c>
      <c r="M279" t="s">
        <v>1837</v>
      </c>
      <c r="N279" t="s">
        <v>1308</v>
      </c>
      <c r="O279" t="s">
        <v>167</v>
      </c>
      <c r="P279" t="s">
        <v>1309</v>
      </c>
      <c r="Q279" t="s">
        <v>168</v>
      </c>
      <c r="R279" t="s">
        <v>165</v>
      </c>
      <c r="S279" t="s">
        <v>119</v>
      </c>
      <c r="T279" t="s">
        <v>164</v>
      </c>
      <c r="U279" t="s">
        <v>789</v>
      </c>
      <c r="V279" t="s">
        <v>1775</v>
      </c>
      <c r="W279" t="s">
        <v>1776</v>
      </c>
      <c r="X279" s="51" t="str">
        <f t="shared" si="8"/>
        <v>4</v>
      </c>
      <c r="Y279" s="51" t="str">
        <f>IF(T279="","",IF(AND(T279&lt;&gt;'Tabelas auxiliares'!$B$236,T279&lt;&gt;'Tabelas auxiliares'!$B$237,T279&lt;&gt;'Tabelas auxiliares'!$C$236,T279&lt;&gt;'Tabelas auxiliares'!$C$237,T279&lt;&gt;'Tabelas auxiliares'!$D$236),"FOLHA DE PESSOAL",IF(X279='Tabelas auxiliares'!$A$237,"CUSTEIO",IF(X279='Tabelas auxiliares'!$A$236,"INVESTIMENTO","ERRO - VERIFICAR"))))</f>
        <v>INVESTIMENTO</v>
      </c>
      <c r="Z279" s="64">
        <f t="shared" si="9"/>
        <v>1910.54</v>
      </c>
      <c r="AC279" s="44">
        <v>1910.54</v>
      </c>
      <c r="AD279" s="72"/>
      <c r="AE279" s="72"/>
      <c r="AF279" s="72"/>
      <c r="AG279" s="72"/>
      <c r="AH279" s="72"/>
      <c r="AI279" s="72"/>
      <c r="AJ279" s="72"/>
      <c r="AK279" s="72"/>
      <c r="AL279" s="72"/>
      <c r="AM279" s="72"/>
      <c r="AN279" s="72"/>
      <c r="AO279" s="72"/>
    </row>
    <row r="280" spans="1:41" x14ac:dyDescent="0.25">
      <c r="A280" t="s">
        <v>594</v>
      </c>
      <c r="B280" t="s">
        <v>296</v>
      </c>
      <c r="C280" t="s">
        <v>595</v>
      </c>
      <c r="D280" t="s">
        <v>41</v>
      </c>
      <c r="E280" t="s">
        <v>117</v>
      </c>
      <c r="F280" s="51" t="str">
        <f>IFERROR(VLOOKUP(D280,'Tabelas auxiliares'!$A$3:$B$61,2,FALSE),"")</f>
        <v>CECS - CENTRO DE ENG., MODELAGEM E CIÊNCIAS SOCIAIS APLICADAS</v>
      </c>
      <c r="G280" s="51" t="str">
        <f>IFERROR(VLOOKUP($B280,'Tabelas auxiliares'!$A$65:$C$102,2,FALSE),"")</f>
        <v>Equipamentos - Laboratórios</v>
      </c>
      <c r="H280" s="51" t="str">
        <f>IFERROR(VLOOKUP($B280,'Tabelas auxiliares'!$A$65:$C$102,3,FALSE),"")</f>
        <v>AQUISICAO POR IMPORTACAO / EQUIPAMENTOS NOVOS / MANUTENÇÃO DE EQUIPAMENTOS LABORATORIAIS</v>
      </c>
      <c r="I280" t="s">
        <v>1164</v>
      </c>
      <c r="J280" t="s">
        <v>1835</v>
      </c>
      <c r="K280" t="s">
        <v>1838</v>
      </c>
      <c r="L280" t="s">
        <v>788</v>
      </c>
      <c r="M280" t="s">
        <v>1839</v>
      </c>
      <c r="N280" t="s">
        <v>1308</v>
      </c>
      <c r="O280" t="s">
        <v>167</v>
      </c>
      <c r="P280" t="s">
        <v>1309</v>
      </c>
      <c r="Q280" t="s">
        <v>168</v>
      </c>
      <c r="R280" t="s">
        <v>165</v>
      </c>
      <c r="S280" t="s">
        <v>119</v>
      </c>
      <c r="T280" t="s">
        <v>164</v>
      </c>
      <c r="U280" t="s">
        <v>789</v>
      </c>
      <c r="V280" t="s">
        <v>1840</v>
      </c>
      <c r="W280" t="s">
        <v>1841</v>
      </c>
      <c r="X280" s="51" t="str">
        <f t="shared" si="8"/>
        <v>4</v>
      </c>
      <c r="Y280" s="51" t="str">
        <f>IF(T280="","",IF(AND(T280&lt;&gt;'Tabelas auxiliares'!$B$236,T280&lt;&gt;'Tabelas auxiliares'!$B$237,T280&lt;&gt;'Tabelas auxiliares'!$C$236,T280&lt;&gt;'Tabelas auxiliares'!$C$237,T280&lt;&gt;'Tabelas auxiliares'!$D$236),"FOLHA DE PESSOAL",IF(X280='Tabelas auxiliares'!$A$237,"CUSTEIO",IF(X280='Tabelas auxiliares'!$A$236,"INVESTIMENTO","ERRO - VERIFICAR"))))</f>
        <v>INVESTIMENTO</v>
      </c>
      <c r="Z280" s="64">
        <f t="shared" si="9"/>
        <v>6933.32</v>
      </c>
      <c r="AC280" s="44">
        <v>6933.32</v>
      </c>
      <c r="AD280" s="72"/>
      <c r="AE280" s="72"/>
      <c r="AF280" s="72"/>
      <c r="AG280" s="72"/>
      <c r="AH280" s="72"/>
      <c r="AI280" s="72"/>
      <c r="AJ280" s="72"/>
      <c r="AK280" s="72"/>
      <c r="AL280" s="72"/>
      <c r="AM280" s="72"/>
      <c r="AN280" s="72"/>
      <c r="AO280" s="72"/>
    </row>
    <row r="281" spans="1:41" x14ac:dyDescent="0.25">
      <c r="A281" t="s">
        <v>594</v>
      </c>
      <c r="B281" t="s">
        <v>296</v>
      </c>
      <c r="C281" t="s">
        <v>595</v>
      </c>
      <c r="D281" t="s">
        <v>41</v>
      </c>
      <c r="E281" t="s">
        <v>117</v>
      </c>
      <c r="F281" s="51" t="str">
        <f>IFERROR(VLOOKUP(D281,'Tabelas auxiliares'!$A$3:$B$61,2,FALSE),"")</f>
        <v>CECS - CENTRO DE ENG., MODELAGEM E CIÊNCIAS SOCIAIS APLICADAS</v>
      </c>
      <c r="G281" s="51" t="str">
        <f>IFERROR(VLOOKUP($B281,'Tabelas auxiliares'!$A$65:$C$102,2,FALSE),"")</f>
        <v>Equipamentos - Laboratórios</v>
      </c>
      <c r="H281" s="51" t="str">
        <f>IFERROR(VLOOKUP($B281,'Tabelas auxiliares'!$A$65:$C$102,3,FALSE),"")</f>
        <v>AQUISICAO POR IMPORTACAO / EQUIPAMENTOS NOVOS / MANUTENÇÃO DE EQUIPAMENTOS LABORATORIAIS</v>
      </c>
      <c r="I281" t="s">
        <v>1164</v>
      </c>
      <c r="J281" t="s">
        <v>1835</v>
      </c>
      <c r="K281" t="s">
        <v>1838</v>
      </c>
      <c r="L281" t="s">
        <v>788</v>
      </c>
      <c r="M281" t="s">
        <v>1839</v>
      </c>
      <c r="N281" t="s">
        <v>1308</v>
      </c>
      <c r="O281" t="s">
        <v>167</v>
      </c>
      <c r="P281" t="s">
        <v>1309</v>
      </c>
      <c r="Q281" t="s">
        <v>168</v>
      </c>
      <c r="R281" t="s">
        <v>165</v>
      </c>
      <c r="S281" t="s">
        <v>119</v>
      </c>
      <c r="T281" t="s">
        <v>164</v>
      </c>
      <c r="U281" t="s">
        <v>789</v>
      </c>
      <c r="V281" t="s">
        <v>1842</v>
      </c>
      <c r="W281" t="s">
        <v>1843</v>
      </c>
      <c r="X281" s="51" t="str">
        <f t="shared" si="8"/>
        <v>4</v>
      </c>
      <c r="Y281" s="51" t="str">
        <f>IF(T281="","",IF(AND(T281&lt;&gt;'Tabelas auxiliares'!$B$236,T281&lt;&gt;'Tabelas auxiliares'!$B$237,T281&lt;&gt;'Tabelas auxiliares'!$C$236,T281&lt;&gt;'Tabelas auxiliares'!$C$237,T281&lt;&gt;'Tabelas auxiliares'!$D$236),"FOLHA DE PESSOAL",IF(X281='Tabelas auxiliares'!$A$237,"CUSTEIO",IF(X281='Tabelas auxiliares'!$A$236,"INVESTIMENTO","ERRO - VERIFICAR"))))</f>
        <v>INVESTIMENTO</v>
      </c>
      <c r="Z281" s="64">
        <f t="shared" si="9"/>
        <v>1608</v>
      </c>
      <c r="AC281" s="44">
        <v>1608</v>
      </c>
      <c r="AD281" s="72"/>
      <c r="AE281" s="72"/>
      <c r="AF281" s="72"/>
      <c r="AG281" s="72"/>
      <c r="AH281" s="72"/>
      <c r="AI281" s="72"/>
      <c r="AJ281" s="72"/>
      <c r="AK281" s="72"/>
      <c r="AL281" s="72"/>
      <c r="AM281" s="72"/>
      <c r="AN281" s="72"/>
      <c r="AO281" s="72"/>
    </row>
    <row r="282" spans="1:41" x14ac:dyDescent="0.25">
      <c r="A282" t="s">
        <v>594</v>
      </c>
      <c r="B282" t="s">
        <v>296</v>
      </c>
      <c r="C282" t="s">
        <v>595</v>
      </c>
      <c r="D282" t="s">
        <v>41</v>
      </c>
      <c r="E282" t="s">
        <v>117</v>
      </c>
      <c r="F282" s="51" t="str">
        <f>IFERROR(VLOOKUP(D282,'Tabelas auxiliares'!$A$3:$B$61,2,FALSE),"")</f>
        <v>CECS - CENTRO DE ENG., MODELAGEM E CIÊNCIAS SOCIAIS APLICADAS</v>
      </c>
      <c r="G282" s="51" t="str">
        <f>IFERROR(VLOOKUP($B282,'Tabelas auxiliares'!$A$65:$C$102,2,FALSE),"")</f>
        <v>Equipamentos - Laboratórios</v>
      </c>
      <c r="H282" s="51" t="str">
        <f>IFERROR(VLOOKUP($B282,'Tabelas auxiliares'!$A$65:$C$102,3,FALSE),"")</f>
        <v>AQUISICAO POR IMPORTACAO / EQUIPAMENTOS NOVOS / MANUTENÇÃO DE EQUIPAMENTOS LABORATORIAIS</v>
      </c>
      <c r="I282" t="s">
        <v>1164</v>
      </c>
      <c r="J282" t="s">
        <v>1835</v>
      </c>
      <c r="K282" t="s">
        <v>1844</v>
      </c>
      <c r="L282" t="s">
        <v>788</v>
      </c>
      <c r="M282" t="s">
        <v>1845</v>
      </c>
      <c r="N282" t="s">
        <v>1308</v>
      </c>
      <c r="O282" t="s">
        <v>167</v>
      </c>
      <c r="P282" t="s">
        <v>1309</v>
      </c>
      <c r="Q282" t="s">
        <v>168</v>
      </c>
      <c r="R282" t="s">
        <v>165</v>
      </c>
      <c r="S282" t="s">
        <v>119</v>
      </c>
      <c r="T282" t="s">
        <v>164</v>
      </c>
      <c r="U282" t="s">
        <v>789</v>
      </c>
      <c r="V282" t="s">
        <v>1846</v>
      </c>
      <c r="W282" t="s">
        <v>1847</v>
      </c>
      <c r="X282" s="51" t="str">
        <f t="shared" si="8"/>
        <v>4</v>
      </c>
      <c r="Y282" s="51" t="str">
        <f>IF(T282="","",IF(AND(T282&lt;&gt;'Tabelas auxiliares'!$B$236,T282&lt;&gt;'Tabelas auxiliares'!$B$237,T282&lt;&gt;'Tabelas auxiliares'!$C$236,T282&lt;&gt;'Tabelas auxiliares'!$C$237,T282&lt;&gt;'Tabelas auxiliares'!$D$236),"FOLHA DE PESSOAL",IF(X282='Tabelas auxiliares'!$A$237,"CUSTEIO",IF(X282='Tabelas auxiliares'!$A$236,"INVESTIMENTO","ERRO - VERIFICAR"))))</f>
        <v>INVESTIMENTO</v>
      </c>
      <c r="Z282" s="64">
        <f t="shared" si="9"/>
        <v>710</v>
      </c>
      <c r="AC282" s="44">
        <v>710</v>
      </c>
      <c r="AD282" s="72"/>
      <c r="AE282" s="72"/>
      <c r="AF282" s="72"/>
      <c r="AG282" s="72"/>
      <c r="AH282" s="72"/>
      <c r="AI282" s="72"/>
      <c r="AJ282" s="72"/>
      <c r="AK282" s="72"/>
      <c r="AL282" s="72"/>
      <c r="AM282" s="72"/>
      <c r="AN282" s="72"/>
      <c r="AO282" s="72"/>
    </row>
    <row r="283" spans="1:41" x14ac:dyDescent="0.25">
      <c r="A283" t="s">
        <v>594</v>
      </c>
      <c r="B283" t="s">
        <v>296</v>
      </c>
      <c r="C283" t="s">
        <v>595</v>
      </c>
      <c r="D283" t="s">
        <v>41</v>
      </c>
      <c r="E283" t="s">
        <v>117</v>
      </c>
      <c r="F283" s="51" t="str">
        <f>IFERROR(VLOOKUP(D283,'Tabelas auxiliares'!$A$3:$B$61,2,FALSE),"")</f>
        <v>CECS - CENTRO DE ENG., MODELAGEM E CIÊNCIAS SOCIAIS APLICADAS</v>
      </c>
      <c r="G283" s="51" t="str">
        <f>IFERROR(VLOOKUP($B283,'Tabelas auxiliares'!$A$65:$C$102,2,FALSE),"")</f>
        <v>Equipamentos - Laboratórios</v>
      </c>
      <c r="H283" s="51" t="str">
        <f>IFERROR(VLOOKUP($B283,'Tabelas auxiliares'!$A$65:$C$102,3,FALSE),"")</f>
        <v>AQUISICAO POR IMPORTACAO / EQUIPAMENTOS NOVOS / MANUTENÇÃO DE EQUIPAMENTOS LABORATORIAIS</v>
      </c>
      <c r="I283" t="s">
        <v>1164</v>
      </c>
      <c r="J283" t="s">
        <v>1835</v>
      </c>
      <c r="K283" t="s">
        <v>1848</v>
      </c>
      <c r="L283" t="s">
        <v>788</v>
      </c>
      <c r="M283" t="s">
        <v>1849</v>
      </c>
      <c r="N283" t="s">
        <v>1308</v>
      </c>
      <c r="O283" t="s">
        <v>167</v>
      </c>
      <c r="P283" t="s">
        <v>1309</v>
      </c>
      <c r="Q283" t="s">
        <v>168</v>
      </c>
      <c r="R283" t="s">
        <v>165</v>
      </c>
      <c r="S283" t="s">
        <v>119</v>
      </c>
      <c r="T283" t="s">
        <v>164</v>
      </c>
      <c r="U283" t="s">
        <v>789</v>
      </c>
      <c r="V283" t="s">
        <v>1842</v>
      </c>
      <c r="W283" t="s">
        <v>1843</v>
      </c>
      <c r="X283" s="51" t="str">
        <f t="shared" si="8"/>
        <v>4</v>
      </c>
      <c r="Y283" s="51" t="str">
        <f>IF(T283="","",IF(AND(T283&lt;&gt;'Tabelas auxiliares'!$B$236,T283&lt;&gt;'Tabelas auxiliares'!$B$237,T283&lt;&gt;'Tabelas auxiliares'!$C$236,T283&lt;&gt;'Tabelas auxiliares'!$C$237,T283&lt;&gt;'Tabelas auxiliares'!$D$236),"FOLHA DE PESSOAL",IF(X283='Tabelas auxiliares'!$A$237,"CUSTEIO",IF(X283='Tabelas auxiliares'!$A$236,"INVESTIMENTO","ERRO - VERIFICAR"))))</f>
        <v>INVESTIMENTO</v>
      </c>
      <c r="Z283" s="64">
        <f t="shared" si="9"/>
        <v>5802.36</v>
      </c>
      <c r="AC283" s="44">
        <v>5802.36</v>
      </c>
      <c r="AD283" s="72"/>
      <c r="AE283" s="72"/>
      <c r="AF283" s="72"/>
      <c r="AG283" s="72"/>
      <c r="AH283" s="72"/>
      <c r="AI283" s="72"/>
      <c r="AJ283" s="72"/>
      <c r="AK283" s="72"/>
      <c r="AL283" s="72"/>
      <c r="AM283" s="72"/>
      <c r="AN283" s="72"/>
      <c r="AO283" s="72"/>
    </row>
    <row r="284" spans="1:41" x14ac:dyDescent="0.25">
      <c r="A284" t="s">
        <v>594</v>
      </c>
      <c r="B284" t="s">
        <v>296</v>
      </c>
      <c r="C284" t="s">
        <v>595</v>
      </c>
      <c r="D284" t="s">
        <v>41</v>
      </c>
      <c r="E284" t="s">
        <v>117</v>
      </c>
      <c r="F284" s="51" t="str">
        <f>IFERROR(VLOOKUP(D284,'Tabelas auxiliares'!$A$3:$B$61,2,FALSE),"")</f>
        <v>CECS - CENTRO DE ENG., MODELAGEM E CIÊNCIAS SOCIAIS APLICADAS</v>
      </c>
      <c r="G284" s="51" t="str">
        <f>IFERROR(VLOOKUP($B284,'Tabelas auxiliares'!$A$65:$C$102,2,FALSE),"")</f>
        <v>Equipamentos - Laboratórios</v>
      </c>
      <c r="H284" s="51" t="str">
        <f>IFERROR(VLOOKUP($B284,'Tabelas auxiliares'!$A$65:$C$102,3,FALSE),"")</f>
        <v>AQUISICAO POR IMPORTACAO / EQUIPAMENTOS NOVOS / MANUTENÇÃO DE EQUIPAMENTOS LABORATORIAIS</v>
      </c>
      <c r="I284" t="s">
        <v>1164</v>
      </c>
      <c r="J284" t="s">
        <v>1835</v>
      </c>
      <c r="K284" t="s">
        <v>1850</v>
      </c>
      <c r="L284" t="s">
        <v>788</v>
      </c>
      <c r="M284" t="s">
        <v>1851</v>
      </c>
      <c r="N284" t="s">
        <v>1308</v>
      </c>
      <c r="O284" t="s">
        <v>167</v>
      </c>
      <c r="P284" t="s">
        <v>1309</v>
      </c>
      <c r="Q284" t="s">
        <v>168</v>
      </c>
      <c r="R284" t="s">
        <v>165</v>
      </c>
      <c r="S284" t="s">
        <v>119</v>
      </c>
      <c r="T284" t="s">
        <v>164</v>
      </c>
      <c r="U284" t="s">
        <v>789</v>
      </c>
      <c r="V284" t="s">
        <v>1780</v>
      </c>
      <c r="W284" t="s">
        <v>1781</v>
      </c>
      <c r="X284" s="51" t="str">
        <f t="shared" si="8"/>
        <v>4</v>
      </c>
      <c r="Y284" s="51" t="str">
        <f>IF(T284="","",IF(AND(T284&lt;&gt;'Tabelas auxiliares'!$B$236,T284&lt;&gt;'Tabelas auxiliares'!$B$237,T284&lt;&gt;'Tabelas auxiliares'!$C$236,T284&lt;&gt;'Tabelas auxiliares'!$C$237,T284&lt;&gt;'Tabelas auxiliares'!$D$236),"FOLHA DE PESSOAL",IF(X284='Tabelas auxiliares'!$A$237,"CUSTEIO",IF(X284='Tabelas auxiliares'!$A$236,"INVESTIMENTO","ERRO - VERIFICAR"))))</f>
        <v>INVESTIMENTO</v>
      </c>
      <c r="Z284" s="64">
        <f t="shared" si="9"/>
        <v>757.96</v>
      </c>
      <c r="AB284" s="44">
        <v>757.96</v>
      </c>
      <c r="AD284" s="72"/>
      <c r="AE284" s="72"/>
      <c r="AF284" s="72"/>
      <c r="AG284" s="72"/>
      <c r="AH284" s="72"/>
      <c r="AI284" s="72"/>
      <c r="AJ284" s="72"/>
      <c r="AK284" s="72"/>
      <c r="AL284" s="72"/>
      <c r="AM284" s="72"/>
      <c r="AN284" s="72"/>
      <c r="AO284" s="72"/>
    </row>
    <row r="285" spans="1:41" x14ac:dyDescent="0.25">
      <c r="A285" t="s">
        <v>594</v>
      </c>
      <c r="B285" t="s">
        <v>296</v>
      </c>
      <c r="C285" t="s">
        <v>595</v>
      </c>
      <c r="D285" t="s">
        <v>41</v>
      </c>
      <c r="E285" t="s">
        <v>117</v>
      </c>
      <c r="F285" s="51" t="str">
        <f>IFERROR(VLOOKUP(D285,'Tabelas auxiliares'!$A$3:$B$61,2,FALSE),"")</f>
        <v>CECS - CENTRO DE ENG., MODELAGEM E CIÊNCIAS SOCIAIS APLICADAS</v>
      </c>
      <c r="G285" s="51" t="str">
        <f>IFERROR(VLOOKUP($B285,'Tabelas auxiliares'!$A$65:$C$102,2,FALSE),"")</f>
        <v>Equipamentos - Laboratórios</v>
      </c>
      <c r="H285" s="51" t="str">
        <f>IFERROR(VLOOKUP($B285,'Tabelas auxiliares'!$A$65:$C$102,3,FALSE),"")</f>
        <v>AQUISICAO POR IMPORTACAO / EQUIPAMENTOS NOVOS / MANUTENÇÃO DE EQUIPAMENTOS LABORATORIAIS</v>
      </c>
      <c r="I285" t="s">
        <v>1164</v>
      </c>
      <c r="J285" t="s">
        <v>1835</v>
      </c>
      <c r="K285" t="s">
        <v>1850</v>
      </c>
      <c r="L285" t="s">
        <v>788</v>
      </c>
      <c r="M285" t="s">
        <v>1851</v>
      </c>
      <c r="N285" t="s">
        <v>1308</v>
      </c>
      <c r="O285" t="s">
        <v>167</v>
      </c>
      <c r="P285" t="s">
        <v>1309</v>
      </c>
      <c r="Q285" t="s">
        <v>168</v>
      </c>
      <c r="R285" t="s">
        <v>165</v>
      </c>
      <c r="S285" t="s">
        <v>119</v>
      </c>
      <c r="T285" t="s">
        <v>164</v>
      </c>
      <c r="U285" t="s">
        <v>789</v>
      </c>
      <c r="V285" t="s">
        <v>1842</v>
      </c>
      <c r="W285" t="s">
        <v>1843</v>
      </c>
      <c r="X285" s="51" t="str">
        <f t="shared" si="8"/>
        <v>4</v>
      </c>
      <c r="Y285" s="51" t="str">
        <f>IF(T285="","",IF(AND(T285&lt;&gt;'Tabelas auxiliares'!$B$236,T285&lt;&gt;'Tabelas auxiliares'!$B$237,T285&lt;&gt;'Tabelas auxiliares'!$C$236,T285&lt;&gt;'Tabelas auxiliares'!$C$237,T285&lt;&gt;'Tabelas auxiliares'!$D$236),"FOLHA DE PESSOAL",IF(X285='Tabelas auxiliares'!$A$237,"CUSTEIO",IF(X285='Tabelas auxiliares'!$A$236,"INVESTIMENTO","ERRO - VERIFICAR"))))</f>
        <v>INVESTIMENTO</v>
      </c>
      <c r="Z285" s="64">
        <f t="shared" si="9"/>
        <v>2653.57</v>
      </c>
      <c r="AB285" s="44">
        <v>2653.57</v>
      </c>
      <c r="AD285" s="72"/>
      <c r="AE285" s="72"/>
      <c r="AF285" s="72"/>
      <c r="AG285" s="72"/>
      <c r="AH285" s="72"/>
      <c r="AI285" s="72"/>
      <c r="AJ285" s="72"/>
      <c r="AK285" s="72"/>
      <c r="AL285" s="72"/>
      <c r="AM285" s="72"/>
      <c r="AN285" s="72"/>
      <c r="AO285" s="72"/>
    </row>
    <row r="286" spans="1:41" x14ac:dyDescent="0.25">
      <c r="A286" t="s">
        <v>594</v>
      </c>
      <c r="B286" t="s">
        <v>296</v>
      </c>
      <c r="C286" t="s">
        <v>595</v>
      </c>
      <c r="D286" t="s">
        <v>41</v>
      </c>
      <c r="E286" t="s">
        <v>117</v>
      </c>
      <c r="F286" s="51" t="str">
        <f>IFERROR(VLOOKUP(D286,'Tabelas auxiliares'!$A$3:$B$61,2,FALSE),"")</f>
        <v>CECS - CENTRO DE ENG., MODELAGEM E CIÊNCIAS SOCIAIS APLICADAS</v>
      </c>
      <c r="G286" s="51" t="str">
        <f>IFERROR(VLOOKUP($B286,'Tabelas auxiliares'!$A$65:$C$102,2,FALSE),"")</f>
        <v>Equipamentos - Laboratórios</v>
      </c>
      <c r="H286" s="51" t="str">
        <f>IFERROR(VLOOKUP($B286,'Tabelas auxiliares'!$A$65:$C$102,3,FALSE),"")</f>
        <v>AQUISICAO POR IMPORTACAO / EQUIPAMENTOS NOVOS / MANUTENÇÃO DE EQUIPAMENTOS LABORATORIAIS</v>
      </c>
      <c r="I286" t="s">
        <v>793</v>
      </c>
      <c r="J286" t="s">
        <v>5490</v>
      </c>
      <c r="K286" t="s">
        <v>5491</v>
      </c>
      <c r="L286" t="s">
        <v>5492</v>
      </c>
      <c r="M286" t="s">
        <v>1852</v>
      </c>
      <c r="N286" t="s">
        <v>1308</v>
      </c>
      <c r="O286" t="s">
        <v>167</v>
      </c>
      <c r="P286" t="s">
        <v>1309</v>
      </c>
      <c r="Q286" t="s">
        <v>168</v>
      </c>
      <c r="R286" t="s">
        <v>165</v>
      </c>
      <c r="S286" t="s">
        <v>119</v>
      </c>
      <c r="T286" t="s">
        <v>164</v>
      </c>
      <c r="U286" t="s">
        <v>789</v>
      </c>
      <c r="V286" t="s">
        <v>1846</v>
      </c>
      <c r="W286" t="s">
        <v>1847</v>
      </c>
      <c r="X286" s="51" t="str">
        <f t="shared" si="8"/>
        <v>4</v>
      </c>
      <c r="Y286" s="51" t="str">
        <f>IF(T286="","",IF(AND(T286&lt;&gt;'Tabelas auxiliares'!$B$236,T286&lt;&gt;'Tabelas auxiliares'!$B$237,T286&lt;&gt;'Tabelas auxiliares'!$C$236,T286&lt;&gt;'Tabelas auxiliares'!$C$237,T286&lt;&gt;'Tabelas auxiliares'!$D$236),"FOLHA DE PESSOAL",IF(X286='Tabelas auxiliares'!$A$237,"CUSTEIO",IF(X286='Tabelas auxiliares'!$A$236,"INVESTIMENTO","ERRO - VERIFICAR"))))</f>
        <v>INVESTIMENTO</v>
      </c>
      <c r="Z286" s="64">
        <f t="shared" si="9"/>
        <v>7835</v>
      </c>
      <c r="AA286" s="44">
        <v>7835</v>
      </c>
      <c r="AD286" s="72"/>
      <c r="AE286" s="72"/>
      <c r="AF286" s="72"/>
      <c r="AG286" s="72"/>
      <c r="AH286" s="72"/>
      <c r="AI286" s="72"/>
      <c r="AJ286" s="72"/>
      <c r="AK286" s="72"/>
      <c r="AL286" s="72"/>
      <c r="AM286" s="72"/>
      <c r="AN286" s="72"/>
      <c r="AO286" s="72"/>
    </row>
    <row r="287" spans="1:41" x14ac:dyDescent="0.25">
      <c r="A287" t="s">
        <v>594</v>
      </c>
      <c r="B287" t="s">
        <v>296</v>
      </c>
      <c r="C287" t="s">
        <v>595</v>
      </c>
      <c r="D287" t="s">
        <v>41</v>
      </c>
      <c r="E287" t="s">
        <v>117</v>
      </c>
      <c r="F287" s="51" t="str">
        <f>IFERROR(VLOOKUP(D287,'Tabelas auxiliares'!$A$3:$B$61,2,FALSE),"")</f>
        <v>CECS - CENTRO DE ENG., MODELAGEM E CIÊNCIAS SOCIAIS APLICADAS</v>
      </c>
      <c r="G287" s="51" t="str">
        <f>IFERROR(VLOOKUP($B287,'Tabelas auxiliares'!$A$65:$C$102,2,FALSE),"")</f>
        <v>Equipamentos - Laboratórios</v>
      </c>
      <c r="H287" s="51" t="str">
        <f>IFERROR(VLOOKUP($B287,'Tabelas auxiliares'!$A$65:$C$102,3,FALSE),"")</f>
        <v>AQUISICAO POR IMPORTACAO / EQUIPAMENTOS NOVOS / MANUTENÇÃO DE EQUIPAMENTOS LABORATORIAIS</v>
      </c>
      <c r="I287" t="s">
        <v>793</v>
      </c>
      <c r="J287" t="s">
        <v>5490</v>
      </c>
      <c r="K287" t="s">
        <v>5491</v>
      </c>
      <c r="L287" t="s">
        <v>5492</v>
      </c>
      <c r="M287" t="s">
        <v>1852</v>
      </c>
      <c r="N287" t="s">
        <v>1308</v>
      </c>
      <c r="O287" t="s">
        <v>167</v>
      </c>
      <c r="P287" t="s">
        <v>1309</v>
      </c>
      <c r="Q287" t="s">
        <v>168</v>
      </c>
      <c r="R287" t="s">
        <v>165</v>
      </c>
      <c r="S287" t="s">
        <v>119</v>
      </c>
      <c r="T287" t="s">
        <v>164</v>
      </c>
      <c r="U287" t="s">
        <v>789</v>
      </c>
      <c r="V287" t="s">
        <v>1310</v>
      </c>
      <c r="W287" t="s">
        <v>1311</v>
      </c>
      <c r="X287" s="51" t="str">
        <f t="shared" si="8"/>
        <v>4</v>
      </c>
      <c r="Y287" s="51" t="str">
        <f>IF(T287="","",IF(AND(T287&lt;&gt;'Tabelas auxiliares'!$B$236,T287&lt;&gt;'Tabelas auxiliares'!$B$237,T287&lt;&gt;'Tabelas auxiliares'!$C$236,T287&lt;&gt;'Tabelas auxiliares'!$C$237,T287&lt;&gt;'Tabelas auxiliares'!$D$236),"FOLHA DE PESSOAL",IF(X287='Tabelas auxiliares'!$A$237,"CUSTEIO",IF(X287='Tabelas auxiliares'!$A$236,"INVESTIMENTO","ERRO - VERIFICAR"))))</f>
        <v>INVESTIMENTO</v>
      </c>
      <c r="Z287" s="64">
        <f t="shared" si="9"/>
        <v>15300</v>
      </c>
      <c r="AA287" s="44">
        <v>15300</v>
      </c>
      <c r="AD287" s="72"/>
      <c r="AE287" s="72"/>
      <c r="AF287" s="72"/>
      <c r="AG287" s="72"/>
      <c r="AH287" s="72"/>
      <c r="AI287" s="72"/>
      <c r="AJ287" s="72"/>
      <c r="AK287" s="72"/>
      <c r="AL287" s="72"/>
      <c r="AM287" s="72"/>
      <c r="AN287" s="72"/>
      <c r="AO287" s="72"/>
    </row>
    <row r="288" spans="1:41" x14ac:dyDescent="0.25">
      <c r="A288" t="s">
        <v>594</v>
      </c>
      <c r="B288" t="s">
        <v>296</v>
      </c>
      <c r="C288" t="s">
        <v>595</v>
      </c>
      <c r="D288" t="s">
        <v>41</v>
      </c>
      <c r="E288" t="s">
        <v>117</v>
      </c>
      <c r="F288" s="51" t="str">
        <f>IFERROR(VLOOKUP(D288,'Tabelas auxiliares'!$A$3:$B$61,2,FALSE),"")</f>
        <v>CECS - CENTRO DE ENG., MODELAGEM E CIÊNCIAS SOCIAIS APLICADAS</v>
      </c>
      <c r="G288" s="51" t="str">
        <f>IFERROR(VLOOKUP($B288,'Tabelas auxiliares'!$A$65:$C$102,2,FALSE),"")</f>
        <v>Equipamentos - Laboratórios</v>
      </c>
      <c r="H288" s="51" t="str">
        <f>IFERROR(VLOOKUP($B288,'Tabelas auxiliares'!$A$65:$C$102,3,FALSE),"")</f>
        <v>AQUISICAO POR IMPORTACAO / EQUIPAMENTOS NOVOS / MANUTENÇÃO DE EQUIPAMENTOS LABORATORIAIS</v>
      </c>
      <c r="I288" t="s">
        <v>793</v>
      </c>
      <c r="J288" t="s">
        <v>1853</v>
      </c>
      <c r="K288" t="s">
        <v>5493</v>
      </c>
      <c r="L288" t="s">
        <v>1806</v>
      </c>
      <c r="M288" t="s">
        <v>5494</v>
      </c>
      <c r="N288" t="s">
        <v>1308</v>
      </c>
      <c r="O288" t="s">
        <v>167</v>
      </c>
      <c r="P288" t="s">
        <v>1309</v>
      </c>
      <c r="Q288" t="s">
        <v>168</v>
      </c>
      <c r="R288" t="s">
        <v>165</v>
      </c>
      <c r="S288" t="s">
        <v>119</v>
      </c>
      <c r="T288" t="s">
        <v>164</v>
      </c>
      <c r="U288" t="s">
        <v>789</v>
      </c>
      <c r="V288" t="s">
        <v>1310</v>
      </c>
      <c r="W288" t="s">
        <v>1311</v>
      </c>
      <c r="X288" s="51" t="str">
        <f t="shared" si="8"/>
        <v>4</v>
      </c>
      <c r="Y288" s="51" t="str">
        <f>IF(T288="","",IF(AND(T288&lt;&gt;'Tabelas auxiliares'!$B$236,T288&lt;&gt;'Tabelas auxiliares'!$B$237,T288&lt;&gt;'Tabelas auxiliares'!$C$236,T288&lt;&gt;'Tabelas auxiliares'!$C$237,T288&lt;&gt;'Tabelas auxiliares'!$D$236),"FOLHA DE PESSOAL",IF(X288='Tabelas auxiliares'!$A$237,"CUSTEIO",IF(X288='Tabelas auxiliares'!$A$236,"INVESTIMENTO","ERRO - VERIFICAR"))))</f>
        <v>INVESTIMENTO</v>
      </c>
      <c r="Z288" s="64">
        <f t="shared" si="9"/>
        <v>940.5</v>
      </c>
      <c r="AA288" s="44">
        <v>940.5</v>
      </c>
      <c r="AD288" s="72"/>
      <c r="AE288" s="72"/>
      <c r="AF288" s="72"/>
      <c r="AG288" s="72"/>
      <c r="AH288" s="72"/>
      <c r="AI288" s="72"/>
      <c r="AJ288" s="72"/>
      <c r="AK288" s="72"/>
      <c r="AL288" s="72"/>
      <c r="AM288" s="72"/>
      <c r="AN288" s="72"/>
      <c r="AO288" s="72"/>
    </row>
    <row r="289" spans="1:41" x14ac:dyDescent="0.25">
      <c r="A289" t="s">
        <v>594</v>
      </c>
      <c r="B289" t="s">
        <v>296</v>
      </c>
      <c r="C289" t="s">
        <v>595</v>
      </c>
      <c r="D289" t="s">
        <v>41</v>
      </c>
      <c r="E289" t="s">
        <v>117</v>
      </c>
      <c r="F289" s="51" t="str">
        <f>IFERROR(VLOOKUP(D289,'Tabelas auxiliares'!$A$3:$B$61,2,FALSE),"")</f>
        <v>CECS - CENTRO DE ENG., MODELAGEM E CIÊNCIAS SOCIAIS APLICADAS</v>
      </c>
      <c r="G289" s="51" t="str">
        <f>IFERROR(VLOOKUP($B289,'Tabelas auxiliares'!$A$65:$C$102,2,FALSE),"")</f>
        <v>Equipamentos - Laboratórios</v>
      </c>
      <c r="H289" s="51" t="str">
        <f>IFERROR(VLOOKUP($B289,'Tabelas auxiliares'!$A$65:$C$102,3,FALSE),"")</f>
        <v>AQUISICAO POR IMPORTACAO / EQUIPAMENTOS NOVOS / MANUTENÇÃO DE EQUIPAMENTOS LABORATORIAIS</v>
      </c>
      <c r="I289" t="s">
        <v>793</v>
      </c>
      <c r="J289" t="s">
        <v>1853</v>
      </c>
      <c r="K289" t="s">
        <v>1854</v>
      </c>
      <c r="L289" t="s">
        <v>1806</v>
      </c>
      <c r="M289" t="s">
        <v>1855</v>
      </c>
      <c r="N289" t="s">
        <v>1308</v>
      </c>
      <c r="O289" t="s">
        <v>167</v>
      </c>
      <c r="P289" t="s">
        <v>1309</v>
      </c>
      <c r="Q289" t="s">
        <v>168</v>
      </c>
      <c r="R289" t="s">
        <v>165</v>
      </c>
      <c r="S289" t="s">
        <v>119</v>
      </c>
      <c r="T289" t="s">
        <v>164</v>
      </c>
      <c r="U289" t="s">
        <v>789</v>
      </c>
      <c r="V289" t="s">
        <v>1846</v>
      </c>
      <c r="W289" t="s">
        <v>1847</v>
      </c>
      <c r="X289" s="51" t="str">
        <f t="shared" si="8"/>
        <v>4</v>
      </c>
      <c r="Y289" s="51" t="str">
        <f>IF(T289="","",IF(AND(T289&lt;&gt;'Tabelas auxiliares'!$B$236,T289&lt;&gt;'Tabelas auxiliares'!$B$237,T289&lt;&gt;'Tabelas auxiliares'!$C$236,T289&lt;&gt;'Tabelas auxiliares'!$C$237,T289&lt;&gt;'Tabelas auxiliares'!$D$236),"FOLHA DE PESSOAL",IF(X289='Tabelas auxiliares'!$A$237,"CUSTEIO",IF(X289='Tabelas auxiliares'!$A$236,"INVESTIMENTO","ERRO - VERIFICAR"))))</f>
        <v>INVESTIMENTO</v>
      </c>
      <c r="Z289" s="64">
        <f t="shared" si="9"/>
        <v>2240</v>
      </c>
      <c r="AA289" s="44">
        <v>2240</v>
      </c>
      <c r="AD289" s="72"/>
      <c r="AE289" s="72"/>
      <c r="AF289" s="72"/>
      <c r="AG289" s="72"/>
      <c r="AH289" s="72"/>
      <c r="AI289" s="72"/>
      <c r="AJ289" s="72"/>
      <c r="AK289" s="72"/>
      <c r="AL289" s="72"/>
      <c r="AM289" s="72"/>
      <c r="AN289" s="72"/>
      <c r="AO289" s="72"/>
    </row>
    <row r="290" spans="1:41" x14ac:dyDescent="0.25">
      <c r="A290" t="s">
        <v>594</v>
      </c>
      <c r="B290" t="s">
        <v>296</v>
      </c>
      <c r="C290" t="s">
        <v>595</v>
      </c>
      <c r="D290" t="s">
        <v>41</v>
      </c>
      <c r="E290" t="s">
        <v>117</v>
      </c>
      <c r="F290" s="51" t="str">
        <f>IFERROR(VLOOKUP(D290,'Tabelas auxiliares'!$A$3:$B$61,2,FALSE),"")</f>
        <v>CECS - CENTRO DE ENG., MODELAGEM E CIÊNCIAS SOCIAIS APLICADAS</v>
      </c>
      <c r="G290" s="51" t="str">
        <f>IFERROR(VLOOKUP($B290,'Tabelas auxiliares'!$A$65:$C$102,2,FALSE),"")</f>
        <v>Equipamentos - Laboratórios</v>
      </c>
      <c r="H290" s="51" t="str">
        <f>IFERROR(VLOOKUP($B290,'Tabelas auxiliares'!$A$65:$C$102,3,FALSE),"")</f>
        <v>AQUISICAO POR IMPORTACAO / EQUIPAMENTOS NOVOS / MANUTENÇÃO DE EQUIPAMENTOS LABORATORIAIS</v>
      </c>
      <c r="I290" t="s">
        <v>793</v>
      </c>
      <c r="J290" t="s">
        <v>1853</v>
      </c>
      <c r="K290" t="s">
        <v>5495</v>
      </c>
      <c r="L290" t="s">
        <v>1806</v>
      </c>
      <c r="M290" t="s">
        <v>5496</v>
      </c>
      <c r="N290" t="s">
        <v>1308</v>
      </c>
      <c r="O290" t="s">
        <v>167</v>
      </c>
      <c r="P290" t="s">
        <v>1309</v>
      </c>
      <c r="Q290" t="s">
        <v>168</v>
      </c>
      <c r="R290" t="s">
        <v>165</v>
      </c>
      <c r="S290" t="s">
        <v>119</v>
      </c>
      <c r="T290" t="s">
        <v>164</v>
      </c>
      <c r="U290" t="s">
        <v>789</v>
      </c>
      <c r="V290" t="s">
        <v>1846</v>
      </c>
      <c r="W290" t="s">
        <v>1847</v>
      </c>
      <c r="X290" s="51" t="str">
        <f t="shared" si="8"/>
        <v>4</v>
      </c>
      <c r="Y290" s="51" t="str">
        <f>IF(T290="","",IF(AND(T290&lt;&gt;'Tabelas auxiliares'!$B$236,T290&lt;&gt;'Tabelas auxiliares'!$B$237,T290&lt;&gt;'Tabelas auxiliares'!$C$236,T290&lt;&gt;'Tabelas auxiliares'!$C$237,T290&lt;&gt;'Tabelas auxiliares'!$D$236),"FOLHA DE PESSOAL",IF(X290='Tabelas auxiliares'!$A$237,"CUSTEIO",IF(X290='Tabelas auxiliares'!$A$236,"INVESTIMENTO","ERRO - VERIFICAR"))))</f>
        <v>INVESTIMENTO</v>
      </c>
      <c r="Z290" s="64">
        <f t="shared" si="9"/>
        <v>14700</v>
      </c>
      <c r="AA290" s="44">
        <v>14700</v>
      </c>
      <c r="AD290" s="72"/>
      <c r="AE290" s="72"/>
      <c r="AF290" s="72"/>
      <c r="AG290" s="72"/>
      <c r="AH290" s="72"/>
      <c r="AI290" s="72"/>
      <c r="AJ290" s="72"/>
      <c r="AK290" s="72"/>
      <c r="AL290" s="72"/>
      <c r="AM290" s="72"/>
      <c r="AN290" s="72"/>
      <c r="AO290" s="72"/>
    </row>
    <row r="291" spans="1:41" x14ac:dyDescent="0.25">
      <c r="A291" t="s">
        <v>594</v>
      </c>
      <c r="B291" t="s">
        <v>296</v>
      </c>
      <c r="C291" t="s">
        <v>595</v>
      </c>
      <c r="D291" t="s">
        <v>41</v>
      </c>
      <c r="E291" t="s">
        <v>117</v>
      </c>
      <c r="F291" s="51" t="str">
        <f>IFERROR(VLOOKUP(D291,'Tabelas auxiliares'!$A$3:$B$61,2,FALSE),"")</f>
        <v>CECS - CENTRO DE ENG., MODELAGEM E CIÊNCIAS SOCIAIS APLICADAS</v>
      </c>
      <c r="G291" s="51" t="str">
        <f>IFERROR(VLOOKUP($B291,'Tabelas auxiliares'!$A$65:$C$102,2,FALSE),"")</f>
        <v>Equipamentos - Laboratórios</v>
      </c>
      <c r="H291" s="51" t="str">
        <f>IFERROR(VLOOKUP($B291,'Tabelas auxiliares'!$A$65:$C$102,3,FALSE),"")</f>
        <v>AQUISICAO POR IMPORTACAO / EQUIPAMENTOS NOVOS / MANUTENÇÃO DE EQUIPAMENTOS LABORATORIAIS</v>
      </c>
      <c r="I291" t="s">
        <v>793</v>
      </c>
      <c r="J291" t="s">
        <v>1853</v>
      </c>
      <c r="K291" t="s">
        <v>5497</v>
      </c>
      <c r="L291" t="s">
        <v>1806</v>
      </c>
      <c r="M291" t="s">
        <v>5498</v>
      </c>
      <c r="N291" t="s">
        <v>1308</v>
      </c>
      <c r="O291" t="s">
        <v>167</v>
      </c>
      <c r="P291" t="s">
        <v>1309</v>
      </c>
      <c r="Q291" t="s">
        <v>168</v>
      </c>
      <c r="R291" t="s">
        <v>165</v>
      </c>
      <c r="S291" t="s">
        <v>119</v>
      </c>
      <c r="T291" t="s">
        <v>164</v>
      </c>
      <c r="U291" t="s">
        <v>789</v>
      </c>
      <c r="V291" t="s">
        <v>1310</v>
      </c>
      <c r="W291" t="s">
        <v>1311</v>
      </c>
      <c r="X291" s="51" t="str">
        <f t="shared" si="8"/>
        <v>4</v>
      </c>
      <c r="Y291" s="51" t="str">
        <f>IF(T291="","",IF(AND(T291&lt;&gt;'Tabelas auxiliares'!$B$236,T291&lt;&gt;'Tabelas auxiliares'!$B$237,T291&lt;&gt;'Tabelas auxiliares'!$C$236,T291&lt;&gt;'Tabelas auxiliares'!$C$237,T291&lt;&gt;'Tabelas auxiliares'!$D$236),"FOLHA DE PESSOAL",IF(X291='Tabelas auxiliares'!$A$237,"CUSTEIO",IF(X291='Tabelas auxiliares'!$A$236,"INVESTIMENTO","ERRO - VERIFICAR"))))</f>
        <v>INVESTIMENTO</v>
      </c>
      <c r="Z291" s="64">
        <f t="shared" si="9"/>
        <v>5320</v>
      </c>
      <c r="AA291" s="44">
        <v>5320</v>
      </c>
      <c r="AD291" s="72"/>
      <c r="AE291" s="72"/>
      <c r="AF291" s="72"/>
      <c r="AG291" s="72"/>
      <c r="AH291" s="72"/>
      <c r="AI291" s="72"/>
      <c r="AJ291" s="72"/>
      <c r="AK291" s="72"/>
      <c r="AL291" s="72"/>
      <c r="AM291" s="72"/>
      <c r="AN291" s="72"/>
      <c r="AO291" s="72"/>
    </row>
    <row r="292" spans="1:41" x14ac:dyDescent="0.25">
      <c r="A292" t="s">
        <v>594</v>
      </c>
      <c r="B292" t="s">
        <v>296</v>
      </c>
      <c r="C292" t="s">
        <v>595</v>
      </c>
      <c r="D292" t="s">
        <v>45</v>
      </c>
      <c r="E292" t="s">
        <v>117</v>
      </c>
      <c r="F292" s="51" t="str">
        <f>IFERROR(VLOOKUP(D292,'Tabelas auxiliares'!$A$3:$B$61,2,FALSE),"")</f>
        <v>CMCC - CENTRO DE MATEMÁTICA, COMPUTAÇÃO E COGNIÇÃO</v>
      </c>
      <c r="G292" s="51" t="str">
        <f>IFERROR(VLOOKUP($B292,'Tabelas auxiliares'!$A$65:$C$102,2,FALSE),"")</f>
        <v>Equipamentos - Laboratórios</v>
      </c>
      <c r="H292" s="51" t="str">
        <f>IFERROR(VLOOKUP($B292,'Tabelas auxiliares'!$A$65:$C$102,3,FALSE),"")</f>
        <v>AQUISICAO POR IMPORTACAO / EQUIPAMENTOS NOVOS / MANUTENÇÃO DE EQUIPAMENTOS LABORATORIAIS</v>
      </c>
      <c r="I292" t="s">
        <v>1181</v>
      </c>
      <c r="J292" t="s">
        <v>1856</v>
      </c>
      <c r="K292" t="s">
        <v>1857</v>
      </c>
      <c r="L292" t="s">
        <v>1858</v>
      </c>
      <c r="M292" t="s">
        <v>1859</v>
      </c>
      <c r="N292" t="s">
        <v>1308</v>
      </c>
      <c r="O292" t="s">
        <v>167</v>
      </c>
      <c r="P292" t="s">
        <v>1309</v>
      </c>
      <c r="Q292" t="s">
        <v>168</v>
      </c>
      <c r="R292" t="s">
        <v>165</v>
      </c>
      <c r="S292" t="s">
        <v>119</v>
      </c>
      <c r="T292" t="s">
        <v>164</v>
      </c>
      <c r="U292" t="s">
        <v>789</v>
      </c>
      <c r="V292" t="s">
        <v>1860</v>
      </c>
      <c r="W292" t="s">
        <v>1861</v>
      </c>
      <c r="X292" s="51" t="str">
        <f t="shared" si="8"/>
        <v>4</v>
      </c>
      <c r="Y292" s="51" t="str">
        <f>IF(T292="","",IF(AND(T292&lt;&gt;'Tabelas auxiliares'!$B$236,T292&lt;&gt;'Tabelas auxiliares'!$B$237,T292&lt;&gt;'Tabelas auxiliares'!$C$236,T292&lt;&gt;'Tabelas auxiliares'!$C$237,T292&lt;&gt;'Tabelas auxiliares'!$D$236),"FOLHA DE PESSOAL",IF(X292='Tabelas auxiliares'!$A$237,"CUSTEIO",IF(X292='Tabelas auxiliares'!$A$236,"INVESTIMENTO","ERRO - VERIFICAR"))))</f>
        <v>INVESTIMENTO</v>
      </c>
      <c r="Z292" s="64">
        <f t="shared" si="9"/>
        <v>57320</v>
      </c>
      <c r="AC292" s="44">
        <v>57320</v>
      </c>
      <c r="AD292" s="72"/>
      <c r="AE292" s="72"/>
      <c r="AF292" s="72"/>
      <c r="AG292" s="72"/>
      <c r="AH292" s="72"/>
      <c r="AI292" s="72"/>
      <c r="AJ292" s="72"/>
      <c r="AK292" s="72"/>
      <c r="AL292" s="72"/>
      <c r="AM292" s="72"/>
      <c r="AN292" s="72"/>
      <c r="AO292" s="72"/>
    </row>
    <row r="293" spans="1:41" x14ac:dyDescent="0.25">
      <c r="A293" t="s">
        <v>594</v>
      </c>
      <c r="B293" t="s">
        <v>296</v>
      </c>
      <c r="C293" t="s">
        <v>595</v>
      </c>
      <c r="D293" t="s">
        <v>45</v>
      </c>
      <c r="E293" t="s">
        <v>117</v>
      </c>
      <c r="F293" s="51" t="str">
        <f>IFERROR(VLOOKUP(D293,'Tabelas auxiliares'!$A$3:$B$61,2,FALSE),"")</f>
        <v>CMCC - CENTRO DE MATEMÁTICA, COMPUTAÇÃO E COGNIÇÃO</v>
      </c>
      <c r="G293" s="51" t="str">
        <f>IFERROR(VLOOKUP($B293,'Tabelas auxiliares'!$A$65:$C$102,2,FALSE),"")</f>
        <v>Equipamentos - Laboratórios</v>
      </c>
      <c r="H293" s="51" t="str">
        <f>IFERROR(VLOOKUP($B293,'Tabelas auxiliares'!$A$65:$C$102,3,FALSE),"")</f>
        <v>AQUISICAO POR IMPORTACAO / EQUIPAMENTOS NOVOS / MANUTENÇÃO DE EQUIPAMENTOS LABORATORIAIS</v>
      </c>
      <c r="I293" t="s">
        <v>1084</v>
      </c>
      <c r="J293" t="s">
        <v>5499</v>
      </c>
      <c r="K293" t="s">
        <v>5500</v>
      </c>
      <c r="L293" t="s">
        <v>5501</v>
      </c>
      <c r="M293" t="s">
        <v>1851</v>
      </c>
      <c r="N293" t="s">
        <v>1308</v>
      </c>
      <c r="O293" t="s">
        <v>167</v>
      </c>
      <c r="P293" t="s">
        <v>1309</v>
      </c>
      <c r="Q293" t="s">
        <v>168</v>
      </c>
      <c r="R293" t="s">
        <v>165</v>
      </c>
      <c r="S293" t="s">
        <v>119</v>
      </c>
      <c r="T293" t="s">
        <v>164</v>
      </c>
      <c r="U293" t="s">
        <v>789</v>
      </c>
      <c r="V293" t="s">
        <v>1310</v>
      </c>
      <c r="W293" t="s">
        <v>1311</v>
      </c>
      <c r="X293" s="51" t="str">
        <f t="shared" si="8"/>
        <v>4</v>
      </c>
      <c r="Y293" s="51" t="str">
        <f>IF(T293="","",IF(AND(T293&lt;&gt;'Tabelas auxiliares'!$B$236,T293&lt;&gt;'Tabelas auxiliares'!$B$237,T293&lt;&gt;'Tabelas auxiliares'!$C$236,T293&lt;&gt;'Tabelas auxiliares'!$C$237,T293&lt;&gt;'Tabelas auxiliares'!$D$236),"FOLHA DE PESSOAL",IF(X293='Tabelas auxiliares'!$A$237,"CUSTEIO",IF(X293='Tabelas auxiliares'!$A$236,"INVESTIMENTO","ERRO - VERIFICAR"))))</f>
        <v>INVESTIMENTO</v>
      </c>
      <c r="Z293" s="64">
        <f t="shared" si="9"/>
        <v>1584</v>
      </c>
      <c r="AA293" s="44">
        <v>1584</v>
      </c>
      <c r="AD293" s="72"/>
      <c r="AE293" s="72"/>
      <c r="AF293" s="72"/>
      <c r="AG293" s="72"/>
      <c r="AH293" s="72"/>
      <c r="AI293" s="72"/>
      <c r="AJ293" s="72"/>
      <c r="AK293" s="72"/>
      <c r="AL293" s="72"/>
      <c r="AM293" s="72"/>
      <c r="AN293" s="72"/>
      <c r="AO293" s="72"/>
    </row>
    <row r="294" spans="1:41" x14ac:dyDescent="0.25">
      <c r="A294" t="s">
        <v>594</v>
      </c>
      <c r="B294" t="s">
        <v>296</v>
      </c>
      <c r="C294" t="s">
        <v>595</v>
      </c>
      <c r="D294" t="s">
        <v>45</v>
      </c>
      <c r="E294" t="s">
        <v>117</v>
      </c>
      <c r="F294" s="51" t="str">
        <f>IFERROR(VLOOKUP(D294,'Tabelas auxiliares'!$A$3:$B$61,2,FALSE),"")</f>
        <v>CMCC - CENTRO DE MATEMÁTICA, COMPUTAÇÃO E COGNIÇÃO</v>
      </c>
      <c r="G294" s="51" t="str">
        <f>IFERROR(VLOOKUP($B294,'Tabelas auxiliares'!$A$65:$C$102,2,FALSE),"")</f>
        <v>Equipamentos - Laboratórios</v>
      </c>
      <c r="H294" s="51" t="str">
        <f>IFERROR(VLOOKUP($B294,'Tabelas auxiliares'!$A$65:$C$102,3,FALSE),"")</f>
        <v>AQUISICAO POR IMPORTACAO / EQUIPAMENTOS NOVOS / MANUTENÇÃO DE EQUIPAMENTOS LABORATORIAIS</v>
      </c>
      <c r="I294" t="s">
        <v>1084</v>
      </c>
      <c r="J294" t="s">
        <v>5499</v>
      </c>
      <c r="K294" t="s">
        <v>5502</v>
      </c>
      <c r="L294" t="s">
        <v>5501</v>
      </c>
      <c r="M294" t="s">
        <v>5503</v>
      </c>
      <c r="N294" t="s">
        <v>1308</v>
      </c>
      <c r="O294" t="s">
        <v>167</v>
      </c>
      <c r="P294" t="s">
        <v>1309</v>
      </c>
      <c r="Q294" t="s">
        <v>168</v>
      </c>
      <c r="R294" t="s">
        <v>165</v>
      </c>
      <c r="S294" t="s">
        <v>119</v>
      </c>
      <c r="T294" t="s">
        <v>164</v>
      </c>
      <c r="U294" t="s">
        <v>789</v>
      </c>
      <c r="V294" t="s">
        <v>1310</v>
      </c>
      <c r="W294" t="s">
        <v>1311</v>
      </c>
      <c r="X294" s="51" t="str">
        <f t="shared" si="8"/>
        <v>4</v>
      </c>
      <c r="Y294" s="51" t="str">
        <f>IF(T294="","",IF(AND(T294&lt;&gt;'Tabelas auxiliares'!$B$236,T294&lt;&gt;'Tabelas auxiliares'!$B$237,T294&lt;&gt;'Tabelas auxiliares'!$C$236,T294&lt;&gt;'Tabelas auxiliares'!$C$237,T294&lt;&gt;'Tabelas auxiliares'!$D$236),"FOLHA DE PESSOAL",IF(X294='Tabelas auxiliares'!$A$237,"CUSTEIO",IF(X294='Tabelas auxiliares'!$A$236,"INVESTIMENTO","ERRO - VERIFICAR"))))</f>
        <v>INVESTIMENTO</v>
      </c>
      <c r="Z294" s="64">
        <f t="shared" si="9"/>
        <v>11880</v>
      </c>
      <c r="AA294" s="44">
        <v>11880</v>
      </c>
      <c r="AD294" s="72"/>
      <c r="AE294" s="72"/>
      <c r="AF294" s="72"/>
      <c r="AG294" s="72"/>
      <c r="AH294" s="72"/>
      <c r="AI294" s="72"/>
      <c r="AJ294" s="72"/>
      <c r="AK294" s="72"/>
      <c r="AL294" s="72"/>
      <c r="AM294" s="72"/>
      <c r="AN294" s="72"/>
      <c r="AO294" s="72"/>
    </row>
    <row r="295" spans="1:41" x14ac:dyDescent="0.25">
      <c r="A295" t="s">
        <v>594</v>
      </c>
      <c r="B295" t="s">
        <v>296</v>
      </c>
      <c r="C295" t="s">
        <v>595</v>
      </c>
      <c r="D295" t="s">
        <v>49</v>
      </c>
      <c r="E295" t="s">
        <v>117</v>
      </c>
      <c r="F295" s="51" t="str">
        <f>IFERROR(VLOOKUP(D295,'Tabelas auxiliares'!$A$3:$B$61,2,FALSE),"")</f>
        <v>CCNH - CENTRO DE CIÊNCIAS NATURAIS E HUMANAS</v>
      </c>
      <c r="G295" s="51" t="str">
        <f>IFERROR(VLOOKUP($B295,'Tabelas auxiliares'!$A$65:$C$102,2,FALSE),"")</f>
        <v>Equipamentos - Laboratórios</v>
      </c>
      <c r="H295" s="51" t="str">
        <f>IFERROR(VLOOKUP($B295,'Tabelas auxiliares'!$A$65:$C$102,3,FALSE),"")</f>
        <v>AQUISICAO POR IMPORTACAO / EQUIPAMENTOS NOVOS / MANUTENÇÃO DE EQUIPAMENTOS LABORATORIAIS</v>
      </c>
      <c r="I295" t="s">
        <v>614</v>
      </c>
      <c r="J295" t="s">
        <v>1862</v>
      </c>
      <c r="K295" t="s">
        <v>1863</v>
      </c>
      <c r="L295" t="s">
        <v>1864</v>
      </c>
      <c r="M295" t="s">
        <v>1865</v>
      </c>
      <c r="N295" t="s">
        <v>1308</v>
      </c>
      <c r="O295" t="s">
        <v>167</v>
      </c>
      <c r="P295" t="s">
        <v>1309</v>
      </c>
      <c r="Q295" t="s">
        <v>168</v>
      </c>
      <c r="R295" t="s">
        <v>165</v>
      </c>
      <c r="S295" t="s">
        <v>119</v>
      </c>
      <c r="T295" t="s">
        <v>164</v>
      </c>
      <c r="U295" t="s">
        <v>789</v>
      </c>
      <c r="V295" t="s">
        <v>1310</v>
      </c>
      <c r="W295" t="s">
        <v>1311</v>
      </c>
      <c r="X295" s="51" t="str">
        <f t="shared" si="8"/>
        <v>4</v>
      </c>
      <c r="Y295" s="51" t="str">
        <f>IF(T295="","",IF(AND(T295&lt;&gt;'Tabelas auxiliares'!$B$236,T295&lt;&gt;'Tabelas auxiliares'!$B$237,T295&lt;&gt;'Tabelas auxiliares'!$C$236,T295&lt;&gt;'Tabelas auxiliares'!$C$237,T295&lt;&gt;'Tabelas auxiliares'!$D$236),"FOLHA DE PESSOAL",IF(X295='Tabelas auxiliares'!$A$237,"CUSTEIO",IF(X295='Tabelas auxiliares'!$A$236,"INVESTIMENTO","ERRO - VERIFICAR"))))</f>
        <v>INVESTIMENTO</v>
      </c>
      <c r="Z295" s="64">
        <f t="shared" si="9"/>
        <v>30939</v>
      </c>
      <c r="AC295" s="44">
        <v>30939</v>
      </c>
      <c r="AD295" s="72"/>
      <c r="AE295" s="72"/>
      <c r="AF295" s="72"/>
      <c r="AG295" s="72"/>
      <c r="AH295" s="72"/>
      <c r="AI295" s="72"/>
      <c r="AJ295" s="72"/>
      <c r="AK295" s="72"/>
      <c r="AL295" s="72"/>
      <c r="AM295" s="72"/>
      <c r="AN295" s="72"/>
      <c r="AO295" s="72"/>
    </row>
    <row r="296" spans="1:41" x14ac:dyDescent="0.25">
      <c r="A296" t="s">
        <v>594</v>
      </c>
      <c r="B296" t="s">
        <v>296</v>
      </c>
      <c r="C296" t="s">
        <v>595</v>
      </c>
      <c r="D296" t="s">
        <v>49</v>
      </c>
      <c r="E296" t="s">
        <v>117</v>
      </c>
      <c r="F296" s="51" t="str">
        <f>IFERROR(VLOOKUP(D296,'Tabelas auxiliares'!$A$3:$B$61,2,FALSE),"")</f>
        <v>CCNH - CENTRO DE CIÊNCIAS NATURAIS E HUMANAS</v>
      </c>
      <c r="G296" s="51" t="str">
        <f>IFERROR(VLOOKUP($B296,'Tabelas auxiliares'!$A$65:$C$102,2,FALSE),"")</f>
        <v>Equipamentos - Laboratórios</v>
      </c>
      <c r="H296" s="51" t="str">
        <f>IFERROR(VLOOKUP($B296,'Tabelas auxiliares'!$A$65:$C$102,3,FALSE),"")</f>
        <v>AQUISICAO POR IMPORTACAO / EQUIPAMENTOS NOVOS / MANUTENÇÃO DE EQUIPAMENTOS LABORATORIAIS</v>
      </c>
      <c r="I296" t="s">
        <v>829</v>
      </c>
      <c r="J296" t="s">
        <v>1866</v>
      </c>
      <c r="K296" t="s">
        <v>1867</v>
      </c>
      <c r="L296" t="s">
        <v>1868</v>
      </c>
      <c r="M296" t="s">
        <v>1869</v>
      </c>
      <c r="N296" t="s">
        <v>1308</v>
      </c>
      <c r="O296" t="s">
        <v>167</v>
      </c>
      <c r="P296" t="s">
        <v>1309</v>
      </c>
      <c r="Q296" t="s">
        <v>168</v>
      </c>
      <c r="R296" t="s">
        <v>165</v>
      </c>
      <c r="S296" t="s">
        <v>119</v>
      </c>
      <c r="T296" t="s">
        <v>164</v>
      </c>
      <c r="U296" t="s">
        <v>789</v>
      </c>
      <c r="V296" t="s">
        <v>1310</v>
      </c>
      <c r="W296" t="s">
        <v>1311</v>
      </c>
      <c r="X296" s="51" t="str">
        <f t="shared" si="8"/>
        <v>4</v>
      </c>
      <c r="Y296" s="51" t="str">
        <f>IF(T296="","",IF(AND(T296&lt;&gt;'Tabelas auxiliares'!$B$236,T296&lt;&gt;'Tabelas auxiliares'!$B$237,T296&lt;&gt;'Tabelas auxiliares'!$C$236,T296&lt;&gt;'Tabelas auxiliares'!$C$237,T296&lt;&gt;'Tabelas auxiliares'!$D$236),"FOLHA DE PESSOAL",IF(X296='Tabelas auxiliares'!$A$237,"CUSTEIO",IF(X296='Tabelas auxiliares'!$A$236,"INVESTIMENTO","ERRO - VERIFICAR"))))</f>
        <v>INVESTIMENTO</v>
      </c>
      <c r="Z296" s="64">
        <f t="shared" si="9"/>
        <v>3078</v>
      </c>
      <c r="AC296" s="44">
        <v>3078</v>
      </c>
      <c r="AD296" s="72"/>
      <c r="AE296" s="72"/>
      <c r="AF296" s="72"/>
      <c r="AG296" s="72"/>
      <c r="AH296" s="72"/>
      <c r="AI296" s="72"/>
      <c r="AJ296" s="72"/>
      <c r="AK296" s="72"/>
      <c r="AL296" s="72"/>
      <c r="AM296" s="72"/>
      <c r="AN296" s="72"/>
      <c r="AO296" s="72"/>
    </row>
    <row r="297" spans="1:41" x14ac:dyDescent="0.25">
      <c r="A297" t="s">
        <v>594</v>
      </c>
      <c r="B297" t="s">
        <v>296</v>
      </c>
      <c r="C297" t="s">
        <v>595</v>
      </c>
      <c r="D297" t="s">
        <v>49</v>
      </c>
      <c r="E297" t="s">
        <v>117</v>
      </c>
      <c r="F297" s="51" t="str">
        <f>IFERROR(VLOOKUP(D297,'Tabelas auxiliares'!$A$3:$B$61,2,FALSE),"")</f>
        <v>CCNH - CENTRO DE CIÊNCIAS NATURAIS E HUMANAS</v>
      </c>
      <c r="G297" s="51" t="str">
        <f>IFERROR(VLOOKUP($B297,'Tabelas auxiliares'!$A$65:$C$102,2,FALSE),"")</f>
        <v>Equipamentos - Laboratórios</v>
      </c>
      <c r="H297" s="51" t="str">
        <f>IFERROR(VLOOKUP($B297,'Tabelas auxiliares'!$A$65:$C$102,3,FALSE),"")</f>
        <v>AQUISICAO POR IMPORTACAO / EQUIPAMENTOS NOVOS / MANUTENÇÃO DE EQUIPAMENTOS LABORATORIAIS</v>
      </c>
      <c r="I297" t="s">
        <v>948</v>
      </c>
      <c r="J297" t="s">
        <v>1870</v>
      </c>
      <c r="K297" t="s">
        <v>1871</v>
      </c>
      <c r="L297" t="s">
        <v>1872</v>
      </c>
      <c r="M297" t="s">
        <v>1873</v>
      </c>
      <c r="N297" t="s">
        <v>1308</v>
      </c>
      <c r="O297" t="s">
        <v>167</v>
      </c>
      <c r="P297" t="s">
        <v>1309</v>
      </c>
      <c r="Q297" t="s">
        <v>168</v>
      </c>
      <c r="R297" t="s">
        <v>165</v>
      </c>
      <c r="S297" t="s">
        <v>119</v>
      </c>
      <c r="T297" t="s">
        <v>164</v>
      </c>
      <c r="U297" t="s">
        <v>789</v>
      </c>
      <c r="V297" t="s">
        <v>1846</v>
      </c>
      <c r="W297" t="s">
        <v>1847</v>
      </c>
      <c r="X297" s="51" t="str">
        <f t="shared" si="8"/>
        <v>4</v>
      </c>
      <c r="Y297" s="51" t="str">
        <f>IF(T297="","",IF(AND(T297&lt;&gt;'Tabelas auxiliares'!$B$236,T297&lt;&gt;'Tabelas auxiliares'!$B$237,T297&lt;&gt;'Tabelas auxiliares'!$C$236,T297&lt;&gt;'Tabelas auxiliares'!$C$237,T297&lt;&gt;'Tabelas auxiliares'!$D$236),"FOLHA DE PESSOAL",IF(X297='Tabelas auxiliares'!$A$237,"CUSTEIO",IF(X297='Tabelas auxiliares'!$A$236,"INVESTIMENTO","ERRO - VERIFICAR"))))</f>
        <v>INVESTIMENTO</v>
      </c>
      <c r="Z297" s="64">
        <f t="shared" si="9"/>
        <v>3007</v>
      </c>
      <c r="AC297" s="44">
        <v>3007</v>
      </c>
      <c r="AD297" s="72"/>
      <c r="AE297" s="72"/>
      <c r="AF297" s="72"/>
      <c r="AG297" s="72"/>
      <c r="AH297" s="72"/>
      <c r="AI297" s="72"/>
      <c r="AJ297" s="72"/>
      <c r="AK297" s="72"/>
      <c r="AL297" s="72"/>
      <c r="AM297" s="72"/>
      <c r="AN297" s="72"/>
      <c r="AO297" s="72"/>
    </row>
    <row r="298" spans="1:41" x14ac:dyDescent="0.25">
      <c r="A298" t="s">
        <v>594</v>
      </c>
      <c r="B298" t="s">
        <v>296</v>
      </c>
      <c r="C298" t="s">
        <v>595</v>
      </c>
      <c r="D298" t="s">
        <v>49</v>
      </c>
      <c r="E298" t="s">
        <v>117</v>
      </c>
      <c r="F298" s="51" t="str">
        <f>IFERROR(VLOOKUP(D298,'Tabelas auxiliares'!$A$3:$B$61,2,FALSE),"")</f>
        <v>CCNH - CENTRO DE CIÊNCIAS NATURAIS E HUMANAS</v>
      </c>
      <c r="G298" s="51" t="str">
        <f>IFERROR(VLOOKUP($B298,'Tabelas auxiliares'!$A$65:$C$102,2,FALSE),"")</f>
        <v>Equipamentos - Laboratórios</v>
      </c>
      <c r="H298" s="51" t="str">
        <f>IFERROR(VLOOKUP($B298,'Tabelas auxiliares'!$A$65:$C$102,3,FALSE),"")</f>
        <v>AQUISICAO POR IMPORTACAO / EQUIPAMENTOS NOVOS / MANUTENÇÃO DE EQUIPAMENTOS LABORATORIAIS</v>
      </c>
      <c r="I298" t="s">
        <v>835</v>
      </c>
      <c r="J298" t="s">
        <v>1874</v>
      </c>
      <c r="K298" t="s">
        <v>1875</v>
      </c>
      <c r="L298" t="s">
        <v>1876</v>
      </c>
      <c r="M298" t="s">
        <v>1877</v>
      </c>
      <c r="N298" t="s">
        <v>1308</v>
      </c>
      <c r="O298" t="s">
        <v>167</v>
      </c>
      <c r="P298" t="s">
        <v>1309</v>
      </c>
      <c r="Q298" t="s">
        <v>168</v>
      </c>
      <c r="R298" t="s">
        <v>165</v>
      </c>
      <c r="S298" t="s">
        <v>119</v>
      </c>
      <c r="T298" t="s">
        <v>164</v>
      </c>
      <c r="U298" t="s">
        <v>789</v>
      </c>
      <c r="V298" t="s">
        <v>1813</v>
      </c>
      <c r="W298" t="s">
        <v>1814</v>
      </c>
      <c r="X298" s="51" t="str">
        <f t="shared" si="8"/>
        <v>4</v>
      </c>
      <c r="Y298" s="51" t="str">
        <f>IF(T298="","",IF(AND(T298&lt;&gt;'Tabelas auxiliares'!$B$236,T298&lt;&gt;'Tabelas auxiliares'!$B$237,T298&lt;&gt;'Tabelas auxiliares'!$C$236,T298&lt;&gt;'Tabelas auxiliares'!$C$237,T298&lt;&gt;'Tabelas auxiliares'!$D$236),"FOLHA DE PESSOAL",IF(X298='Tabelas auxiliares'!$A$237,"CUSTEIO",IF(X298='Tabelas auxiliares'!$A$236,"INVESTIMENTO","ERRO - VERIFICAR"))))</f>
        <v>INVESTIMENTO</v>
      </c>
      <c r="Z298" s="64">
        <f t="shared" si="9"/>
        <v>251.52</v>
      </c>
      <c r="AC298" s="44">
        <v>251.52</v>
      </c>
      <c r="AD298" s="72"/>
      <c r="AE298" s="72"/>
      <c r="AF298" s="72"/>
      <c r="AG298" s="72"/>
      <c r="AH298" s="72"/>
      <c r="AI298" s="72"/>
      <c r="AJ298" s="72"/>
      <c r="AK298" s="72"/>
      <c r="AL298" s="72"/>
      <c r="AM298" s="72"/>
      <c r="AN298" s="72"/>
      <c r="AO298" s="72"/>
    </row>
    <row r="299" spans="1:41" x14ac:dyDescent="0.25">
      <c r="A299" t="s">
        <v>594</v>
      </c>
      <c r="B299" t="s">
        <v>296</v>
      </c>
      <c r="C299" t="s">
        <v>595</v>
      </c>
      <c r="D299" t="s">
        <v>49</v>
      </c>
      <c r="E299" t="s">
        <v>117</v>
      </c>
      <c r="F299" s="51" t="str">
        <f>IFERROR(VLOOKUP(D299,'Tabelas auxiliares'!$A$3:$B$61,2,FALSE),"")</f>
        <v>CCNH - CENTRO DE CIÊNCIAS NATURAIS E HUMANAS</v>
      </c>
      <c r="G299" s="51" t="str">
        <f>IFERROR(VLOOKUP($B299,'Tabelas auxiliares'!$A$65:$C$102,2,FALSE),"")</f>
        <v>Equipamentos - Laboratórios</v>
      </c>
      <c r="H299" s="51" t="str">
        <f>IFERROR(VLOOKUP($B299,'Tabelas auxiliares'!$A$65:$C$102,3,FALSE),"")</f>
        <v>AQUISICAO POR IMPORTACAO / EQUIPAMENTOS NOVOS / MANUTENÇÃO DE EQUIPAMENTOS LABORATORIAIS</v>
      </c>
      <c r="I299" t="s">
        <v>835</v>
      </c>
      <c r="J299" t="s">
        <v>1874</v>
      </c>
      <c r="K299" t="s">
        <v>1878</v>
      </c>
      <c r="L299" t="s">
        <v>1876</v>
      </c>
      <c r="M299" t="s">
        <v>1815</v>
      </c>
      <c r="N299" t="s">
        <v>1308</v>
      </c>
      <c r="O299" t="s">
        <v>167</v>
      </c>
      <c r="P299" t="s">
        <v>1309</v>
      </c>
      <c r="Q299" t="s">
        <v>168</v>
      </c>
      <c r="R299" t="s">
        <v>165</v>
      </c>
      <c r="S299" t="s">
        <v>119</v>
      </c>
      <c r="T299" t="s">
        <v>164</v>
      </c>
      <c r="U299" t="s">
        <v>789</v>
      </c>
      <c r="V299" t="s">
        <v>1813</v>
      </c>
      <c r="W299" t="s">
        <v>1814</v>
      </c>
      <c r="X299" s="51" t="str">
        <f t="shared" si="8"/>
        <v>4</v>
      </c>
      <c r="Y299" s="51" t="str">
        <f>IF(T299="","",IF(AND(T299&lt;&gt;'Tabelas auxiliares'!$B$236,T299&lt;&gt;'Tabelas auxiliares'!$B$237,T299&lt;&gt;'Tabelas auxiliares'!$C$236,T299&lt;&gt;'Tabelas auxiliares'!$C$237,T299&lt;&gt;'Tabelas auxiliares'!$D$236),"FOLHA DE PESSOAL",IF(X299='Tabelas auxiliares'!$A$237,"CUSTEIO",IF(X299='Tabelas auxiliares'!$A$236,"INVESTIMENTO","ERRO - VERIFICAR"))))</f>
        <v>INVESTIMENTO</v>
      </c>
      <c r="Z299" s="64">
        <f t="shared" si="9"/>
        <v>2551.5</v>
      </c>
      <c r="AC299" s="44">
        <v>2551.5</v>
      </c>
      <c r="AD299" s="72"/>
      <c r="AE299" s="72"/>
      <c r="AF299" s="72"/>
      <c r="AG299" s="72"/>
      <c r="AH299" s="72"/>
      <c r="AI299" s="72"/>
      <c r="AJ299" s="72"/>
      <c r="AK299" s="72"/>
      <c r="AL299" s="72"/>
      <c r="AM299" s="72"/>
      <c r="AN299" s="72"/>
      <c r="AO299" s="72"/>
    </row>
    <row r="300" spans="1:41" x14ac:dyDescent="0.25">
      <c r="A300" t="s">
        <v>594</v>
      </c>
      <c r="B300" t="s">
        <v>296</v>
      </c>
      <c r="C300" t="s">
        <v>595</v>
      </c>
      <c r="D300" t="s">
        <v>53</v>
      </c>
      <c r="E300" t="s">
        <v>117</v>
      </c>
      <c r="F300" s="51" t="str">
        <f>IFERROR(VLOOKUP(D300,'Tabelas auxiliares'!$A$3:$B$61,2,FALSE),"")</f>
        <v>PROGRAD - PRÓ-REITORIA DE GRADUAÇÃO</v>
      </c>
      <c r="G300" s="51" t="str">
        <f>IFERROR(VLOOKUP($B300,'Tabelas auxiliares'!$A$65:$C$102,2,FALSE),"")</f>
        <v>Equipamentos - Laboratórios</v>
      </c>
      <c r="H300" s="51" t="str">
        <f>IFERROR(VLOOKUP($B300,'Tabelas auxiliares'!$A$65:$C$102,3,FALSE),"")</f>
        <v>AQUISICAO POR IMPORTACAO / EQUIPAMENTOS NOVOS / MANUTENÇÃO DE EQUIPAMENTOS LABORATORIAIS</v>
      </c>
      <c r="I300" t="s">
        <v>613</v>
      </c>
      <c r="J300" t="s">
        <v>1879</v>
      </c>
      <c r="K300" t="s">
        <v>1880</v>
      </c>
      <c r="L300" t="s">
        <v>1881</v>
      </c>
      <c r="M300" t="s">
        <v>1882</v>
      </c>
      <c r="N300" t="s">
        <v>1308</v>
      </c>
      <c r="O300" t="s">
        <v>167</v>
      </c>
      <c r="P300" t="s">
        <v>1309</v>
      </c>
      <c r="Q300" t="s">
        <v>168</v>
      </c>
      <c r="R300" t="s">
        <v>165</v>
      </c>
      <c r="S300" t="s">
        <v>119</v>
      </c>
      <c r="T300" t="s">
        <v>164</v>
      </c>
      <c r="U300" t="s">
        <v>789</v>
      </c>
      <c r="V300" t="s">
        <v>1310</v>
      </c>
      <c r="W300" t="s">
        <v>1311</v>
      </c>
      <c r="X300" s="51" t="str">
        <f t="shared" si="8"/>
        <v>4</v>
      </c>
      <c r="Y300" s="51" t="str">
        <f>IF(T300="","",IF(AND(T300&lt;&gt;'Tabelas auxiliares'!$B$236,T300&lt;&gt;'Tabelas auxiliares'!$B$237,T300&lt;&gt;'Tabelas auxiliares'!$C$236,T300&lt;&gt;'Tabelas auxiliares'!$C$237,T300&lt;&gt;'Tabelas auxiliares'!$D$236),"FOLHA DE PESSOAL",IF(X300='Tabelas auxiliares'!$A$237,"CUSTEIO",IF(X300='Tabelas auxiliares'!$A$236,"INVESTIMENTO","ERRO - VERIFICAR"))))</f>
        <v>INVESTIMENTO</v>
      </c>
      <c r="Z300" s="64">
        <f t="shared" si="9"/>
        <v>109500</v>
      </c>
      <c r="AC300" s="44">
        <v>109500</v>
      </c>
      <c r="AD300" s="72"/>
      <c r="AE300" s="72"/>
      <c r="AF300" s="72"/>
      <c r="AG300" s="72"/>
      <c r="AH300" s="72"/>
      <c r="AI300" s="72"/>
      <c r="AJ300" s="72"/>
      <c r="AK300" s="72"/>
      <c r="AL300" s="72"/>
      <c r="AM300" s="72"/>
      <c r="AN300" s="72"/>
      <c r="AO300" s="72"/>
    </row>
    <row r="301" spans="1:41" x14ac:dyDescent="0.25">
      <c r="A301" t="s">
        <v>594</v>
      </c>
      <c r="B301" t="s">
        <v>296</v>
      </c>
      <c r="C301" t="s">
        <v>595</v>
      </c>
      <c r="D301" t="s">
        <v>53</v>
      </c>
      <c r="E301" t="s">
        <v>117</v>
      </c>
      <c r="F301" s="51" t="str">
        <f>IFERROR(VLOOKUP(D301,'Tabelas auxiliares'!$A$3:$B$61,2,FALSE),"")</f>
        <v>PROGRAD - PRÓ-REITORIA DE GRADUAÇÃO</v>
      </c>
      <c r="G301" s="51" t="str">
        <f>IFERROR(VLOOKUP($B301,'Tabelas auxiliares'!$A$65:$C$102,2,FALSE),"")</f>
        <v>Equipamentos - Laboratórios</v>
      </c>
      <c r="H301" s="51" t="str">
        <f>IFERROR(VLOOKUP($B301,'Tabelas auxiliares'!$A$65:$C$102,3,FALSE),"")</f>
        <v>AQUISICAO POR IMPORTACAO / EQUIPAMENTOS NOVOS / MANUTENÇÃO DE EQUIPAMENTOS LABORATORIAIS</v>
      </c>
      <c r="I301" t="s">
        <v>613</v>
      </c>
      <c r="J301" t="s">
        <v>1879</v>
      </c>
      <c r="K301" t="s">
        <v>1883</v>
      </c>
      <c r="L301" t="s">
        <v>1881</v>
      </c>
      <c r="M301" t="s">
        <v>1884</v>
      </c>
      <c r="N301" t="s">
        <v>1308</v>
      </c>
      <c r="O301" t="s">
        <v>167</v>
      </c>
      <c r="P301" t="s">
        <v>1309</v>
      </c>
      <c r="Q301" t="s">
        <v>168</v>
      </c>
      <c r="R301" t="s">
        <v>165</v>
      </c>
      <c r="S301" t="s">
        <v>119</v>
      </c>
      <c r="T301" t="s">
        <v>164</v>
      </c>
      <c r="U301" t="s">
        <v>789</v>
      </c>
      <c r="V301" t="s">
        <v>1310</v>
      </c>
      <c r="W301" t="s">
        <v>1311</v>
      </c>
      <c r="X301" s="51" t="str">
        <f t="shared" si="8"/>
        <v>4</v>
      </c>
      <c r="Y301" s="51" t="str">
        <f>IF(T301="","",IF(AND(T301&lt;&gt;'Tabelas auxiliares'!$B$236,T301&lt;&gt;'Tabelas auxiliares'!$B$237,T301&lt;&gt;'Tabelas auxiliares'!$C$236,T301&lt;&gt;'Tabelas auxiliares'!$C$237,T301&lt;&gt;'Tabelas auxiliares'!$D$236),"FOLHA DE PESSOAL",IF(X301='Tabelas auxiliares'!$A$237,"CUSTEIO",IF(X301='Tabelas auxiliares'!$A$236,"INVESTIMENTO","ERRO - VERIFICAR"))))</f>
        <v>INVESTIMENTO</v>
      </c>
      <c r="Z301" s="64">
        <f t="shared" si="9"/>
        <v>24000</v>
      </c>
      <c r="AB301" s="44">
        <v>24000</v>
      </c>
      <c r="AD301" s="72"/>
      <c r="AE301" s="72"/>
      <c r="AF301" s="72"/>
      <c r="AG301" s="72"/>
      <c r="AH301" s="72"/>
      <c r="AI301" s="72"/>
      <c r="AJ301" s="72"/>
      <c r="AK301" s="72"/>
      <c r="AL301" s="72"/>
      <c r="AM301" s="72"/>
      <c r="AN301" s="72"/>
      <c r="AO301" s="72"/>
    </row>
    <row r="302" spans="1:41" x14ac:dyDescent="0.25">
      <c r="A302" t="s">
        <v>594</v>
      </c>
      <c r="B302" t="s">
        <v>296</v>
      </c>
      <c r="C302" t="s">
        <v>595</v>
      </c>
      <c r="D302" t="s">
        <v>53</v>
      </c>
      <c r="E302" t="s">
        <v>117</v>
      </c>
      <c r="F302" s="51" t="str">
        <f>IFERROR(VLOOKUP(D302,'Tabelas auxiliares'!$A$3:$B$61,2,FALSE),"")</f>
        <v>PROGRAD - PRÓ-REITORIA DE GRADUAÇÃO</v>
      </c>
      <c r="G302" s="51" t="str">
        <f>IFERROR(VLOOKUP($B302,'Tabelas auxiliares'!$A$65:$C$102,2,FALSE),"")</f>
        <v>Equipamentos - Laboratórios</v>
      </c>
      <c r="H302" s="51" t="str">
        <f>IFERROR(VLOOKUP($B302,'Tabelas auxiliares'!$A$65:$C$102,3,FALSE),"")</f>
        <v>AQUISICAO POR IMPORTACAO / EQUIPAMENTOS NOVOS / MANUTENÇÃO DE EQUIPAMENTOS LABORATORIAIS</v>
      </c>
      <c r="I302" t="s">
        <v>835</v>
      </c>
      <c r="J302" t="s">
        <v>1885</v>
      </c>
      <c r="K302" t="s">
        <v>1886</v>
      </c>
      <c r="L302" t="s">
        <v>1885</v>
      </c>
      <c r="M302" t="s">
        <v>1887</v>
      </c>
      <c r="N302" t="s">
        <v>1308</v>
      </c>
      <c r="O302" t="s">
        <v>167</v>
      </c>
      <c r="P302" t="s">
        <v>1309</v>
      </c>
      <c r="Q302" t="s">
        <v>168</v>
      </c>
      <c r="R302" t="s">
        <v>165</v>
      </c>
      <c r="S302" t="s">
        <v>119</v>
      </c>
      <c r="T302" t="s">
        <v>164</v>
      </c>
      <c r="U302" t="s">
        <v>789</v>
      </c>
      <c r="V302" t="s">
        <v>1310</v>
      </c>
      <c r="W302" t="s">
        <v>1311</v>
      </c>
      <c r="X302" s="51" t="str">
        <f t="shared" si="8"/>
        <v>4</v>
      </c>
      <c r="Y302" s="51" t="str">
        <f>IF(T302="","",IF(AND(T302&lt;&gt;'Tabelas auxiliares'!$B$236,T302&lt;&gt;'Tabelas auxiliares'!$B$237,T302&lt;&gt;'Tabelas auxiliares'!$C$236,T302&lt;&gt;'Tabelas auxiliares'!$C$237,T302&lt;&gt;'Tabelas auxiliares'!$D$236),"FOLHA DE PESSOAL",IF(X302='Tabelas auxiliares'!$A$237,"CUSTEIO",IF(X302='Tabelas auxiliares'!$A$236,"INVESTIMENTO","ERRO - VERIFICAR"))))</f>
        <v>INVESTIMENTO</v>
      </c>
      <c r="Z302" s="64">
        <f t="shared" si="9"/>
        <v>4550</v>
      </c>
      <c r="AA302" s="44">
        <v>4550</v>
      </c>
      <c r="AD302" s="72"/>
      <c r="AE302" s="72"/>
      <c r="AF302" s="72"/>
      <c r="AG302" s="72"/>
      <c r="AH302" s="72"/>
      <c r="AI302" s="72"/>
      <c r="AJ302" s="72"/>
      <c r="AK302" s="72"/>
      <c r="AL302" s="72"/>
      <c r="AM302" s="72"/>
      <c r="AN302" s="72"/>
      <c r="AO302" s="72"/>
    </row>
    <row r="303" spans="1:41" x14ac:dyDescent="0.25">
      <c r="A303" t="s">
        <v>594</v>
      </c>
      <c r="B303" t="s">
        <v>296</v>
      </c>
      <c r="C303" t="s">
        <v>595</v>
      </c>
      <c r="D303" t="s">
        <v>53</v>
      </c>
      <c r="E303" t="s">
        <v>117</v>
      </c>
      <c r="F303" s="51" t="str">
        <f>IFERROR(VLOOKUP(D303,'Tabelas auxiliares'!$A$3:$B$61,2,FALSE),"")</f>
        <v>PROGRAD - PRÓ-REITORIA DE GRADUAÇÃO</v>
      </c>
      <c r="G303" s="51" t="str">
        <f>IFERROR(VLOOKUP($B303,'Tabelas auxiliares'!$A$65:$C$102,2,FALSE),"")</f>
        <v>Equipamentos - Laboratórios</v>
      </c>
      <c r="H303" s="51" t="str">
        <f>IFERROR(VLOOKUP($B303,'Tabelas auxiliares'!$A$65:$C$102,3,FALSE),"")</f>
        <v>AQUISICAO POR IMPORTACAO / EQUIPAMENTOS NOVOS / MANUTENÇÃO DE EQUIPAMENTOS LABORATORIAIS</v>
      </c>
      <c r="I303" t="s">
        <v>835</v>
      </c>
      <c r="J303" t="s">
        <v>1885</v>
      </c>
      <c r="K303" t="s">
        <v>1888</v>
      </c>
      <c r="L303" t="s">
        <v>1881</v>
      </c>
      <c r="M303" t="s">
        <v>1889</v>
      </c>
      <c r="N303" t="s">
        <v>1308</v>
      </c>
      <c r="O303" t="s">
        <v>167</v>
      </c>
      <c r="P303" t="s">
        <v>1309</v>
      </c>
      <c r="Q303" t="s">
        <v>168</v>
      </c>
      <c r="R303" t="s">
        <v>165</v>
      </c>
      <c r="S303" t="s">
        <v>119</v>
      </c>
      <c r="T303" t="s">
        <v>164</v>
      </c>
      <c r="U303" t="s">
        <v>789</v>
      </c>
      <c r="V303" t="s">
        <v>1310</v>
      </c>
      <c r="W303" t="s">
        <v>1311</v>
      </c>
      <c r="X303" s="51" t="str">
        <f t="shared" si="8"/>
        <v>4</v>
      </c>
      <c r="Y303" s="51" t="str">
        <f>IF(T303="","",IF(AND(T303&lt;&gt;'Tabelas auxiliares'!$B$236,T303&lt;&gt;'Tabelas auxiliares'!$B$237,T303&lt;&gt;'Tabelas auxiliares'!$C$236,T303&lt;&gt;'Tabelas auxiliares'!$C$237,T303&lt;&gt;'Tabelas auxiliares'!$D$236),"FOLHA DE PESSOAL",IF(X303='Tabelas auxiliares'!$A$237,"CUSTEIO",IF(X303='Tabelas auxiliares'!$A$236,"INVESTIMENTO","ERRO - VERIFICAR"))))</f>
        <v>INVESTIMENTO</v>
      </c>
      <c r="Z303" s="64">
        <f t="shared" si="9"/>
        <v>108000</v>
      </c>
      <c r="AA303" s="44">
        <v>108000</v>
      </c>
      <c r="AD303" s="72"/>
      <c r="AE303" s="72"/>
      <c r="AF303" s="72"/>
      <c r="AG303" s="72"/>
      <c r="AH303" s="72"/>
      <c r="AI303" s="72"/>
      <c r="AJ303" s="72"/>
      <c r="AK303" s="72"/>
      <c r="AL303" s="72"/>
      <c r="AM303" s="72"/>
      <c r="AN303" s="72"/>
      <c r="AO303" s="72"/>
    </row>
    <row r="304" spans="1:41" x14ac:dyDescent="0.25">
      <c r="A304" t="s">
        <v>594</v>
      </c>
      <c r="B304" t="s">
        <v>296</v>
      </c>
      <c r="C304" t="s">
        <v>595</v>
      </c>
      <c r="D304" t="s">
        <v>53</v>
      </c>
      <c r="E304" t="s">
        <v>117</v>
      </c>
      <c r="F304" s="51" t="str">
        <f>IFERROR(VLOOKUP(D304,'Tabelas auxiliares'!$A$3:$B$61,2,FALSE),"")</f>
        <v>PROGRAD - PRÓ-REITORIA DE GRADUAÇÃO</v>
      </c>
      <c r="G304" s="51" t="str">
        <f>IFERROR(VLOOKUP($B304,'Tabelas auxiliares'!$A$65:$C$102,2,FALSE),"")</f>
        <v>Equipamentos - Laboratórios</v>
      </c>
      <c r="H304" s="51" t="str">
        <f>IFERROR(VLOOKUP($B304,'Tabelas auxiliares'!$A$65:$C$102,3,FALSE),"")</f>
        <v>AQUISICAO POR IMPORTACAO / EQUIPAMENTOS NOVOS / MANUTENÇÃO DE EQUIPAMENTOS LABORATORIAIS</v>
      </c>
      <c r="I304" t="s">
        <v>835</v>
      </c>
      <c r="J304" t="s">
        <v>1885</v>
      </c>
      <c r="K304" t="s">
        <v>1890</v>
      </c>
      <c r="L304" t="s">
        <v>1881</v>
      </c>
      <c r="M304" t="s">
        <v>1891</v>
      </c>
      <c r="N304" t="s">
        <v>1308</v>
      </c>
      <c r="O304" t="s">
        <v>167</v>
      </c>
      <c r="P304" t="s">
        <v>1309</v>
      </c>
      <c r="Q304" t="s">
        <v>168</v>
      </c>
      <c r="R304" t="s">
        <v>165</v>
      </c>
      <c r="S304" t="s">
        <v>119</v>
      </c>
      <c r="T304" t="s">
        <v>164</v>
      </c>
      <c r="U304" t="s">
        <v>789</v>
      </c>
      <c r="V304" t="s">
        <v>1310</v>
      </c>
      <c r="W304" t="s">
        <v>1311</v>
      </c>
      <c r="X304" s="51" t="str">
        <f t="shared" si="8"/>
        <v>4</v>
      </c>
      <c r="Y304" s="51" t="str">
        <f>IF(T304="","",IF(AND(T304&lt;&gt;'Tabelas auxiliares'!$B$236,T304&lt;&gt;'Tabelas auxiliares'!$B$237,T304&lt;&gt;'Tabelas auxiliares'!$C$236,T304&lt;&gt;'Tabelas auxiliares'!$C$237,T304&lt;&gt;'Tabelas auxiliares'!$D$236),"FOLHA DE PESSOAL",IF(X304='Tabelas auxiliares'!$A$237,"CUSTEIO",IF(X304='Tabelas auxiliares'!$A$236,"INVESTIMENTO","ERRO - VERIFICAR"))))</f>
        <v>INVESTIMENTO</v>
      </c>
      <c r="Z304" s="64">
        <f t="shared" si="9"/>
        <v>19600</v>
      </c>
      <c r="AA304" s="44">
        <v>19600</v>
      </c>
      <c r="AD304" s="72"/>
      <c r="AE304" s="72"/>
      <c r="AF304" s="72"/>
      <c r="AG304" s="72"/>
      <c r="AH304" s="72"/>
      <c r="AI304" s="72"/>
      <c r="AJ304" s="72"/>
      <c r="AK304" s="72"/>
      <c r="AL304" s="72"/>
      <c r="AM304" s="72"/>
      <c r="AN304" s="72"/>
      <c r="AO304" s="72"/>
    </row>
    <row r="305" spans="1:41" x14ac:dyDescent="0.25">
      <c r="A305" t="s">
        <v>594</v>
      </c>
      <c r="B305" t="s">
        <v>296</v>
      </c>
      <c r="C305" t="s">
        <v>595</v>
      </c>
      <c r="D305" t="s">
        <v>53</v>
      </c>
      <c r="E305" t="s">
        <v>117</v>
      </c>
      <c r="F305" s="51" t="str">
        <f>IFERROR(VLOOKUP(D305,'Tabelas auxiliares'!$A$3:$B$61,2,FALSE),"")</f>
        <v>PROGRAD - PRÓ-REITORIA DE GRADUAÇÃO</v>
      </c>
      <c r="G305" s="51" t="str">
        <f>IFERROR(VLOOKUP($B305,'Tabelas auxiliares'!$A$65:$C$102,2,FALSE),"")</f>
        <v>Equipamentos - Laboratórios</v>
      </c>
      <c r="H305" s="51" t="str">
        <f>IFERROR(VLOOKUP($B305,'Tabelas auxiliares'!$A$65:$C$102,3,FALSE),"")</f>
        <v>AQUISICAO POR IMPORTACAO / EQUIPAMENTOS NOVOS / MANUTENÇÃO DE EQUIPAMENTOS LABORATORIAIS</v>
      </c>
      <c r="I305" t="s">
        <v>835</v>
      </c>
      <c r="J305" t="s">
        <v>1885</v>
      </c>
      <c r="K305" t="s">
        <v>1892</v>
      </c>
      <c r="L305" t="s">
        <v>1881</v>
      </c>
      <c r="M305" t="s">
        <v>1893</v>
      </c>
      <c r="N305" t="s">
        <v>1308</v>
      </c>
      <c r="O305" t="s">
        <v>167</v>
      </c>
      <c r="P305" t="s">
        <v>1309</v>
      </c>
      <c r="Q305" t="s">
        <v>168</v>
      </c>
      <c r="R305" t="s">
        <v>165</v>
      </c>
      <c r="S305" t="s">
        <v>119</v>
      </c>
      <c r="T305" t="s">
        <v>164</v>
      </c>
      <c r="U305" t="s">
        <v>789</v>
      </c>
      <c r="V305" t="s">
        <v>1310</v>
      </c>
      <c r="W305" t="s">
        <v>1311</v>
      </c>
      <c r="X305" s="51" t="str">
        <f t="shared" si="8"/>
        <v>4</v>
      </c>
      <c r="Y305" s="51" t="str">
        <f>IF(T305="","",IF(AND(T305&lt;&gt;'Tabelas auxiliares'!$B$236,T305&lt;&gt;'Tabelas auxiliares'!$B$237,T305&lt;&gt;'Tabelas auxiliares'!$C$236,T305&lt;&gt;'Tabelas auxiliares'!$C$237,T305&lt;&gt;'Tabelas auxiliares'!$D$236),"FOLHA DE PESSOAL",IF(X305='Tabelas auxiliares'!$A$237,"CUSTEIO",IF(X305='Tabelas auxiliares'!$A$236,"INVESTIMENTO","ERRO - VERIFICAR"))))</f>
        <v>INVESTIMENTO</v>
      </c>
      <c r="Z305" s="64">
        <f t="shared" si="9"/>
        <v>5810</v>
      </c>
      <c r="AA305" s="44">
        <v>5810</v>
      </c>
      <c r="AD305" s="72"/>
      <c r="AE305" s="72"/>
      <c r="AF305" s="72"/>
      <c r="AG305" s="72"/>
      <c r="AH305" s="72"/>
      <c r="AI305" s="72"/>
      <c r="AJ305" s="72"/>
      <c r="AK305" s="72"/>
      <c r="AL305" s="72"/>
      <c r="AM305" s="72"/>
      <c r="AN305" s="72"/>
      <c r="AO305" s="72"/>
    </row>
    <row r="306" spans="1:41" x14ac:dyDescent="0.25">
      <c r="A306" t="s">
        <v>594</v>
      </c>
      <c r="B306" t="s">
        <v>296</v>
      </c>
      <c r="C306" t="s">
        <v>595</v>
      </c>
      <c r="D306" t="s">
        <v>53</v>
      </c>
      <c r="E306" t="s">
        <v>117</v>
      </c>
      <c r="F306" s="51" t="str">
        <f>IFERROR(VLOOKUP(D306,'Tabelas auxiliares'!$A$3:$B$61,2,FALSE),"")</f>
        <v>PROGRAD - PRÓ-REITORIA DE GRADUAÇÃO</v>
      </c>
      <c r="G306" s="51" t="str">
        <f>IFERROR(VLOOKUP($B306,'Tabelas auxiliares'!$A$65:$C$102,2,FALSE),"")</f>
        <v>Equipamentos - Laboratórios</v>
      </c>
      <c r="H306" s="51" t="str">
        <f>IFERROR(VLOOKUP($B306,'Tabelas auxiliares'!$A$65:$C$102,3,FALSE),"")</f>
        <v>AQUISICAO POR IMPORTACAO / EQUIPAMENTOS NOVOS / MANUTENÇÃO DE EQUIPAMENTOS LABORATORIAIS</v>
      </c>
      <c r="I306" t="s">
        <v>835</v>
      </c>
      <c r="J306" t="s">
        <v>1885</v>
      </c>
      <c r="K306" t="s">
        <v>5504</v>
      </c>
      <c r="L306" t="s">
        <v>1881</v>
      </c>
      <c r="M306" t="s">
        <v>5505</v>
      </c>
      <c r="N306" t="s">
        <v>1308</v>
      </c>
      <c r="O306" t="s">
        <v>167</v>
      </c>
      <c r="P306" t="s">
        <v>1309</v>
      </c>
      <c r="Q306" t="s">
        <v>168</v>
      </c>
      <c r="R306" t="s">
        <v>165</v>
      </c>
      <c r="S306" t="s">
        <v>119</v>
      </c>
      <c r="T306" t="s">
        <v>164</v>
      </c>
      <c r="U306" t="s">
        <v>789</v>
      </c>
      <c r="V306" t="s">
        <v>1310</v>
      </c>
      <c r="W306" t="s">
        <v>1311</v>
      </c>
      <c r="X306" s="51" t="str">
        <f t="shared" si="8"/>
        <v>4</v>
      </c>
      <c r="Y306" s="51" t="str">
        <f>IF(T306="","",IF(AND(T306&lt;&gt;'Tabelas auxiliares'!$B$236,T306&lt;&gt;'Tabelas auxiliares'!$B$237,T306&lt;&gt;'Tabelas auxiliares'!$C$236,T306&lt;&gt;'Tabelas auxiliares'!$C$237,T306&lt;&gt;'Tabelas auxiliares'!$D$236),"FOLHA DE PESSOAL",IF(X306='Tabelas auxiliares'!$A$237,"CUSTEIO",IF(X306='Tabelas auxiliares'!$A$236,"INVESTIMENTO","ERRO - VERIFICAR"))))</f>
        <v>INVESTIMENTO</v>
      </c>
      <c r="Z306" s="64">
        <f t="shared" si="9"/>
        <v>14000</v>
      </c>
      <c r="AA306" s="44">
        <v>14000</v>
      </c>
      <c r="AD306" s="72"/>
      <c r="AE306" s="72"/>
      <c r="AF306" s="72"/>
      <c r="AG306" s="72"/>
      <c r="AH306" s="72"/>
      <c r="AI306" s="72"/>
      <c r="AJ306" s="72"/>
      <c r="AK306" s="72"/>
      <c r="AL306" s="72"/>
      <c r="AM306" s="72"/>
      <c r="AN306" s="72"/>
      <c r="AO306" s="72"/>
    </row>
    <row r="307" spans="1:41" x14ac:dyDescent="0.25">
      <c r="A307" t="s">
        <v>594</v>
      </c>
      <c r="B307" t="s">
        <v>296</v>
      </c>
      <c r="C307" t="s">
        <v>595</v>
      </c>
      <c r="D307" t="s">
        <v>53</v>
      </c>
      <c r="E307" t="s">
        <v>117</v>
      </c>
      <c r="F307" s="51" t="str">
        <f>IFERROR(VLOOKUP(D307,'Tabelas auxiliares'!$A$3:$B$61,2,FALSE),"")</f>
        <v>PROGRAD - PRÓ-REITORIA DE GRADUAÇÃO</v>
      </c>
      <c r="G307" s="51" t="str">
        <f>IFERROR(VLOOKUP($B307,'Tabelas auxiliares'!$A$65:$C$102,2,FALSE),"")</f>
        <v>Equipamentos - Laboratórios</v>
      </c>
      <c r="H307" s="51" t="str">
        <f>IFERROR(VLOOKUP($B307,'Tabelas auxiliares'!$A$65:$C$102,3,FALSE),"")</f>
        <v>AQUISICAO POR IMPORTACAO / EQUIPAMENTOS NOVOS / MANUTENÇÃO DE EQUIPAMENTOS LABORATORIAIS</v>
      </c>
      <c r="I307" t="s">
        <v>835</v>
      </c>
      <c r="J307" t="s">
        <v>1885</v>
      </c>
      <c r="K307" t="s">
        <v>1894</v>
      </c>
      <c r="L307" t="s">
        <v>1881</v>
      </c>
      <c r="M307" t="s">
        <v>1895</v>
      </c>
      <c r="N307" t="s">
        <v>1308</v>
      </c>
      <c r="O307" t="s">
        <v>167</v>
      </c>
      <c r="P307" t="s">
        <v>1309</v>
      </c>
      <c r="Q307" t="s">
        <v>168</v>
      </c>
      <c r="R307" t="s">
        <v>165</v>
      </c>
      <c r="S307" t="s">
        <v>119</v>
      </c>
      <c r="T307" t="s">
        <v>164</v>
      </c>
      <c r="U307" t="s">
        <v>789</v>
      </c>
      <c r="V307" t="s">
        <v>1310</v>
      </c>
      <c r="W307" t="s">
        <v>1311</v>
      </c>
      <c r="X307" s="51" t="str">
        <f t="shared" si="8"/>
        <v>4</v>
      </c>
      <c r="Y307" s="51" t="str">
        <f>IF(T307="","",IF(AND(T307&lt;&gt;'Tabelas auxiliares'!$B$236,T307&lt;&gt;'Tabelas auxiliares'!$B$237,T307&lt;&gt;'Tabelas auxiliares'!$C$236,T307&lt;&gt;'Tabelas auxiliares'!$C$237,T307&lt;&gt;'Tabelas auxiliares'!$D$236),"FOLHA DE PESSOAL",IF(X307='Tabelas auxiliares'!$A$237,"CUSTEIO",IF(X307='Tabelas auxiliares'!$A$236,"INVESTIMENTO","ERRO - VERIFICAR"))))</f>
        <v>INVESTIMENTO</v>
      </c>
      <c r="Z307" s="64">
        <f t="shared" si="9"/>
        <v>53902.86</v>
      </c>
      <c r="AA307" s="44">
        <v>53902.86</v>
      </c>
      <c r="AD307" s="72"/>
      <c r="AE307" s="72"/>
      <c r="AF307" s="72"/>
      <c r="AG307" s="72"/>
      <c r="AH307" s="72"/>
      <c r="AI307" s="72"/>
      <c r="AJ307" s="72"/>
      <c r="AK307" s="72"/>
      <c r="AL307" s="72"/>
      <c r="AM307" s="72"/>
      <c r="AN307" s="72"/>
      <c r="AO307" s="72"/>
    </row>
    <row r="308" spans="1:41" x14ac:dyDescent="0.25">
      <c r="A308" t="s">
        <v>594</v>
      </c>
      <c r="B308" t="s">
        <v>296</v>
      </c>
      <c r="C308" t="s">
        <v>595</v>
      </c>
      <c r="D308" t="s">
        <v>53</v>
      </c>
      <c r="E308" t="s">
        <v>117</v>
      </c>
      <c r="F308" s="51" t="str">
        <f>IFERROR(VLOOKUP(D308,'Tabelas auxiliares'!$A$3:$B$61,2,FALSE),"")</f>
        <v>PROGRAD - PRÓ-REITORIA DE GRADUAÇÃO</v>
      </c>
      <c r="G308" s="51" t="str">
        <f>IFERROR(VLOOKUP($B308,'Tabelas auxiliares'!$A$65:$C$102,2,FALSE),"")</f>
        <v>Equipamentos - Laboratórios</v>
      </c>
      <c r="H308" s="51" t="str">
        <f>IFERROR(VLOOKUP($B308,'Tabelas auxiliares'!$A$65:$C$102,3,FALSE),"")</f>
        <v>AQUISICAO POR IMPORTACAO / EQUIPAMENTOS NOVOS / MANUTENÇÃO DE EQUIPAMENTOS LABORATORIAIS</v>
      </c>
      <c r="I308" t="s">
        <v>1084</v>
      </c>
      <c r="J308" t="s">
        <v>5506</v>
      </c>
      <c r="K308" t="s">
        <v>5507</v>
      </c>
      <c r="L308" t="s">
        <v>5508</v>
      </c>
      <c r="M308" t="s">
        <v>5494</v>
      </c>
      <c r="N308" t="s">
        <v>1308</v>
      </c>
      <c r="O308" t="s">
        <v>167</v>
      </c>
      <c r="P308" t="s">
        <v>1309</v>
      </c>
      <c r="Q308" t="s">
        <v>168</v>
      </c>
      <c r="R308" t="s">
        <v>165</v>
      </c>
      <c r="S308" t="s">
        <v>597</v>
      </c>
      <c r="T308" t="s">
        <v>164</v>
      </c>
      <c r="U308" t="s">
        <v>789</v>
      </c>
      <c r="V308" t="s">
        <v>1310</v>
      </c>
      <c r="W308" t="s">
        <v>1311</v>
      </c>
      <c r="X308" s="51" t="str">
        <f t="shared" si="8"/>
        <v>4</v>
      </c>
      <c r="Y308" s="51" t="str">
        <f>IF(T308="","",IF(AND(T308&lt;&gt;'Tabelas auxiliares'!$B$236,T308&lt;&gt;'Tabelas auxiliares'!$B$237,T308&lt;&gt;'Tabelas auxiliares'!$C$236,T308&lt;&gt;'Tabelas auxiliares'!$C$237,T308&lt;&gt;'Tabelas auxiliares'!$D$236),"FOLHA DE PESSOAL",IF(X308='Tabelas auxiliares'!$A$237,"CUSTEIO",IF(X308='Tabelas auxiliares'!$A$236,"INVESTIMENTO","ERRO - VERIFICAR"))))</f>
        <v>INVESTIMENTO</v>
      </c>
      <c r="Z308" s="64">
        <f t="shared" si="9"/>
        <v>2184</v>
      </c>
      <c r="AA308" s="44">
        <v>2184</v>
      </c>
      <c r="AD308" s="72"/>
      <c r="AE308" s="72"/>
      <c r="AF308" s="72"/>
      <c r="AG308" s="72"/>
      <c r="AH308" s="72"/>
      <c r="AI308" s="72"/>
      <c r="AJ308" s="72"/>
      <c r="AK308" s="72"/>
      <c r="AL308" s="72"/>
      <c r="AM308" s="72"/>
      <c r="AN308" s="72"/>
      <c r="AO308" s="72"/>
    </row>
    <row r="309" spans="1:41" x14ac:dyDescent="0.25">
      <c r="A309" t="s">
        <v>594</v>
      </c>
      <c r="B309" t="s">
        <v>296</v>
      </c>
      <c r="C309" t="s">
        <v>595</v>
      </c>
      <c r="D309" t="s">
        <v>53</v>
      </c>
      <c r="E309" t="s">
        <v>117</v>
      </c>
      <c r="F309" s="51" t="str">
        <f>IFERROR(VLOOKUP(D309,'Tabelas auxiliares'!$A$3:$B$61,2,FALSE),"")</f>
        <v>PROGRAD - PRÓ-REITORIA DE GRADUAÇÃO</v>
      </c>
      <c r="G309" s="51" t="str">
        <f>IFERROR(VLOOKUP($B309,'Tabelas auxiliares'!$A$65:$C$102,2,FALSE),"")</f>
        <v>Equipamentos - Laboratórios</v>
      </c>
      <c r="H309" s="51" t="str">
        <f>IFERROR(VLOOKUP($B309,'Tabelas auxiliares'!$A$65:$C$102,3,FALSE),"")</f>
        <v>AQUISICAO POR IMPORTACAO / EQUIPAMENTOS NOVOS / MANUTENÇÃO DE EQUIPAMENTOS LABORATORIAIS</v>
      </c>
      <c r="I309" t="s">
        <v>1084</v>
      </c>
      <c r="J309" t="s">
        <v>5506</v>
      </c>
      <c r="K309" t="s">
        <v>5509</v>
      </c>
      <c r="L309" t="s">
        <v>5508</v>
      </c>
      <c r="M309" t="s">
        <v>1855</v>
      </c>
      <c r="N309" t="s">
        <v>1308</v>
      </c>
      <c r="O309" t="s">
        <v>167</v>
      </c>
      <c r="P309" t="s">
        <v>1309</v>
      </c>
      <c r="Q309" t="s">
        <v>168</v>
      </c>
      <c r="R309" t="s">
        <v>165</v>
      </c>
      <c r="S309" t="s">
        <v>597</v>
      </c>
      <c r="T309" t="s">
        <v>164</v>
      </c>
      <c r="U309" t="s">
        <v>789</v>
      </c>
      <c r="V309" t="s">
        <v>1846</v>
      </c>
      <c r="W309" t="s">
        <v>1847</v>
      </c>
      <c r="X309" s="51" t="str">
        <f t="shared" si="8"/>
        <v>4</v>
      </c>
      <c r="Y309" s="51" t="str">
        <f>IF(T309="","",IF(AND(T309&lt;&gt;'Tabelas auxiliares'!$B$236,T309&lt;&gt;'Tabelas auxiliares'!$B$237,T309&lt;&gt;'Tabelas auxiliares'!$C$236,T309&lt;&gt;'Tabelas auxiliares'!$C$237,T309&lt;&gt;'Tabelas auxiliares'!$D$236),"FOLHA DE PESSOAL",IF(X309='Tabelas auxiliares'!$A$237,"CUSTEIO",IF(X309='Tabelas auxiliares'!$A$236,"INVESTIMENTO","ERRO - VERIFICAR"))))</f>
        <v>INVESTIMENTO</v>
      </c>
      <c r="Z309" s="64">
        <f t="shared" si="9"/>
        <v>12250</v>
      </c>
      <c r="AA309" s="44">
        <v>12250</v>
      </c>
      <c r="AD309" s="72"/>
      <c r="AE309" s="72"/>
      <c r="AF309" s="72"/>
      <c r="AG309" s="72"/>
      <c r="AH309" s="72"/>
      <c r="AI309" s="72"/>
      <c r="AJ309" s="72"/>
      <c r="AK309" s="72"/>
      <c r="AL309" s="72"/>
      <c r="AM309" s="72"/>
      <c r="AN309" s="72"/>
      <c r="AO309" s="72"/>
    </row>
    <row r="310" spans="1:41" x14ac:dyDescent="0.25">
      <c r="A310" t="s">
        <v>594</v>
      </c>
      <c r="B310" t="s">
        <v>296</v>
      </c>
      <c r="C310" t="s">
        <v>595</v>
      </c>
      <c r="D310" t="s">
        <v>53</v>
      </c>
      <c r="E310" t="s">
        <v>117</v>
      </c>
      <c r="F310" s="51" t="str">
        <f>IFERROR(VLOOKUP(D310,'Tabelas auxiliares'!$A$3:$B$61,2,FALSE),"")</f>
        <v>PROGRAD - PRÓ-REITORIA DE GRADUAÇÃO</v>
      </c>
      <c r="G310" s="51" t="str">
        <f>IFERROR(VLOOKUP($B310,'Tabelas auxiliares'!$A$65:$C$102,2,FALSE),"")</f>
        <v>Equipamentos - Laboratórios</v>
      </c>
      <c r="H310" s="51" t="str">
        <f>IFERROR(VLOOKUP($B310,'Tabelas auxiliares'!$A$65:$C$102,3,FALSE),"")</f>
        <v>AQUISICAO POR IMPORTACAO / EQUIPAMENTOS NOVOS / MANUTENÇÃO DE EQUIPAMENTOS LABORATORIAIS</v>
      </c>
      <c r="I310" t="s">
        <v>1084</v>
      </c>
      <c r="J310" t="s">
        <v>5506</v>
      </c>
      <c r="K310" t="s">
        <v>5510</v>
      </c>
      <c r="L310" t="s">
        <v>5508</v>
      </c>
      <c r="M310" t="s">
        <v>1849</v>
      </c>
      <c r="N310" t="s">
        <v>1308</v>
      </c>
      <c r="O310" t="s">
        <v>167</v>
      </c>
      <c r="P310" t="s">
        <v>1309</v>
      </c>
      <c r="Q310" t="s">
        <v>168</v>
      </c>
      <c r="R310" t="s">
        <v>165</v>
      </c>
      <c r="S310" t="s">
        <v>597</v>
      </c>
      <c r="T310" t="s">
        <v>164</v>
      </c>
      <c r="U310" t="s">
        <v>789</v>
      </c>
      <c r="V310" t="s">
        <v>1840</v>
      </c>
      <c r="W310" t="s">
        <v>1841</v>
      </c>
      <c r="X310" s="51" t="str">
        <f t="shared" si="8"/>
        <v>4</v>
      </c>
      <c r="Y310" s="51" t="str">
        <f>IF(T310="","",IF(AND(T310&lt;&gt;'Tabelas auxiliares'!$B$236,T310&lt;&gt;'Tabelas auxiliares'!$B$237,T310&lt;&gt;'Tabelas auxiliares'!$C$236,T310&lt;&gt;'Tabelas auxiliares'!$C$237,T310&lt;&gt;'Tabelas auxiliares'!$D$236),"FOLHA DE PESSOAL",IF(X310='Tabelas auxiliares'!$A$237,"CUSTEIO",IF(X310='Tabelas auxiliares'!$A$236,"INVESTIMENTO","ERRO - VERIFICAR"))))</f>
        <v>INVESTIMENTO</v>
      </c>
      <c r="Z310" s="64">
        <f t="shared" si="9"/>
        <v>609.12</v>
      </c>
      <c r="AA310" s="44">
        <v>609.12</v>
      </c>
      <c r="AD310" s="72"/>
      <c r="AE310" s="72"/>
      <c r="AF310" s="72"/>
      <c r="AG310" s="72"/>
      <c r="AH310" s="72"/>
      <c r="AI310" s="72"/>
      <c r="AJ310" s="72"/>
      <c r="AK310" s="72"/>
      <c r="AL310" s="72"/>
      <c r="AM310" s="72"/>
      <c r="AN310" s="72"/>
      <c r="AO310" s="72"/>
    </row>
    <row r="311" spans="1:41" x14ac:dyDescent="0.25">
      <c r="A311" t="s">
        <v>594</v>
      </c>
      <c r="B311" t="s">
        <v>296</v>
      </c>
      <c r="C311" t="s">
        <v>595</v>
      </c>
      <c r="D311" t="s">
        <v>53</v>
      </c>
      <c r="E311" t="s">
        <v>117</v>
      </c>
      <c r="F311" s="51" t="str">
        <f>IFERROR(VLOOKUP(D311,'Tabelas auxiliares'!$A$3:$B$61,2,FALSE),"")</f>
        <v>PROGRAD - PRÓ-REITORIA DE GRADUAÇÃO</v>
      </c>
      <c r="G311" s="51" t="str">
        <f>IFERROR(VLOOKUP($B311,'Tabelas auxiliares'!$A$65:$C$102,2,FALSE),"")</f>
        <v>Equipamentos - Laboratórios</v>
      </c>
      <c r="H311" s="51" t="str">
        <f>IFERROR(VLOOKUP($B311,'Tabelas auxiliares'!$A$65:$C$102,3,FALSE),"")</f>
        <v>AQUISICAO POR IMPORTACAO / EQUIPAMENTOS NOVOS / MANUTENÇÃO DE EQUIPAMENTOS LABORATORIAIS</v>
      </c>
      <c r="I311" t="s">
        <v>1084</v>
      </c>
      <c r="J311" t="s">
        <v>5506</v>
      </c>
      <c r="K311" t="s">
        <v>5511</v>
      </c>
      <c r="L311" t="s">
        <v>5508</v>
      </c>
      <c r="M311" t="s">
        <v>5512</v>
      </c>
      <c r="N311" t="s">
        <v>1308</v>
      </c>
      <c r="O311" t="s">
        <v>167</v>
      </c>
      <c r="P311" t="s">
        <v>1309</v>
      </c>
      <c r="Q311" t="s">
        <v>168</v>
      </c>
      <c r="R311" t="s">
        <v>165</v>
      </c>
      <c r="S311" t="s">
        <v>597</v>
      </c>
      <c r="T311" t="s">
        <v>164</v>
      </c>
      <c r="U311" t="s">
        <v>789</v>
      </c>
      <c r="V311" t="s">
        <v>1780</v>
      </c>
      <c r="W311" t="s">
        <v>1781</v>
      </c>
      <c r="X311" s="51" t="str">
        <f t="shared" si="8"/>
        <v>4</v>
      </c>
      <c r="Y311" s="51" t="str">
        <f>IF(T311="","",IF(AND(T311&lt;&gt;'Tabelas auxiliares'!$B$236,T311&lt;&gt;'Tabelas auxiliares'!$B$237,T311&lt;&gt;'Tabelas auxiliares'!$C$236,T311&lt;&gt;'Tabelas auxiliares'!$C$237,T311&lt;&gt;'Tabelas auxiliares'!$D$236),"FOLHA DE PESSOAL",IF(X311='Tabelas auxiliares'!$A$237,"CUSTEIO",IF(X311='Tabelas auxiliares'!$A$236,"INVESTIMENTO","ERRO - VERIFICAR"))))</f>
        <v>INVESTIMENTO</v>
      </c>
      <c r="Z311" s="64">
        <f t="shared" si="9"/>
        <v>1213.99</v>
      </c>
      <c r="AA311" s="44">
        <v>1213.99</v>
      </c>
      <c r="AD311" s="72"/>
      <c r="AE311" s="72"/>
      <c r="AF311" s="72"/>
      <c r="AG311" s="72"/>
      <c r="AH311" s="72"/>
      <c r="AI311" s="72"/>
      <c r="AJ311" s="72"/>
      <c r="AK311" s="72"/>
      <c r="AL311" s="72"/>
      <c r="AM311" s="72"/>
      <c r="AN311" s="72"/>
      <c r="AO311" s="72"/>
    </row>
    <row r="312" spans="1:41" x14ac:dyDescent="0.25">
      <c r="A312" t="s">
        <v>594</v>
      </c>
      <c r="B312" t="s">
        <v>296</v>
      </c>
      <c r="C312" t="s">
        <v>595</v>
      </c>
      <c r="D312" t="s">
        <v>53</v>
      </c>
      <c r="E312" t="s">
        <v>117</v>
      </c>
      <c r="F312" s="51" t="str">
        <f>IFERROR(VLOOKUP(D312,'Tabelas auxiliares'!$A$3:$B$61,2,FALSE),"")</f>
        <v>PROGRAD - PRÓ-REITORIA DE GRADUAÇÃO</v>
      </c>
      <c r="G312" s="51" t="str">
        <f>IFERROR(VLOOKUP($B312,'Tabelas auxiliares'!$A$65:$C$102,2,FALSE),"")</f>
        <v>Equipamentos - Laboratórios</v>
      </c>
      <c r="H312" s="51" t="str">
        <f>IFERROR(VLOOKUP($B312,'Tabelas auxiliares'!$A$65:$C$102,3,FALSE),"")</f>
        <v>AQUISICAO POR IMPORTACAO / EQUIPAMENTOS NOVOS / MANUTENÇÃO DE EQUIPAMENTOS LABORATORIAIS</v>
      </c>
      <c r="I312" t="s">
        <v>1084</v>
      </c>
      <c r="J312" t="s">
        <v>5506</v>
      </c>
      <c r="K312" t="s">
        <v>5511</v>
      </c>
      <c r="L312" t="s">
        <v>5508</v>
      </c>
      <c r="M312" t="s">
        <v>5512</v>
      </c>
      <c r="N312" t="s">
        <v>1308</v>
      </c>
      <c r="O312" t="s">
        <v>167</v>
      </c>
      <c r="P312" t="s">
        <v>1309</v>
      </c>
      <c r="Q312" t="s">
        <v>168</v>
      </c>
      <c r="R312" t="s">
        <v>165</v>
      </c>
      <c r="S312" t="s">
        <v>597</v>
      </c>
      <c r="T312" t="s">
        <v>164</v>
      </c>
      <c r="U312" t="s">
        <v>789</v>
      </c>
      <c r="V312" t="s">
        <v>1842</v>
      </c>
      <c r="W312" t="s">
        <v>1843</v>
      </c>
      <c r="X312" s="51" t="str">
        <f t="shared" si="8"/>
        <v>4</v>
      </c>
      <c r="Y312" s="51" t="str">
        <f>IF(T312="","",IF(AND(T312&lt;&gt;'Tabelas auxiliares'!$B$236,T312&lt;&gt;'Tabelas auxiliares'!$B$237,T312&lt;&gt;'Tabelas auxiliares'!$C$236,T312&lt;&gt;'Tabelas auxiliares'!$C$237,T312&lt;&gt;'Tabelas auxiliares'!$D$236),"FOLHA DE PESSOAL",IF(X312='Tabelas auxiliares'!$A$237,"CUSTEIO",IF(X312='Tabelas auxiliares'!$A$236,"INVESTIMENTO","ERRO - VERIFICAR"))))</f>
        <v>INVESTIMENTO</v>
      </c>
      <c r="Z312" s="64">
        <f t="shared" si="9"/>
        <v>1378</v>
      </c>
      <c r="AA312" s="44">
        <v>1378</v>
      </c>
      <c r="AD312" s="72"/>
      <c r="AE312" s="72"/>
      <c r="AF312" s="72"/>
      <c r="AG312" s="72"/>
      <c r="AH312" s="72"/>
      <c r="AI312" s="72"/>
      <c r="AJ312" s="72"/>
      <c r="AK312" s="72"/>
      <c r="AL312" s="72"/>
      <c r="AM312" s="72"/>
      <c r="AN312" s="72"/>
      <c r="AO312" s="72"/>
    </row>
    <row r="313" spans="1:41" x14ac:dyDescent="0.25">
      <c r="A313" t="s">
        <v>594</v>
      </c>
      <c r="B313" t="s">
        <v>296</v>
      </c>
      <c r="C313" t="s">
        <v>595</v>
      </c>
      <c r="D313" t="s">
        <v>53</v>
      </c>
      <c r="E313" t="s">
        <v>117</v>
      </c>
      <c r="F313" s="51" t="str">
        <f>IFERROR(VLOOKUP(D313,'Tabelas auxiliares'!$A$3:$B$61,2,FALSE),"")</f>
        <v>PROGRAD - PRÓ-REITORIA DE GRADUAÇÃO</v>
      </c>
      <c r="G313" s="51" t="str">
        <f>IFERROR(VLOOKUP($B313,'Tabelas auxiliares'!$A$65:$C$102,2,FALSE),"")</f>
        <v>Equipamentos - Laboratórios</v>
      </c>
      <c r="H313" s="51" t="str">
        <f>IFERROR(VLOOKUP($B313,'Tabelas auxiliares'!$A$65:$C$102,3,FALSE),"")</f>
        <v>AQUISICAO POR IMPORTACAO / EQUIPAMENTOS NOVOS / MANUTENÇÃO DE EQUIPAMENTOS LABORATORIAIS</v>
      </c>
      <c r="I313" t="s">
        <v>1084</v>
      </c>
      <c r="J313" t="s">
        <v>5506</v>
      </c>
      <c r="K313" t="s">
        <v>5513</v>
      </c>
      <c r="L313" t="s">
        <v>5508</v>
      </c>
      <c r="M313" t="s">
        <v>5514</v>
      </c>
      <c r="N313" t="s">
        <v>1308</v>
      </c>
      <c r="O313" t="s">
        <v>167</v>
      </c>
      <c r="P313" t="s">
        <v>1309</v>
      </c>
      <c r="Q313" t="s">
        <v>168</v>
      </c>
      <c r="R313" t="s">
        <v>165</v>
      </c>
      <c r="S313" t="s">
        <v>597</v>
      </c>
      <c r="T313" t="s">
        <v>164</v>
      </c>
      <c r="U313" t="s">
        <v>789</v>
      </c>
      <c r="V313" t="s">
        <v>1840</v>
      </c>
      <c r="W313" t="s">
        <v>1841</v>
      </c>
      <c r="X313" s="51" t="str">
        <f t="shared" si="8"/>
        <v>4</v>
      </c>
      <c r="Y313" s="51" t="str">
        <f>IF(T313="","",IF(AND(T313&lt;&gt;'Tabelas auxiliares'!$B$236,T313&lt;&gt;'Tabelas auxiliares'!$B$237,T313&lt;&gt;'Tabelas auxiliares'!$C$236,T313&lt;&gt;'Tabelas auxiliares'!$C$237,T313&lt;&gt;'Tabelas auxiliares'!$D$236),"FOLHA DE PESSOAL",IF(X313='Tabelas auxiliares'!$A$237,"CUSTEIO",IF(X313='Tabelas auxiliares'!$A$236,"INVESTIMENTO","ERRO - VERIFICAR"))))</f>
        <v>INVESTIMENTO</v>
      </c>
      <c r="Z313" s="64">
        <f t="shared" si="9"/>
        <v>4750.24</v>
      </c>
      <c r="AA313" s="44">
        <v>4750.24</v>
      </c>
      <c r="AD313" s="72"/>
      <c r="AE313" s="72"/>
      <c r="AF313" s="72"/>
      <c r="AG313" s="72"/>
      <c r="AH313" s="72"/>
      <c r="AI313" s="72"/>
      <c r="AJ313" s="72"/>
      <c r="AK313" s="72"/>
      <c r="AL313" s="72"/>
      <c r="AM313" s="72"/>
      <c r="AN313" s="72"/>
      <c r="AO313" s="72"/>
    </row>
    <row r="314" spans="1:41" x14ac:dyDescent="0.25">
      <c r="A314" t="s">
        <v>594</v>
      </c>
      <c r="B314" t="s">
        <v>296</v>
      </c>
      <c r="C314" t="s">
        <v>595</v>
      </c>
      <c r="D314" t="s">
        <v>53</v>
      </c>
      <c r="E314" t="s">
        <v>117</v>
      </c>
      <c r="F314" s="51" t="str">
        <f>IFERROR(VLOOKUP(D314,'Tabelas auxiliares'!$A$3:$B$61,2,FALSE),"")</f>
        <v>PROGRAD - PRÓ-REITORIA DE GRADUAÇÃO</v>
      </c>
      <c r="G314" s="51" t="str">
        <f>IFERROR(VLOOKUP($B314,'Tabelas auxiliares'!$A$65:$C$102,2,FALSE),"")</f>
        <v>Equipamentos - Laboratórios</v>
      </c>
      <c r="H314" s="51" t="str">
        <f>IFERROR(VLOOKUP($B314,'Tabelas auxiliares'!$A$65:$C$102,3,FALSE),"")</f>
        <v>AQUISICAO POR IMPORTACAO / EQUIPAMENTOS NOVOS / MANUTENÇÃO DE EQUIPAMENTOS LABORATORIAIS</v>
      </c>
      <c r="I314" t="s">
        <v>1084</v>
      </c>
      <c r="J314" t="s">
        <v>5506</v>
      </c>
      <c r="K314" t="s">
        <v>5515</v>
      </c>
      <c r="L314" t="s">
        <v>5508</v>
      </c>
      <c r="M314" t="s">
        <v>5516</v>
      </c>
      <c r="N314" t="s">
        <v>1308</v>
      </c>
      <c r="O314" t="s">
        <v>167</v>
      </c>
      <c r="P314" t="s">
        <v>1309</v>
      </c>
      <c r="Q314" t="s">
        <v>168</v>
      </c>
      <c r="R314" t="s">
        <v>165</v>
      </c>
      <c r="S314" t="s">
        <v>597</v>
      </c>
      <c r="T314" t="s">
        <v>164</v>
      </c>
      <c r="U314" t="s">
        <v>789</v>
      </c>
      <c r="V314" t="s">
        <v>5517</v>
      </c>
      <c r="W314" t="s">
        <v>5518</v>
      </c>
      <c r="X314" s="51" t="str">
        <f t="shared" si="8"/>
        <v>4</v>
      </c>
      <c r="Y314" s="51" t="str">
        <f>IF(T314="","",IF(AND(T314&lt;&gt;'Tabelas auxiliares'!$B$236,T314&lt;&gt;'Tabelas auxiliares'!$B$237,T314&lt;&gt;'Tabelas auxiliares'!$C$236,T314&lt;&gt;'Tabelas auxiliares'!$C$237,T314&lt;&gt;'Tabelas auxiliares'!$D$236),"FOLHA DE PESSOAL",IF(X314='Tabelas auxiliares'!$A$237,"CUSTEIO",IF(X314='Tabelas auxiliares'!$A$236,"INVESTIMENTO","ERRO - VERIFICAR"))))</f>
        <v>INVESTIMENTO</v>
      </c>
      <c r="Z314" s="64">
        <f t="shared" si="9"/>
        <v>11262.4</v>
      </c>
      <c r="AA314" s="44">
        <v>11262.4</v>
      </c>
      <c r="AD314" s="72"/>
      <c r="AE314" s="72"/>
      <c r="AF314" s="72"/>
      <c r="AG314" s="72"/>
      <c r="AH314" s="72"/>
      <c r="AI314" s="72"/>
      <c r="AJ314" s="72"/>
      <c r="AK314" s="72"/>
      <c r="AL314" s="72"/>
      <c r="AM314" s="72"/>
      <c r="AN314" s="72"/>
      <c r="AO314" s="72"/>
    </row>
    <row r="315" spans="1:41" x14ac:dyDescent="0.25">
      <c r="A315" t="s">
        <v>594</v>
      </c>
      <c r="B315" t="s">
        <v>296</v>
      </c>
      <c r="C315" t="s">
        <v>595</v>
      </c>
      <c r="D315" t="s">
        <v>53</v>
      </c>
      <c r="E315" t="s">
        <v>117</v>
      </c>
      <c r="F315" s="51" t="str">
        <f>IFERROR(VLOOKUP(D315,'Tabelas auxiliares'!$A$3:$B$61,2,FALSE),"")</f>
        <v>PROGRAD - PRÓ-REITORIA DE GRADUAÇÃO</v>
      </c>
      <c r="G315" s="51" t="str">
        <f>IFERROR(VLOOKUP($B315,'Tabelas auxiliares'!$A$65:$C$102,2,FALSE),"")</f>
        <v>Equipamentos - Laboratórios</v>
      </c>
      <c r="H315" s="51" t="str">
        <f>IFERROR(VLOOKUP($B315,'Tabelas auxiliares'!$A$65:$C$102,3,FALSE),"")</f>
        <v>AQUISICAO POR IMPORTACAO / EQUIPAMENTOS NOVOS / MANUTENÇÃO DE EQUIPAMENTOS LABORATORIAIS</v>
      </c>
      <c r="I315" t="s">
        <v>1084</v>
      </c>
      <c r="J315" t="s">
        <v>5506</v>
      </c>
      <c r="K315" t="s">
        <v>5519</v>
      </c>
      <c r="L315" t="s">
        <v>5508</v>
      </c>
      <c r="M315" t="s">
        <v>5520</v>
      </c>
      <c r="N315" t="s">
        <v>1308</v>
      </c>
      <c r="O315" t="s">
        <v>167</v>
      </c>
      <c r="P315" t="s">
        <v>1309</v>
      </c>
      <c r="Q315" t="s">
        <v>168</v>
      </c>
      <c r="R315" t="s">
        <v>165</v>
      </c>
      <c r="S315" t="s">
        <v>597</v>
      </c>
      <c r="T315" t="s">
        <v>164</v>
      </c>
      <c r="U315" t="s">
        <v>789</v>
      </c>
      <c r="V315" t="s">
        <v>1846</v>
      </c>
      <c r="W315" t="s">
        <v>1847</v>
      </c>
      <c r="X315" s="51" t="str">
        <f t="shared" si="8"/>
        <v>4</v>
      </c>
      <c r="Y315" s="51" t="str">
        <f>IF(T315="","",IF(AND(T315&lt;&gt;'Tabelas auxiliares'!$B$236,T315&lt;&gt;'Tabelas auxiliares'!$B$237,T315&lt;&gt;'Tabelas auxiliares'!$C$236,T315&lt;&gt;'Tabelas auxiliares'!$C$237,T315&lt;&gt;'Tabelas auxiliares'!$D$236),"FOLHA DE PESSOAL",IF(X315='Tabelas auxiliares'!$A$237,"CUSTEIO",IF(X315='Tabelas auxiliares'!$A$236,"INVESTIMENTO","ERRO - VERIFICAR"))))</f>
        <v>INVESTIMENTO</v>
      </c>
      <c r="Z315" s="64">
        <f t="shared" si="9"/>
        <v>11217.85</v>
      </c>
      <c r="AA315" s="44">
        <v>11217.85</v>
      </c>
      <c r="AD315" s="72"/>
      <c r="AE315" s="72"/>
      <c r="AF315" s="72"/>
      <c r="AG315" s="72"/>
      <c r="AH315" s="72"/>
      <c r="AI315" s="72"/>
      <c r="AJ315" s="72"/>
      <c r="AK315" s="72"/>
      <c r="AL315" s="72"/>
      <c r="AM315" s="72"/>
      <c r="AN315" s="72"/>
      <c r="AO315" s="72"/>
    </row>
    <row r="316" spans="1:41" x14ac:dyDescent="0.25">
      <c r="A316" t="s">
        <v>594</v>
      </c>
      <c r="B316" t="s">
        <v>296</v>
      </c>
      <c r="C316" t="s">
        <v>595</v>
      </c>
      <c r="D316" t="s">
        <v>53</v>
      </c>
      <c r="E316" t="s">
        <v>117</v>
      </c>
      <c r="F316" s="51" t="str">
        <f>IFERROR(VLOOKUP(D316,'Tabelas auxiliares'!$A$3:$B$61,2,FALSE),"")</f>
        <v>PROGRAD - PRÓ-REITORIA DE GRADUAÇÃO</v>
      </c>
      <c r="G316" s="51" t="str">
        <f>IFERROR(VLOOKUP($B316,'Tabelas auxiliares'!$A$65:$C$102,2,FALSE),"")</f>
        <v>Equipamentos - Laboratórios</v>
      </c>
      <c r="H316" s="51" t="str">
        <f>IFERROR(VLOOKUP($B316,'Tabelas auxiliares'!$A$65:$C$102,3,FALSE),"")</f>
        <v>AQUISICAO POR IMPORTACAO / EQUIPAMENTOS NOVOS / MANUTENÇÃO DE EQUIPAMENTOS LABORATORIAIS</v>
      </c>
      <c r="I316" t="s">
        <v>1084</v>
      </c>
      <c r="J316" t="s">
        <v>5506</v>
      </c>
      <c r="K316" t="s">
        <v>5521</v>
      </c>
      <c r="L316" t="s">
        <v>5508</v>
      </c>
      <c r="M316" t="s">
        <v>1852</v>
      </c>
      <c r="N316" t="s">
        <v>1308</v>
      </c>
      <c r="O316" t="s">
        <v>167</v>
      </c>
      <c r="P316" t="s">
        <v>1309</v>
      </c>
      <c r="Q316" t="s">
        <v>168</v>
      </c>
      <c r="R316" t="s">
        <v>165</v>
      </c>
      <c r="S316" t="s">
        <v>597</v>
      </c>
      <c r="T316" t="s">
        <v>164</v>
      </c>
      <c r="U316" t="s">
        <v>789</v>
      </c>
      <c r="V316" t="s">
        <v>1842</v>
      </c>
      <c r="W316" t="s">
        <v>1843</v>
      </c>
      <c r="X316" s="51" t="str">
        <f t="shared" si="8"/>
        <v>4</v>
      </c>
      <c r="Y316" s="51" t="str">
        <f>IF(T316="","",IF(AND(T316&lt;&gt;'Tabelas auxiliares'!$B$236,T316&lt;&gt;'Tabelas auxiliares'!$B$237,T316&lt;&gt;'Tabelas auxiliares'!$C$236,T316&lt;&gt;'Tabelas auxiliares'!$C$237,T316&lt;&gt;'Tabelas auxiliares'!$D$236),"FOLHA DE PESSOAL",IF(X316='Tabelas auxiliares'!$A$237,"CUSTEIO",IF(X316='Tabelas auxiliares'!$A$236,"INVESTIMENTO","ERRO - VERIFICAR"))))</f>
        <v>INVESTIMENTO</v>
      </c>
      <c r="Z316" s="64">
        <f t="shared" si="9"/>
        <v>73391</v>
      </c>
      <c r="AA316" s="44">
        <v>73391</v>
      </c>
      <c r="AD316" s="72"/>
      <c r="AE316" s="72"/>
      <c r="AF316" s="72"/>
      <c r="AG316" s="72"/>
      <c r="AH316" s="72"/>
      <c r="AI316" s="72"/>
      <c r="AJ316" s="72"/>
      <c r="AK316" s="72"/>
      <c r="AL316" s="72"/>
      <c r="AM316" s="72"/>
      <c r="AN316" s="72"/>
      <c r="AO316" s="72"/>
    </row>
    <row r="317" spans="1:41" x14ac:dyDescent="0.25">
      <c r="A317" t="s">
        <v>594</v>
      </c>
      <c r="B317" t="s">
        <v>296</v>
      </c>
      <c r="C317" t="s">
        <v>595</v>
      </c>
      <c r="D317" t="s">
        <v>53</v>
      </c>
      <c r="E317" t="s">
        <v>117</v>
      </c>
      <c r="F317" s="51" t="str">
        <f>IFERROR(VLOOKUP(D317,'Tabelas auxiliares'!$A$3:$B$61,2,FALSE),"")</f>
        <v>PROGRAD - PRÓ-REITORIA DE GRADUAÇÃO</v>
      </c>
      <c r="G317" s="51" t="str">
        <f>IFERROR(VLOOKUP($B317,'Tabelas auxiliares'!$A$65:$C$102,2,FALSE),"")</f>
        <v>Equipamentos - Laboratórios</v>
      </c>
      <c r="H317" s="51" t="str">
        <f>IFERROR(VLOOKUP($B317,'Tabelas auxiliares'!$A$65:$C$102,3,FALSE),"")</f>
        <v>AQUISICAO POR IMPORTACAO / EQUIPAMENTOS NOVOS / MANUTENÇÃO DE EQUIPAMENTOS LABORATORIAIS</v>
      </c>
      <c r="I317" t="s">
        <v>1084</v>
      </c>
      <c r="J317" t="s">
        <v>5506</v>
      </c>
      <c r="K317" t="s">
        <v>5522</v>
      </c>
      <c r="L317" t="s">
        <v>5508</v>
      </c>
      <c r="M317" t="s">
        <v>5523</v>
      </c>
      <c r="N317" t="s">
        <v>1308</v>
      </c>
      <c r="O317" t="s">
        <v>167</v>
      </c>
      <c r="P317" t="s">
        <v>1309</v>
      </c>
      <c r="Q317" t="s">
        <v>168</v>
      </c>
      <c r="R317" t="s">
        <v>165</v>
      </c>
      <c r="S317" t="s">
        <v>597</v>
      </c>
      <c r="T317" t="s">
        <v>164</v>
      </c>
      <c r="U317" t="s">
        <v>789</v>
      </c>
      <c r="V317" t="s">
        <v>1842</v>
      </c>
      <c r="W317" t="s">
        <v>1843</v>
      </c>
      <c r="X317" s="51" t="str">
        <f t="shared" si="8"/>
        <v>4</v>
      </c>
      <c r="Y317" s="51" t="str">
        <f>IF(T317="","",IF(AND(T317&lt;&gt;'Tabelas auxiliares'!$B$236,T317&lt;&gt;'Tabelas auxiliares'!$B$237,T317&lt;&gt;'Tabelas auxiliares'!$C$236,T317&lt;&gt;'Tabelas auxiliares'!$C$237,T317&lt;&gt;'Tabelas auxiliares'!$D$236),"FOLHA DE PESSOAL",IF(X317='Tabelas auxiliares'!$A$237,"CUSTEIO",IF(X317='Tabelas auxiliares'!$A$236,"INVESTIMENTO","ERRO - VERIFICAR"))))</f>
        <v>INVESTIMENTO</v>
      </c>
      <c r="Z317" s="64">
        <f t="shared" si="9"/>
        <v>17355</v>
      </c>
      <c r="AA317" s="44">
        <v>17355</v>
      </c>
      <c r="AD317" s="72"/>
      <c r="AE317" s="72"/>
      <c r="AF317" s="72"/>
      <c r="AG317" s="72"/>
      <c r="AH317" s="72"/>
      <c r="AI317" s="72"/>
      <c r="AJ317" s="72"/>
      <c r="AK317" s="72"/>
      <c r="AL317" s="72"/>
      <c r="AM317" s="72"/>
      <c r="AN317" s="72"/>
      <c r="AO317" s="72"/>
    </row>
    <row r="318" spans="1:41" x14ac:dyDescent="0.25">
      <c r="A318" t="s">
        <v>594</v>
      </c>
      <c r="B318" t="s">
        <v>296</v>
      </c>
      <c r="C318" t="s">
        <v>840</v>
      </c>
      <c r="D318" t="s">
        <v>15</v>
      </c>
      <c r="E318" t="s">
        <v>117</v>
      </c>
      <c r="F318" s="51" t="str">
        <f>IFERROR(VLOOKUP(D318,'Tabelas auxiliares'!$A$3:$B$61,2,FALSE),"")</f>
        <v>PROPES - PRÓ-REITORIA DE PESQUISA / CEM</v>
      </c>
      <c r="G318" s="51" t="str">
        <f>IFERROR(VLOOKUP($B318,'Tabelas auxiliares'!$A$65:$C$102,2,FALSE),"")</f>
        <v>Equipamentos - Laboratórios</v>
      </c>
      <c r="H318" s="51" t="str">
        <f>IFERROR(VLOOKUP($B318,'Tabelas auxiliares'!$A$65:$C$102,3,FALSE),"")</f>
        <v>AQUISICAO POR IMPORTACAO / EQUIPAMENTOS NOVOS / MANUTENÇÃO DE EQUIPAMENTOS LABORATORIAIS</v>
      </c>
      <c r="I318" t="s">
        <v>1896</v>
      </c>
      <c r="J318" t="s">
        <v>1897</v>
      </c>
      <c r="K318" t="s">
        <v>1898</v>
      </c>
      <c r="L318" t="s">
        <v>1899</v>
      </c>
      <c r="M318" t="s">
        <v>1900</v>
      </c>
      <c r="N318" t="s">
        <v>166</v>
      </c>
      <c r="O318" t="s">
        <v>167</v>
      </c>
      <c r="P318" t="s">
        <v>200</v>
      </c>
      <c r="Q318" t="s">
        <v>168</v>
      </c>
      <c r="R318" t="s">
        <v>165</v>
      </c>
      <c r="S318" t="s">
        <v>923</v>
      </c>
      <c r="T318" t="s">
        <v>164</v>
      </c>
      <c r="U318" t="s">
        <v>118</v>
      </c>
      <c r="V318" t="s">
        <v>1901</v>
      </c>
      <c r="W318" t="s">
        <v>1902</v>
      </c>
      <c r="X318" s="51" t="str">
        <f t="shared" si="8"/>
        <v>4</v>
      </c>
      <c r="Y318" s="51" t="str">
        <f>IF(T318="","",IF(AND(T318&lt;&gt;'Tabelas auxiliares'!$B$236,T318&lt;&gt;'Tabelas auxiliares'!$B$237,T318&lt;&gt;'Tabelas auxiliares'!$C$236,T318&lt;&gt;'Tabelas auxiliares'!$C$237,T318&lt;&gt;'Tabelas auxiliares'!$D$236),"FOLHA DE PESSOAL",IF(X318='Tabelas auxiliares'!$A$237,"CUSTEIO",IF(X318='Tabelas auxiliares'!$A$236,"INVESTIMENTO","ERRO - VERIFICAR"))))</f>
        <v>INVESTIMENTO</v>
      </c>
      <c r="Z318" s="64">
        <f t="shared" si="9"/>
        <v>15140.56</v>
      </c>
      <c r="AA318" s="44">
        <v>15140.56</v>
      </c>
      <c r="AD318" s="72"/>
      <c r="AE318" s="72"/>
      <c r="AF318" s="72"/>
      <c r="AG318" s="72"/>
      <c r="AH318" s="72"/>
      <c r="AI318" s="72"/>
      <c r="AJ318" s="72"/>
      <c r="AK318" s="72"/>
      <c r="AL318" s="72"/>
      <c r="AM318" s="72"/>
      <c r="AN318" s="72"/>
      <c r="AO318" s="72"/>
    </row>
    <row r="319" spans="1:41" x14ac:dyDescent="0.25">
      <c r="A319" t="s">
        <v>594</v>
      </c>
      <c r="B319" t="s">
        <v>299</v>
      </c>
      <c r="C319" t="s">
        <v>595</v>
      </c>
      <c r="D319" t="s">
        <v>33</v>
      </c>
      <c r="E319" t="s">
        <v>117</v>
      </c>
      <c r="F319" s="51" t="str">
        <f>IFERROR(VLOOKUP(D319,'Tabelas auxiliares'!$A$3:$B$61,2,FALSE),"")</f>
        <v>ACI - SERVIÇOS DE TRADUÇÃO * D.U.C</v>
      </c>
      <c r="G319" s="51" t="str">
        <f>IFERROR(VLOOKUP($B319,'Tabelas auxiliares'!$A$65:$C$102,2,FALSE),"")</f>
        <v>Eventos institucionais</v>
      </c>
      <c r="H319" s="51" t="str">
        <f>IFERROR(VLOOKUP($B319,'Tabelas auxiliares'!$A$65:$C$102,3,FALSE),"")</f>
        <v>BUFFET / ESTANDES / AQUISICAO DE PLACAS COMEMORATIVAS E AFINS / SERVIÇOS DE SOM, IMAGEM E PALCO / SERVIÇOS DE LAVANDERIA EVENTOS / SERVIÇOS DE TRADUÇÃO</v>
      </c>
      <c r="I319" t="s">
        <v>630</v>
      </c>
      <c r="J319" t="s">
        <v>1903</v>
      </c>
      <c r="K319" t="s">
        <v>1904</v>
      </c>
      <c r="L319" t="s">
        <v>1905</v>
      </c>
      <c r="M319" t="s">
        <v>1906</v>
      </c>
      <c r="N319" t="s">
        <v>166</v>
      </c>
      <c r="O319" t="s">
        <v>167</v>
      </c>
      <c r="P319" t="s">
        <v>200</v>
      </c>
      <c r="Q319" t="s">
        <v>168</v>
      </c>
      <c r="R319" t="s">
        <v>165</v>
      </c>
      <c r="S319" t="s">
        <v>597</v>
      </c>
      <c r="T319" t="s">
        <v>164</v>
      </c>
      <c r="U319" t="s">
        <v>118</v>
      </c>
      <c r="V319" t="s">
        <v>1496</v>
      </c>
      <c r="W319" t="s">
        <v>1491</v>
      </c>
      <c r="X319" s="51" t="str">
        <f t="shared" si="8"/>
        <v>3</v>
      </c>
      <c r="Y319" s="51" t="str">
        <f>IF(T319="","",IF(AND(T319&lt;&gt;'Tabelas auxiliares'!$B$236,T319&lt;&gt;'Tabelas auxiliares'!$B$237,T319&lt;&gt;'Tabelas auxiliares'!$C$236,T319&lt;&gt;'Tabelas auxiliares'!$C$237,T319&lt;&gt;'Tabelas auxiliares'!$D$236),"FOLHA DE PESSOAL",IF(X319='Tabelas auxiliares'!$A$237,"CUSTEIO",IF(X319='Tabelas auxiliares'!$A$236,"INVESTIMENTO","ERRO - VERIFICAR"))))</f>
        <v>CUSTEIO</v>
      </c>
      <c r="Z319" s="64">
        <f t="shared" si="9"/>
        <v>7290</v>
      </c>
      <c r="AC319" s="44">
        <v>7290</v>
      </c>
      <c r="AD319" s="72"/>
      <c r="AE319" s="72"/>
      <c r="AF319" s="72"/>
      <c r="AG319" s="72"/>
      <c r="AH319" s="72"/>
      <c r="AI319" s="72"/>
      <c r="AJ319" s="72"/>
      <c r="AK319" s="72"/>
      <c r="AL319" s="72"/>
      <c r="AM319" s="72"/>
      <c r="AN319" s="72"/>
      <c r="AO319" s="72"/>
    </row>
    <row r="320" spans="1:41" x14ac:dyDescent="0.25">
      <c r="A320" t="s">
        <v>594</v>
      </c>
      <c r="B320" t="s">
        <v>299</v>
      </c>
      <c r="C320" t="s">
        <v>595</v>
      </c>
      <c r="D320" t="s">
        <v>33</v>
      </c>
      <c r="E320" t="s">
        <v>117</v>
      </c>
      <c r="F320" s="51" t="str">
        <f>IFERROR(VLOOKUP(D320,'Tabelas auxiliares'!$A$3:$B$61,2,FALSE),"")</f>
        <v>ACI - SERVIÇOS DE TRADUÇÃO * D.U.C</v>
      </c>
      <c r="G320" s="51" t="str">
        <f>IFERROR(VLOOKUP($B320,'Tabelas auxiliares'!$A$65:$C$102,2,FALSE),"")</f>
        <v>Eventos institucionais</v>
      </c>
      <c r="H320" s="51" t="str">
        <f>IFERROR(VLOOKUP($B320,'Tabelas auxiliares'!$A$65:$C$102,3,FALSE),"")</f>
        <v>BUFFET / ESTANDES / AQUISICAO DE PLACAS COMEMORATIVAS E AFINS / SERVIÇOS DE SOM, IMAGEM E PALCO / SERVIÇOS DE LAVANDERIA EVENTOS / SERVIÇOS DE TRADUÇÃO</v>
      </c>
      <c r="I320" t="s">
        <v>627</v>
      </c>
      <c r="J320" t="s">
        <v>1903</v>
      </c>
      <c r="K320" t="s">
        <v>1907</v>
      </c>
      <c r="L320" t="s">
        <v>1905</v>
      </c>
      <c r="M320" t="s">
        <v>1906</v>
      </c>
      <c r="N320" t="s">
        <v>166</v>
      </c>
      <c r="O320" t="s">
        <v>167</v>
      </c>
      <c r="P320" t="s">
        <v>200</v>
      </c>
      <c r="Q320" t="s">
        <v>168</v>
      </c>
      <c r="R320" t="s">
        <v>165</v>
      </c>
      <c r="S320" t="s">
        <v>597</v>
      </c>
      <c r="T320" t="s">
        <v>164</v>
      </c>
      <c r="U320" t="s">
        <v>118</v>
      </c>
      <c r="V320" t="s">
        <v>1496</v>
      </c>
      <c r="W320" t="s">
        <v>1491</v>
      </c>
      <c r="X320" s="51" t="str">
        <f t="shared" si="8"/>
        <v>3</v>
      </c>
      <c r="Y320" s="51" t="str">
        <f>IF(T320="","",IF(AND(T320&lt;&gt;'Tabelas auxiliares'!$B$236,T320&lt;&gt;'Tabelas auxiliares'!$B$237,T320&lt;&gt;'Tabelas auxiliares'!$C$236,T320&lt;&gt;'Tabelas auxiliares'!$C$237,T320&lt;&gt;'Tabelas auxiliares'!$D$236),"FOLHA DE PESSOAL",IF(X320='Tabelas auxiliares'!$A$237,"CUSTEIO",IF(X320='Tabelas auxiliares'!$A$236,"INVESTIMENTO","ERRO - VERIFICAR"))))</f>
        <v>CUSTEIO</v>
      </c>
      <c r="Z320" s="64">
        <f t="shared" si="9"/>
        <v>2430</v>
      </c>
      <c r="AA320" s="44">
        <v>911.25</v>
      </c>
      <c r="AC320" s="44">
        <v>1518.75</v>
      </c>
      <c r="AD320" s="72"/>
      <c r="AE320" s="72"/>
      <c r="AF320" s="72"/>
      <c r="AG320" s="72"/>
      <c r="AH320" s="72"/>
      <c r="AI320" s="72"/>
      <c r="AJ320" s="72"/>
      <c r="AK320" s="72"/>
      <c r="AL320" s="72"/>
      <c r="AM320" s="72"/>
      <c r="AN320" s="72"/>
      <c r="AO320" s="72"/>
    </row>
    <row r="321" spans="1:41" x14ac:dyDescent="0.25">
      <c r="A321" t="s">
        <v>594</v>
      </c>
      <c r="B321" t="s">
        <v>299</v>
      </c>
      <c r="C321" t="s">
        <v>595</v>
      </c>
      <c r="D321" t="s">
        <v>57</v>
      </c>
      <c r="E321" t="s">
        <v>117</v>
      </c>
      <c r="F321" s="51" t="str">
        <f>IFERROR(VLOOKUP(D321,'Tabelas auxiliares'!$A$3:$B$61,2,FALSE),"")</f>
        <v>EDITORA DA UFABC</v>
      </c>
      <c r="G321" s="51" t="str">
        <f>IFERROR(VLOOKUP($B321,'Tabelas auxiliares'!$A$65:$C$102,2,FALSE),"")</f>
        <v>Eventos institucionais</v>
      </c>
      <c r="H321" s="51" t="str">
        <f>IFERROR(VLOOKUP($B321,'Tabelas auxiliares'!$A$65:$C$102,3,FALSE),"")</f>
        <v>BUFFET / ESTANDES / AQUISICAO DE PLACAS COMEMORATIVAS E AFINS / SERVIÇOS DE SOM, IMAGEM E PALCO / SERVIÇOS DE LAVANDERIA EVENTOS / SERVIÇOS DE TRADUÇÃO</v>
      </c>
      <c r="I321" t="s">
        <v>1181</v>
      </c>
      <c r="J321" t="s">
        <v>1908</v>
      </c>
      <c r="K321" t="s">
        <v>1909</v>
      </c>
      <c r="L321" t="s">
        <v>1910</v>
      </c>
      <c r="M321" t="s">
        <v>1412</v>
      </c>
      <c r="N321" t="s">
        <v>166</v>
      </c>
      <c r="O321" t="s">
        <v>167</v>
      </c>
      <c r="P321" t="s">
        <v>200</v>
      </c>
      <c r="Q321" t="s">
        <v>168</v>
      </c>
      <c r="R321" t="s">
        <v>165</v>
      </c>
      <c r="S321" t="s">
        <v>119</v>
      </c>
      <c r="T321" t="s">
        <v>164</v>
      </c>
      <c r="U321" t="s">
        <v>118</v>
      </c>
      <c r="V321" t="s">
        <v>1911</v>
      </c>
      <c r="W321" t="s">
        <v>1912</v>
      </c>
      <c r="X321" s="51" t="str">
        <f t="shared" si="8"/>
        <v>3</v>
      </c>
      <c r="Y321" s="51" t="str">
        <f>IF(T321="","",IF(AND(T321&lt;&gt;'Tabelas auxiliares'!$B$236,T321&lt;&gt;'Tabelas auxiliares'!$B$237,T321&lt;&gt;'Tabelas auxiliares'!$C$236,T321&lt;&gt;'Tabelas auxiliares'!$C$237,T321&lt;&gt;'Tabelas auxiliares'!$D$236),"FOLHA DE PESSOAL",IF(X321='Tabelas auxiliares'!$A$237,"CUSTEIO",IF(X321='Tabelas auxiliares'!$A$236,"INVESTIMENTO","ERRO - VERIFICAR"))))</f>
        <v>CUSTEIO</v>
      </c>
      <c r="Z321" s="64">
        <f t="shared" si="9"/>
        <v>700</v>
      </c>
      <c r="AC321" s="44">
        <v>700</v>
      </c>
      <c r="AD321" s="72"/>
      <c r="AE321" s="72"/>
      <c r="AF321" s="72"/>
      <c r="AG321" s="72"/>
      <c r="AH321" s="72"/>
      <c r="AI321" s="72"/>
      <c r="AJ321" s="72"/>
      <c r="AK321" s="72"/>
      <c r="AL321" s="72"/>
      <c r="AM321" s="72"/>
      <c r="AN321" s="72"/>
      <c r="AO321" s="72"/>
    </row>
    <row r="322" spans="1:41" x14ac:dyDescent="0.25">
      <c r="A322" t="s">
        <v>594</v>
      </c>
      <c r="B322" t="s">
        <v>299</v>
      </c>
      <c r="C322" t="s">
        <v>595</v>
      </c>
      <c r="D322" t="s">
        <v>59</v>
      </c>
      <c r="E322" t="s">
        <v>117</v>
      </c>
      <c r="F322" s="51" t="str">
        <f>IFERROR(VLOOKUP(D322,'Tabelas auxiliares'!$A$3:$B$61,2,FALSE),"")</f>
        <v>PROEC - REALIZAÇÃO DE EVENTOS * D.U.C</v>
      </c>
      <c r="G322" s="51" t="str">
        <f>IFERROR(VLOOKUP($B322,'Tabelas auxiliares'!$A$65:$C$102,2,FALSE),"")</f>
        <v>Eventos institucionais</v>
      </c>
      <c r="H322" s="51" t="str">
        <f>IFERROR(VLOOKUP($B322,'Tabelas auxiliares'!$A$65:$C$102,3,FALSE),"")</f>
        <v>BUFFET / ESTANDES / AQUISICAO DE PLACAS COMEMORATIVAS E AFINS / SERVIÇOS DE SOM, IMAGEM E PALCO / SERVIÇOS DE LAVANDERIA EVENTOS / SERVIÇOS DE TRADUÇÃO</v>
      </c>
      <c r="I322" t="s">
        <v>631</v>
      </c>
      <c r="J322" t="s">
        <v>1913</v>
      </c>
      <c r="K322" t="s">
        <v>1914</v>
      </c>
      <c r="L322" t="s">
        <v>1915</v>
      </c>
      <c r="M322" t="s">
        <v>1916</v>
      </c>
      <c r="N322" t="s">
        <v>166</v>
      </c>
      <c r="O322" t="s">
        <v>167</v>
      </c>
      <c r="P322" t="s">
        <v>200</v>
      </c>
      <c r="Q322" t="s">
        <v>168</v>
      </c>
      <c r="R322" t="s">
        <v>165</v>
      </c>
      <c r="S322" t="s">
        <v>119</v>
      </c>
      <c r="T322" t="s">
        <v>164</v>
      </c>
      <c r="U322" t="s">
        <v>118</v>
      </c>
      <c r="V322" t="s">
        <v>1917</v>
      </c>
      <c r="W322" t="s">
        <v>1918</v>
      </c>
      <c r="X322" s="51" t="str">
        <f t="shared" si="8"/>
        <v>3</v>
      </c>
      <c r="Y322" s="51" t="str">
        <f>IF(T322="","",IF(AND(T322&lt;&gt;'Tabelas auxiliares'!$B$236,T322&lt;&gt;'Tabelas auxiliares'!$B$237,T322&lt;&gt;'Tabelas auxiliares'!$C$236,T322&lt;&gt;'Tabelas auxiliares'!$C$237,T322&lt;&gt;'Tabelas auxiliares'!$D$236),"FOLHA DE PESSOAL",IF(X322='Tabelas auxiliares'!$A$237,"CUSTEIO",IF(X322='Tabelas auxiliares'!$A$236,"INVESTIMENTO","ERRO - VERIFICAR"))))</f>
        <v>CUSTEIO</v>
      </c>
      <c r="Z322" s="64">
        <f t="shared" si="9"/>
        <v>8700</v>
      </c>
      <c r="AC322" s="44">
        <v>8700</v>
      </c>
      <c r="AD322" s="72"/>
      <c r="AE322" s="72"/>
      <c r="AF322" s="72"/>
      <c r="AG322" s="72"/>
      <c r="AH322" s="72"/>
      <c r="AI322" s="72"/>
      <c r="AJ322" s="72"/>
      <c r="AK322" s="72"/>
      <c r="AL322" s="72"/>
      <c r="AM322" s="72"/>
      <c r="AN322" s="72"/>
      <c r="AO322" s="72"/>
    </row>
    <row r="323" spans="1:41" x14ac:dyDescent="0.25">
      <c r="A323" t="s">
        <v>594</v>
      </c>
      <c r="B323" t="s">
        <v>299</v>
      </c>
      <c r="C323" t="s">
        <v>595</v>
      </c>
      <c r="D323" t="s">
        <v>59</v>
      </c>
      <c r="E323" t="s">
        <v>117</v>
      </c>
      <c r="F323" s="51" t="str">
        <f>IFERROR(VLOOKUP(D323,'Tabelas auxiliares'!$A$3:$B$61,2,FALSE),"")</f>
        <v>PROEC - REALIZAÇÃO DE EVENTOS * D.U.C</v>
      </c>
      <c r="G323" s="51" t="str">
        <f>IFERROR(VLOOKUP($B323,'Tabelas auxiliares'!$A$65:$C$102,2,FALSE),"")</f>
        <v>Eventos institucionais</v>
      </c>
      <c r="H323" s="51" t="str">
        <f>IFERROR(VLOOKUP($B323,'Tabelas auxiliares'!$A$65:$C$102,3,FALSE),"")</f>
        <v>BUFFET / ESTANDES / AQUISICAO DE PLACAS COMEMORATIVAS E AFINS / SERVIÇOS DE SOM, IMAGEM E PALCO / SERVIÇOS DE LAVANDERIA EVENTOS / SERVIÇOS DE TRADUÇÃO</v>
      </c>
      <c r="I323" t="s">
        <v>631</v>
      </c>
      <c r="J323" t="s">
        <v>1913</v>
      </c>
      <c r="K323" t="s">
        <v>1919</v>
      </c>
      <c r="L323" t="s">
        <v>1915</v>
      </c>
      <c r="M323" t="s">
        <v>1920</v>
      </c>
      <c r="N323" t="s">
        <v>166</v>
      </c>
      <c r="O323" t="s">
        <v>167</v>
      </c>
      <c r="P323" t="s">
        <v>200</v>
      </c>
      <c r="Q323" t="s">
        <v>168</v>
      </c>
      <c r="R323" t="s">
        <v>165</v>
      </c>
      <c r="S323" t="s">
        <v>119</v>
      </c>
      <c r="T323" t="s">
        <v>164</v>
      </c>
      <c r="U323" t="s">
        <v>118</v>
      </c>
      <c r="V323" t="s">
        <v>1917</v>
      </c>
      <c r="W323" t="s">
        <v>1918</v>
      </c>
      <c r="X323" s="51" t="str">
        <f t="shared" si="8"/>
        <v>3</v>
      </c>
      <c r="Y323" s="51" t="str">
        <f>IF(T323="","",IF(AND(T323&lt;&gt;'Tabelas auxiliares'!$B$236,T323&lt;&gt;'Tabelas auxiliares'!$B$237,T323&lt;&gt;'Tabelas auxiliares'!$C$236,T323&lt;&gt;'Tabelas auxiliares'!$C$237,T323&lt;&gt;'Tabelas auxiliares'!$D$236),"FOLHA DE PESSOAL",IF(X323='Tabelas auxiliares'!$A$237,"CUSTEIO",IF(X323='Tabelas auxiliares'!$A$236,"INVESTIMENTO","ERRO - VERIFICAR"))))</f>
        <v>CUSTEIO</v>
      </c>
      <c r="Z323" s="64">
        <f t="shared" si="9"/>
        <v>8800</v>
      </c>
      <c r="AC323" s="44">
        <v>8800</v>
      </c>
      <c r="AD323" s="72"/>
      <c r="AE323" s="72"/>
      <c r="AF323" s="72"/>
      <c r="AG323" s="72"/>
      <c r="AH323" s="72"/>
      <c r="AI323" s="72"/>
      <c r="AJ323" s="72"/>
      <c r="AK323" s="72"/>
      <c r="AL323" s="72"/>
      <c r="AM323" s="72"/>
      <c r="AN323" s="72"/>
      <c r="AO323" s="72"/>
    </row>
    <row r="324" spans="1:41" x14ac:dyDescent="0.25">
      <c r="A324" t="s">
        <v>594</v>
      </c>
      <c r="B324" t="s">
        <v>299</v>
      </c>
      <c r="C324" t="s">
        <v>595</v>
      </c>
      <c r="D324" t="s">
        <v>59</v>
      </c>
      <c r="E324" t="s">
        <v>117</v>
      </c>
      <c r="F324" s="51" t="str">
        <f>IFERROR(VLOOKUP(D324,'Tabelas auxiliares'!$A$3:$B$61,2,FALSE),"")</f>
        <v>PROEC - REALIZAÇÃO DE EVENTOS * D.U.C</v>
      </c>
      <c r="G324" s="51" t="str">
        <f>IFERROR(VLOOKUP($B324,'Tabelas auxiliares'!$A$65:$C$102,2,FALSE),"")</f>
        <v>Eventos institucionais</v>
      </c>
      <c r="H324" s="51" t="str">
        <f>IFERROR(VLOOKUP($B324,'Tabelas auxiliares'!$A$65:$C$102,3,FALSE),"")</f>
        <v>BUFFET / ESTANDES / AQUISICAO DE PLACAS COMEMORATIVAS E AFINS / SERVIÇOS DE SOM, IMAGEM E PALCO / SERVIÇOS DE LAVANDERIA EVENTOS / SERVIÇOS DE TRADUÇÃO</v>
      </c>
      <c r="I324" t="s">
        <v>631</v>
      </c>
      <c r="J324" t="s">
        <v>1913</v>
      </c>
      <c r="K324" t="s">
        <v>1921</v>
      </c>
      <c r="L324" t="s">
        <v>1915</v>
      </c>
      <c r="M324" t="s">
        <v>1922</v>
      </c>
      <c r="N324" t="s">
        <v>166</v>
      </c>
      <c r="O324" t="s">
        <v>167</v>
      </c>
      <c r="P324" t="s">
        <v>200</v>
      </c>
      <c r="Q324" t="s">
        <v>168</v>
      </c>
      <c r="R324" t="s">
        <v>165</v>
      </c>
      <c r="S324" t="s">
        <v>119</v>
      </c>
      <c r="T324" t="s">
        <v>164</v>
      </c>
      <c r="U324" t="s">
        <v>118</v>
      </c>
      <c r="V324" t="s">
        <v>1917</v>
      </c>
      <c r="W324" t="s">
        <v>1918</v>
      </c>
      <c r="X324" s="51" t="str">
        <f t="shared" ref="X324:X721" si="10">LEFT(V324,1)</f>
        <v>3</v>
      </c>
      <c r="Y324" s="51" t="str">
        <f>IF(T324="","",IF(AND(T324&lt;&gt;'Tabelas auxiliares'!$B$236,T324&lt;&gt;'Tabelas auxiliares'!$B$237,T324&lt;&gt;'Tabelas auxiliares'!$C$236,T324&lt;&gt;'Tabelas auxiliares'!$C$237,T324&lt;&gt;'Tabelas auxiliares'!$D$236),"FOLHA DE PESSOAL",IF(X324='Tabelas auxiliares'!$A$237,"CUSTEIO",IF(X324='Tabelas auxiliares'!$A$236,"INVESTIMENTO","ERRO - VERIFICAR"))))</f>
        <v>CUSTEIO</v>
      </c>
      <c r="Z324" s="64">
        <f t="shared" si="9"/>
        <v>9918</v>
      </c>
      <c r="AC324" s="44">
        <v>9918</v>
      </c>
      <c r="AD324" s="72"/>
      <c r="AE324" s="72"/>
      <c r="AF324" s="72"/>
      <c r="AG324" s="72"/>
      <c r="AH324" s="72"/>
      <c r="AI324" s="72"/>
      <c r="AJ324" s="72"/>
      <c r="AK324" s="72"/>
      <c r="AL324" s="72"/>
      <c r="AM324" s="72"/>
      <c r="AN324" s="72"/>
      <c r="AO324" s="72"/>
    </row>
    <row r="325" spans="1:41" x14ac:dyDescent="0.25">
      <c r="A325" t="s">
        <v>594</v>
      </c>
      <c r="B325" t="s">
        <v>299</v>
      </c>
      <c r="C325" t="s">
        <v>595</v>
      </c>
      <c r="D325" t="s">
        <v>59</v>
      </c>
      <c r="E325" t="s">
        <v>117</v>
      </c>
      <c r="F325" s="51" t="str">
        <f>IFERROR(VLOOKUP(D325,'Tabelas auxiliares'!$A$3:$B$61,2,FALSE),"")</f>
        <v>PROEC - REALIZAÇÃO DE EVENTOS * D.U.C</v>
      </c>
      <c r="G325" s="51" t="str">
        <f>IFERROR(VLOOKUP($B325,'Tabelas auxiliares'!$A$65:$C$102,2,FALSE),"")</f>
        <v>Eventos institucionais</v>
      </c>
      <c r="H325" s="51" t="str">
        <f>IFERROR(VLOOKUP($B325,'Tabelas auxiliares'!$A$65:$C$102,3,FALSE),"")</f>
        <v>BUFFET / ESTANDES / AQUISICAO DE PLACAS COMEMORATIVAS E AFINS / SERVIÇOS DE SOM, IMAGEM E PALCO / SERVIÇOS DE LAVANDERIA EVENTOS / SERVIÇOS DE TRADUÇÃO</v>
      </c>
      <c r="I325" t="s">
        <v>631</v>
      </c>
      <c r="J325" t="s">
        <v>1913</v>
      </c>
      <c r="K325" t="s">
        <v>1923</v>
      </c>
      <c r="L325" t="s">
        <v>1915</v>
      </c>
      <c r="M325" t="s">
        <v>1924</v>
      </c>
      <c r="N325" t="s">
        <v>166</v>
      </c>
      <c r="O325" t="s">
        <v>167</v>
      </c>
      <c r="P325" t="s">
        <v>200</v>
      </c>
      <c r="Q325" t="s">
        <v>168</v>
      </c>
      <c r="R325" t="s">
        <v>165</v>
      </c>
      <c r="S325" t="s">
        <v>119</v>
      </c>
      <c r="T325" t="s">
        <v>164</v>
      </c>
      <c r="U325" t="s">
        <v>118</v>
      </c>
      <c r="V325" t="s">
        <v>1917</v>
      </c>
      <c r="W325" t="s">
        <v>1918</v>
      </c>
      <c r="X325" s="51" t="str">
        <f t="shared" si="10"/>
        <v>3</v>
      </c>
      <c r="Y325" s="51" t="str">
        <f>IF(T325="","",IF(AND(T325&lt;&gt;'Tabelas auxiliares'!$B$236,T325&lt;&gt;'Tabelas auxiliares'!$B$237,T325&lt;&gt;'Tabelas auxiliares'!$C$236,T325&lt;&gt;'Tabelas auxiliares'!$C$237,T325&lt;&gt;'Tabelas auxiliares'!$D$236),"FOLHA DE PESSOAL",IF(X325='Tabelas auxiliares'!$A$237,"CUSTEIO",IF(X325='Tabelas auxiliares'!$A$236,"INVESTIMENTO","ERRO - VERIFICAR"))))</f>
        <v>CUSTEIO</v>
      </c>
      <c r="Z325" s="64">
        <f t="shared" ref="Z325:Z722" si="11">IF(AA325+AB325+AC325&lt;&gt;0,AA325+AB325+AC325,"")</f>
        <v>1074</v>
      </c>
      <c r="AB325" s="44">
        <v>974</v>
      </c>
      <c r="AC325" s="44">
        <v>100</v>
      </c>
      <c r="AD325" s="72"/>
      <c r="AE325" s="72"/>
      <c r="AF325" s="72"/>
      <c r="AG325" s="72"/>
      <c r="AH325" s="72"/>
      <c r="AI325" s="72"/>
      <c r="AJ325" s="72"/>
      <c r="AK325" s="72"/>
      <c r="AL325" s="72"/>
      <c r="AM325" s="72"/>
      <c r="AN325" s="72"/>
      <c r="AO325" s="72"/>
    </row>
    <row r="326" spans="1:41" x14ac:dyDescent="0.25">
      <c r="A326" t="s">
        <v>594</v>
      </c>
      <c r="B326" t="s">
        <v>299</v>
      </c>
      <c r="C326" t="s">
        <v>595</v>
      </c>
      <c r="D326" t="s">
        <v>59</v>
      </c>
      <c r="E326" t="s">
        <v>117</v>
      </c>
      <c r="F326" s="51" t="str">
        <f>IFERROR(VLOOKUP(D326,'Tabelas auxiliares'!$A$3:$B$61,2,FALSE),"")</f>
        <v>PROEC - REALIZAÇÃO DE EVENTOS * D.U.C</v>
      </c>
      <c r="G326" s="51" t="str">
        <f>IFERROR(VLOOKUP($B326,'Tabelas auxiliares'!$A$65:$C$102,2,FALSE),"")</f>
        <v>Eventos institucionais</v>
      </c>
      <c r="H326" s="51" t="str">
        <f>IFERROR(VLOOKUP($B326,'Tabelas auxiliares'!$A$65:$C$102,3,FALSE),"")</f>
        <v>BUFFET / ESTANDES / AQUISICAO DE PLACAS COMEMORATIVAS E AFINS / SERVIÇOS DE SOM, IMAGEM E PALCO / SERVIÇOS DE LAVANDERIA EVENTOS / SERVIÇOS DE TRADUÇÃO</v>
      </c>
      <c r="I326" t="s">
        <v>1925</v>
      </c>
      <c r="J326" t="s">
        <v>1913</v>
      </c>
      <c r="K326" t="s">
        <v>1926</v>
      </c>
      <c r="L326" t="s">
        <v>1927</v>
      </c>
      <c r="M326" t="s">
        <v>1922</v>
      </c>
      <c r="N326" t="s">
        <v>166</v>
      </c>
      <c r="O326" t="s">
        <v>167</v>
      </c>
      <c r="P326" t="s">
        <v>200</v>
      </c>
      <c r="Q326" t="s">
        <v>168</v>
      </c>
      <c r="R326" t="s">
        <v>165</v>
      </c>
      <c r="S326" t="s">
        <v>119</v>
      </c>
      <c r="T326" t="s">
        <v>228</v>
      </c>
      <c r="U326" t="s">
        <v>602</v>
      </c>
      <c r="V326" t="s">
        <v>1917</v>
      </c>
      <c r="W326" t="s">
        <v>1918</v>
      </c>
      <c r="X326" s="51" t="str">
        <f t="shared" si="10"/>
        <v>3</v>
      </c>
      <c r="Y326" s="51" t="str">
        <f>IF(T326="","",IF(AND(T326&lt;&gt;'Tabelas auxiliares'!$B$236,T326&lt;&gt;'Tabelas auxiliares'!$B$237,T326&lt;&gt;'Tabelas auxiliares'!$C$236,T326&lt;&gt;'Tabelas auxiliares'!$C$237,T326&lt;&gt;'Tabelas auxiliares'!$D$236),"FOLHA DE PESSOAL",IF(X326='Tabelas auxiliares'!$A$237,"CUSTEIO",IF(X326='Tabelas auxiliares'!$A$236,"INVESTIMENTO","ERRO - VERIFICAR"))))</f>
        <v>CUSTEIO</v>
      </c>
      <c r="Z326" s="64">
        <f t="shared" si="11"/>
        <v>8436</v>
      </c>
      <c r="AC326" s="44">
        <v>8436</v>
      </c>
      <c r="AD326" s="72"/>
      <c r="AE326" s="72"/>
      <c r="AF326" s="72"/>
      <c r="AG326" s="72"/>
      <c r="AH326" s="72"/>
      <c r="AI326" s="72"/>
      <c r="AJ326" s="72"/>
      <c r="AK326" s="72"/>
      <c r="AL326" s="72"/>
      <c r="AM326" s="72"/>
      <c r="AN326" s="72"/>
      <c r="AO326" s="72"/>
    </row>
    <row r="327" spans="1:41" x14ac:dyDescent="0.25">
      <c r="A327" t="s">
        <v>594</v>
      </c>
      <c r="B327" t="s">
        <v>299</v>
      </c>
      <c r="C327" t="s">
        <v>595</v>
      </c>
      <c r="D327" t="s">
        <v>59</v>
      </c>
      <c r="E327" t="s">
        <v>117</v>
      </c>
      <c r="F327" s="51" t="str">
        <f>IFERROR(VLOOKUP(D327,'Tabelas auxiliares'!$A$3:$B$61,2,FALSE),"")</f>
        <v>PROEC - REALIZAÇÃO DE EVENTOS * D.U.C</v>
      </c>
      <c r="G327" s="51" t="str">
        <f>IFERROR(VLOOKUP($B327,'Tabelas auxiliares'!$A$65:$C$102,2,FALSE),"")</f>
        <v>Eventos institucionais</v>
      </c>
      <c r="H327" s="51" t="str">
        <f>IFERROR(VLOOKUP($B327,'Tabelas auxiliares'!$A$65:$C$102,3,FALSE),"")</f>
        <v>BUFFET / ESTANDES / AQUISICAO DE PLACAS COMEMORATIVAS E AFINS / SERVIÇOS DE SOM, IMAGEM E PALCO / SERVIÇOS DE LAVANDERIA EVENTOS / SERVIÇOS DE TRADUÇÃO</v>
      </c>
      <c r="I327" t="s">
        <v>1925</v>
      </c>
      <c r="J327" t="s">
        <v>1913</v>
      </c>
      <c r="K327" t="s">
        <v>1928</v>
      </c>
      <c r="L327" t="s">
        <v>1927</v>
      </c>
      <c r="M327" t="s">
        <v>1920</v>
      </c>
      <c r="N327" t="s">
        <v>166</v>
      </c>
      <c r="O327" t="s">
        <v>167</v>
      </c>
      <c r="P327" t="s">
        <v>200</v>
      </c>
      <c r="Q327" t="s">
        <v>168</v>
      </c>
      <c r="R327" t="s">
        <v>165</v>
      </c>
      <c r="S327" t="s">
        <v>119</v>
      </c>
      <c r="T327" t="s">
        <v>228</v>
      </c>
      <c r="U327" t="s">
        <v>602</v>
      </c>
      <c r="V327" t="s">
        <v>1917</v>
      </c>
      <c r="W327" t="s">
        <v>1918</v>
      </c>
      <c r="X327" s="51" t="str">
        <f t="shared" si="10"/>
        <v>3</v>
      </c>
      <c r="Y327" s="51" t="str">
        <f>IF(T327="","",IF(AND(T327&lt;&gt;'Tabelas auxiliares'!$B$236,T327&lt;&gt;'Tabelas auxiliares'!$B$237,T327&lt;&gt;'Tabelas auxiliares'!$C$236,T327&lt;&gt;'Tabelas auxiliares'!$C$237,T327&lt;&gt;'Tabelas auxiliares'!$D$236),"FOLHA DE PESSOAL",IF(X327='Tabelas auxiliares'!$A$237,"CUSTEIO",IF(X327='Tabelas auxiliares'!$A$236,"INVESTIMENTO","ERRO - VERIFICAR"))))</f>
        <v>CUSTEIO</v>
      </c>
      <c r="Z327" s="64">
        <f t="shared" si="11"/>
        <v>9660</v>
      </c>
      <c r="AC327" s="44">
        <v>9660</v>
      </c>
      <c r="AD327" s="72"/>
      <c r="AE327" s="72"/>
      <c r="AF327" s="72"/>
      <c r="AG327" s="72"/>
      <c r="AH327" s="72"/>
      <c r="AI327" s="72"/>
      <c r="AJ327" s="72"/>
      <c r="AK327" s="72"/>
      <c r="AL327" s="72"/>
      <c r="AM327" s="72"/>
      <c r="AN327" s="72"/>
      <c r="AO327" s="72"/>
    </row>
    <row r="328" spans="1:41" x14ac:dyDescent="0.25">
      <c r="A328" t="s">
        <v>594</v>
      </c>
      <c r="B328" t="s">
        <v>299</v>
      </c>
      <c r="C328" t="s">
        <v>595</v>
      </c>
      <c r="D328" t="s">
        <v>59</v>
      </c>
      <c r="E328" t="s">
        <v>117</v>
      </c>
      <c r="F328" s="51" t="str">
        <f>IFERROR(VLOOKUP(D328,'Tabelas auxiliares'!$A$3:$B$61,2,FALSE),"")</f>
        <v>PROEC - REALIZAÇÃO DE EVENTOS * D.U.C</v>
      </c>
      <c r="G328" s="51" t="str">
        <f>IFERROR(VLOOKUP($B328,'Tabelas auxiliares'!$A$65:$C$102,2,FALSE),"")</f>
        <v>Eventos institucionais</v>
      </c>
      <c r="H328" s="51" t="str">
        <f>IFERROR(VLOOKUP($B328,'Tabelas auxiliares'!$A$65:$C$102,3,FALSE),"")</f>
        <v>BUFFET / ESTANDES / AQUISICAO DE PLACAS COMEMORATIVAS E AFINS / SERVIÇOS DE SOM, IMAGEM E PALCO / SERVIÇOS DE LAVANDERIA EVENTOS / SERVIÇOS DE TRADUÇÃO</v>
      </c>
      <c r="I328" t="s">
        <v>1925</v>
      </c>
      <c r="J328" t="s">
        <v>1913</v>
      </c>
      <c r="K328" t="s">
        <v>1929</v>
      </c>
      <c r="L328" t="s">
        <v>1927</v>
      </c>
      <c r="M328" t="s">
        <v>1920</v>
      </c>
      <c r="N328" t="s">
        <v>166</v>
      </c>
      <c r="O328" t="s">
        <v>167</v>
      </c>
      <c r="P328" t="s">
        <v>200</v>
      </c>
      <c r="Q328" t="s">
        <v>168</v>
      </c>
      <c r="R328" t="s">
        <v>165</v>
      </c>
      <c r="S328" t="s">
        <v>119</v>
      </c>
      <c r="T328" t="s">
        <v>228</v>
      </c>
      <c r="U328" t="s">
        <v>602</v>
      </c>
      <c r="V328" t="s">
        <v>1917</v>
      </c>
      <c r="W328" t="s">
        <v>1918</v>
      </c>
      <c r="X328" s="51" t="str">
        <f t="shared" si="10"/>
        <v>3</v>
      </c>
      <c r="Y328" s="51" t="str">
        <f>IF(T328="","",IF(AND(T328&lt;&gt;'Tabelas auxiliares'!$B$236,T328&lt;&gt;'Tabelas auxiliares'!$B$237,T328&lt;&gt;'Tabelas auxiliares'!$C$236,T328&lt;&gt;'Tabelas auxiliares'!$C$237,T328&lt;&gt;'Tabelas auxiliares'!$D$236),"FOLHA DE PESSOAL",IF(X328='Tabelas auxiliares'!$A$237,"CUSTEIO",IF(X328='Tabelas auxiliares'!$A$236,"INVESTIMENTO","ERRO - VERIFICAR"))))</f>
        <v>CUSTEIO</v>
      </c>
      <c r="Z328" s="64">
        <f t="shared" si="11"/>
        <v>34160</v>
      </c>
      <c r="AC328" s="44">
        <v>34160</v>
      </c>
      <c r="AD328" s="72"/>
      <c r="AE328" s="72"/>
      <c r="AF328" s="72"/>
      <c r="AG328" s="72"/>
      <c r="AH328" s="72"/>
      <c r="AI328" s="72"/>
      <c r="AJ328" s="72"/>
      <c r="AK328" s="72"/>
      <c r="AL328" s="72"/>
      <c r="AM328" s="72"/>
      <c r="AN328" s="72"/>
      <c r="AO328" s="72"/>
    </row>
    <row r="329" spans="1:41" x14ac:dyDescent="0.25">
      <c r="A329" t="s">
        <v>594</v>
      </c>
      <c r="B329" t="s">
        <v>299</v>
      </c>
      <c r="C329" t="s">
        <v>595</v>
      </c>
      <c r="D329" t="s">
        <v>59</v>
      </c>
      <c r="E329" t="s">
        <v>117</v>
      </c>
      <c r="F329" s="51" t="str">
        <f>IFERROR(VLOOKUP(D329,'Tabelas auxiliares'!$A$3:$B$61,2,FALSE),"")</f>
        <v>PROEC - REALIZAÇÃO DE EVENTOS * D.U.C</v>
      </c>
      <c r="G329" s="51" t="str">
        <f>IFERROR(VLOOKUP($B329,'Tabelas auxiliares'!$A$65:$C$102,2,FALSE),"")</f>
        <v>Eventos institucionais</v>
      </c>
      <c r="H329" s="51" t="str">
        <f>IFERROR(VLOOKUP($B329,'Tabelas auxiliares'!$A$65:$C$102,3,FALSE),"")</f>
        <v>BUFFET / ESTANDES / AQUISICAO DE PLACAS COMEMORATIVAS E AFINS / SERVIÇOS DE SOM, IMAGEM E PALCO / SERVIÇOS DE LAVANDERIA EVENTOS / SERVIÇOS DE TRADUÇÃO</v>
      </c>
      <c r="I329" t="s">
        <v>1925</v>
      </c>
      <c r="J329" t="s">
        <v>1913</v>
      </c>
      <c r="K329" t="s">
        <v>1930</v>
      </c>
      <c r="L329" t="s">
        <v>1927</v>
      </c>
      <c r="M329" t="s">
        <v>1924</v>
      </c>
      <c r="N329" t="s">
        <v>166</v>
      </c>
      <c r="O329" t="s">
        <v>167</v>
      </c>
      <c r="P329" t="s">
        <v>200</v>
      </c>
      <c r="Q329" t="s">
        <v>168</v>
      </c>
      <c r="R329" t="s">
        <v>165</v>
      </c>
      <c r="S329" t="s">
        <v>119</v>
      </c>
      <c r="T329" t="s">
        <v>228</v>
      </c>
      <c r="U329" t="s">
        <v>602</v>
      </c>
      <c r="V329" t="s">
        <v>1917</v>
      </c>
      <c r="W329" t="s">
        <v>1918</v>
      </c>
      <c r="X329" s="51" t="str">
        <f t="shared" si="10"/>
        <v>3</v>
      </c>
      <c r="Y329" s="51" t="str">
        <f>IF(T329="","",IF(AND(T329&lt;&gt;'Tabelas auxiliares'!$B$236,T329&lt;&gt;'Tabelas auxiliares'!$B$237,T329&lt;&gt;'Tabelas auxiliares'!$C$236,T329&lt;&gt;'Tabelas auxiliares'!$C$237,T329&lt;&gt;'Tabelas auxiliares'!$D$236),"FOLHA DE PESSOAL",IF(X329='Tabelas auxiliares'!$A$237,"CUSTEIO",IF(X329='Tabelas auxiliares'!$A$236,"INVESTIMENTO","ERRO - VERIFICAR"))))</f>
        <v>CUSTEIO</v>
      </c>
      <c r="Z329" s="64">
        <f t="shared" si="11"/>
        <v>15083.1</v>
      </c>
      <c r="AB329" s="44">
        <v>15083.1</v>
      </c>
      <c r="AD329" s="72"/>
      <c r="AE329" s="72"/>
      <c r="AF329" s="72"/>
      <c r="AG329" s="72"/>
      <c r="AH329" s="72"/>
      <c r="AI329" s="72"/>
      <c r="AJ329" s="72"/>
      <c r="AK329" s="72"/>
      <c r="AL329" s="72"/>
      <c r="AM329" s="72"/>
      <c r="AN329" s="72"/>
      <c r="AO329" s="72"/>
    </row>
    <row r="330" spans="1:41" x14ac:dyDescent="0.25">
      <c r="A330" t="s">
        <v>594</v>
      </c>
      <c r="B330" t="s">
        <v>299</v>
      </c>
      <c r="C330" t="s">
        <v>595</v>
      </c>
      <c r="D330" t="s">
        <v>59</v>
      </c>
      <c r="E330" t="s">
        <v>117</v>
      </c>
      <c r="F330" s="51" t="str">
        <f>IFERROR(VLOOKUP(D330,'Tabelas auxiliares'!$A$3:$B$61,2,FALSE),"")</f>
        <v>PROEC - REALIZAÇÃO DE EVENTOS * D.U.C</v>
      </c>
      <c r="G330" s="51" t="str">
        <f>IFERROR(VLOOKUP($B330,'Tabelas auxiliares'!$A$65:$C$102,2,FALSE),"")</f>
        <v>Eventos institucionais</v>
      </c>
      <c r="H330" s="51" t="str">
        <f>IFERROR(VLOOKUP($B330,'Tabelas auxiliares'!$A$65:$C$102,3,FALSE),"")</f>
        <v>BUFFET / ESTANDES / AQUISICAO DE PLACAS COMEMORATIVAS E AFINS / SERVIÇOS DE SOM, IMAGEM E PALCO / SERVIÇOS DE LAVANDERIA EVENTOS / SERVIÇOS DE TRADUÇÃO</v>
      </c>
      <c r="I330" t="s">
        <v>1925</v>
      </c>
      <c r="J330" t="s">
        <v>1913</v>
      </c>
      <c r="K330" t="s">
        <v>1931</v>
      </c>
      <c r="L330" t="s">
        <v>1927</v>
      </c>
      <c r="M330" t="s">
        <v>1916</v>
      </c>
      <c r="N330" t="s">
        <v>166</v>
      </c>
      <c r="O330" t="s">
        <v>167</v>
      </c>
      <c r="P330" t="s">
        <v>200</v>
      </c>
      <c r="Q330" t="s">
        <v>168</v>
      </c>
      <c r="R330" t="s">
        <v>165</v>
      </c>
      <c r="S330" t="s">
        <v>119</v>
      </c>
      <c r="T330" t="s">
        <v>228</v>
      </c>
      <c r="U330" t="s">
        <v>602</v>
      </c>
      <c r="V330" t="s">
        <v>1917</v>
      </c>
      <c r="W330" t="s">
        <v>1918</v>
      </c>
      <c r="X330" s="51" t="str">
        <f t="shared" si="10"/>
        <v>3</v>
      </c>
      <c r="Y330" s="51" t="str">
        <f>IF(T330="","",IF(AND(T330&lt;&gt;'Tabelas auxiliares'!$B$236,T330&lt;&gt;'Tabelas auxiliares'!$B$237,T330&lt;&gt;'Tabelas auxiliares'!$C$236,T330&lt;&gt;'Tabelas auxiliares'!$C$237,T330&lt;&gt;'Tabelas auxiliares'!$D$236),"FOLHA DE PESSOAL",IF(X330='Tabelas auxiliares'!$A$237,"CUSTEIO",IF(X330='Tabelas auxiliares'!$A$236,"INVESTIMENTO","ERRO - VERIFICAR"))))</f>
        <v>CUSTEIO</v>
      </c>
      <c r="Z330" s="64">
        <f t="shared" si="11"/>
        <v>2900</v>
      </c>
      <c r="AC330" s="44">
        <v>2900</v>
      </c>
      <c r="AD330" s="72"/>
      <c r="AE330" s="72"/>
      <c r="AF330" s="72"/>
      <c r="AG330" s="72"/>
      <c r="AH330" s="72"/>
      <c r="AI330" s="72"/>
      <c r="AJ330" s="72"/>
      <c r="AK330" s="72"/>
      <c r="AL330" s="72"/>
      <c r="AM330" s="72"/>
      <c r="AN330" s="72"/>
      <c r="AO330" s="72"/>
    </row>
    <row r="331" spans="1:41" x14ac:dyDescent="0.25">
      <c r="A331" t="s">
        <v>594</v>
      </c>
      <c r="B331" t="s">
        <v>299</v>
      </c>
      <c r="C331" t="s">
        <v>595</v>
      </c>
      <c r="D331" t="s">
        <v>59</v>
      </c>
      <c r="E331" t="s">
        <v>117</v>
      </c>
      <c r="F331" s="51" t="str">
        <f>IFERROR(VLOOKUP(D331,'Tabelas auxiliares'!$A$3:$B$61,2,FALSE),"")</f>
        <v>PROEC - REALIZAÇÃO DE EVENTOS * D.U.C</v>
      </c>
      <c r="G331" s="51" t="str">
        <f>IFERROR(VLOOKUP($B331,'Tabelas auxiliares'!$A$65:$C$102,2,FALSE),"")</f>
        <v>Eventos institucionais</v>
      </c>
      <c r="H331" s="51" t="str">
        <f>IFERROR(VLOOKUP($B331,'Tabelas auxiliares'!$A$65:$C$102,3,FALSE),"")</f>
        <v>BUFFET / ESTANDES / AQUISICAO DE PLACAS COMEMORATIVAS E AFINS / SERVIÇOS DE SOM, IMAGEM E PALCO / SERVIÇOS DE LAVANDERIA EVENTOS / SERVIÇOS DE TRADUÇÃO</v>
      </c>
      <c r="I331" t="s">
        <v>1925</v>
      </c>
      <c r="J331" t="s">
        <v>1913</v>
      </c>
      <c r="K331" t="s">
        <v>1932</v>
      </c>
      <c r="L331" t="s">
        <v>1927</v>
      </c>
      <c r="M331" t="s">
        <v>1922</v>
      </c>
      <c r="N331" t="s">
        <v>166</v>
      </c>
      <c r="O331" t="s">
        <v>167</v>
      </c>
      <c r="P331" t="s">
        <v>200</v>
      </c>
      <c r="Q331" t="s">
        <v>168</v>
      </c>
      <c r="R331" t="s">
        <v>165</v>
      </c>
      <c r="S331" t="s">
        <v>119</v>
      </c>
      <c r="T331" t="s">
        <v>228</v>
      </c>
      <c r="U331" t="s">
        <v>602</v>
      </c>
      <c r="V331" t="s">
        <v>1496</v>
      </c>
      <c r="W331" t="s">
        <v>1491</v>
      </c>
      <c r="X331" s="51" t="str">
        <f t="shared" si="10"/>
        <v>3</v>
      </c>
      <c r="Y331" s="51" t="str">
        <f>IF(T331="","",IF(AND(T331&lt;&gt;'Tabelas auxiliares'!$B$236,T331&lt;&gt;'Tabelas auxiliares'!$B$237,T331&lt;&gt;'Tabelas auxiliares'!$C$236,T331&lt;&gt;'Tabelas auxiliares'!$C$237,T331&lt;&gt;'Tabelas auxiliares'!$D$236),"FOLHA DE PESSOAL",IF(X331='Tabelas auxiliares'!$A$237,"CUSTEIO",IF(X331='Tabelas auxiliares'!$A$236,"INVESTIMENTO","ERRO - VERIFICAR"))))</f>
        <v>CUSTEIO</v>
      </c>
      <c r="Z331" s="64">
        <f t="shared" si="11"/>
        <v>1013.94</v>
      </c>
      <c r="AC331" s="44">
        <v>1013.94</v>
      </c>
      <c r="AD331" s="72"/>
      <c r="AE331" s="72"/>
      <c r="AF331" s="72"/>
      <c r="AG331" s="72"/>
      <c r="AH331" s="72"/>
      <c r="AI331" s="72"/>
      <c r="AJ331" s="72"/>
      <c r="AK331" s="72"/>
      <c r="AL331" s="72"/>
      <c r="AM331" s="72"/>
      <c r="AN331" s="72"/>
      <c r="AO331" s="72"/>
    </row>
    <row r="332" spans="1:41" x14ac:dyDescent="0.25">
      <c r="A332" t="s">
        <v>594</v>
      </c>
      <c r="B332" t="s">
        <v>299</v>
      </c>
      <c r="C332" t="s">
        <v>595</v>
      </c>
      <c r="D332" t="s">
        <v>59</v>
      </c>
      <c r="E332" t="s">
        <v>117</v>
      </c>
      <c r="F332" s="51" t="str">
        <f>IFERROR(VLOOKUP(D332,'Tabelas auxiliares'!$A$3:$B$61,2,FALSE),"")</f>
        <v>PROEC - REALIZAÇÃO DE EVENTOS * D.U.C</v>
      </c>
      <c r="G332" s="51" t="str">
        <f>IFERROR(VLOOKUP($B332,'Tabelas auxiliares'!$A$65:$C$102,2,FALSE),"")</f>
        <v>Eventos institucionais</v>
      </c>
      <c r="H332" s="51" t="str">
        <f>IFERROR(VLOOKUP($B332,'Tabelas auxiliares'!$A$65:$C$102,3,FALSE),"")</f>
        <v>BUFFET / ESTANDES / AQUISICAO DE PLACAS COMEMORATIVAS E AFINS / SERVIÇOS DE SOM, IMAGEM E PALCO / SERVIÇOS DE LAVANDERIA EVENTOS / SERVIÇOS DE TRADUÇÃO</v>
      </c>
      <c r="I332" t="s">
        <v>1925</v>
      </c>
      <c r="J332" t="s">
        <v>1913</v>
      </c>
      <c r="K332" t="s">
        <v>1932</v>
      </c>
      <c r="L332" t="s">
        <v>1927</v>
      </c>
      <c r="M332" t="s">
        <v>1922</v>
      </c>
      <c r="N332" t="s">
        <v>166</v>
      </c>
      <c r="O332" t="s">
        <v>167</v>
      </c>
      <c r="P332" t="s">
        <v>200</v>
      </c>
      <c r="Q332" t="s">
        <v>168</v>
      </c>
      <c r="R332" t="s">
        <v>165</v>
      </c>
      <c r="S332" t="s">
        <v>119</v>
      </c>
      <c r="T332" t="s">
        <v>228</v>
      </c>
      <c r="U332" t="s">
        <v>602</v>
      </c>
      <c r="V332" t="s">
        <v>1917</v>
      </c>
      <c r="W332" t="s">
        <v>1918</v>
      </c>
      <c r="X332" s="51" t="str">
        <f t="shared" si="10"/>
        <v>3</v>
      </c>
      <c r="Y332" s="51" t="str">
        <f>IF(T332="","",IF(AND(T332&lt;&gt;'Tabelas auxiliares'!$B$236,T332&lt;&gt;'Tabelas auxiliares'!$B$237,T332&lt;&gt;'Tabelas auxiliares'!$C$236,T332&lt;&gt;'Tabelas auxiliares'!$C$237,T332&lt;&gt;'Tabelas auxiliares'!$D$236),"FOLHA DE PESSOAL",IF(X332='Tabelas auxiliares'!$A$237,"CUSTEIO",IF(X332='Tabelas auxiliares'!$A$236,"INVESTIMENTO","ERRO - VERIFICAR"))))</f>
        <v>CUSTEIO</v>
      </c>
      <c r="Z332" s="64">
        <f t="shared" si="11"/>
        <v>19237.5</v>
      </c>
      <c r="AC332" s="44">
        <v>19237.5</v>
      </c>
      <c r="AD332" s="72"/>
      <c r="AE332" s="72"/>
      <c r="AF332" s="72"/>
      <c r="AG332" s="72"/>
      <c r="AH332" s="72"/>
      <c r="AI332" s="72"/>
      <c r="AJ332" s="72"/>
      <c r="AK332" s="72"/>
      <c r="AL332" s="72"/>
      <c r="AM332" s="72"/>
      <c r="AN332" s="72"/>
      <c r="AO332" s="72"/>
    </row>
    <row r="333" spans="1:41" x14ac:dyDescent="0.25">
      <c r="A333" t="s">
        <v>594</v>
      </c>
      <c r="B333" t="s">
        <v>299</v>
      </c>
      <c r="C333" t="s">
        <v>595</v>
      </c>
      <c r="D333" t="s">
        <v>59</v>
      </c>
      <c r="E333" t="s">
        <v>117</v>
      </c>
      <c r="F333" s="51" t="str">
        <f>IFERROR(VLOOKUP(D333,'Tabelas auxiliares'!$A$3:$B$61,2,FALSE),"")</f>
        <v>PROEC - REALIZAÇÃO DE EVENTOS * D.U.C</v>
      </c>
      <c r="G333" s="51" t="str">
        <f>IFERROR(VLOOKUP($B333,'Tabelas auxiliares'!$A$65:$C$102,2,FALSE),"")</f>
        <v>Eventos institucionais</v>
      </c>
      <c r="H333" s="51" t="str">
        <f>IFERROR(VLOOKUP($B333,'Tabelas auxiliares'!$A$65:$C$102,3,FALSE),"")</f>
        <v>BUFFET / ESTANDES / AQUISICAO DE PLACAS COMEMORATIVAS E AFINS / SERVIÇOS DE SOM, IMAGEM E PALCO / SERVIÇOS DE LAVANDERIA EVENTOS / SERVIÇOS DE TRADUÇÃO</v>
      </c>
      <c r="I333" t="s">
        <v>1925</v>
      </c>
      <c r="J333" t="s">
        <v>1913</v>
      </c>
      <c r="K333" t="s">
        <v>1933</v>
      </c>
      <c r="L333" t="s">
        <v>1927</v>
      </c>
      <c r="M333" t="s">
        <v>1920</v>
      </c>
      <c r="N333" t="s">
        <v>166</v>
      </c>
      <c r="O333" t="s">
        <v>167</v>
      </c>
      <c r="P333" t="s">
        <v>200</v>
      </c>
      <c r="Q333" t="s">
        <v>168</v>
      </c>
      <c r="R333" t="s">
        <v>165</v>
      </c>
      <c r="S333" t="s">
        <v>119</v>
      </c>
      <c r="T333" t="s">
        <v>228</v>
      </c>
      <c r="U333" t="s">
        <v>602</v>
      </c>
      <c r="V333" t="s">
        <v>1917</v>
      </c>
      <c r="W333" t="s">
        <v>1918</v>
      </c>
      <c r="X333" s="51" t="str">
        <f t="shared" si="10"/>
        <v>3</v>
      </c>
      <c r="Y333" s="51" t="str">
        <f>IF(T333="","",IF(AND(T333&lt;&gt;'Tabelas auxiliares'!$B$236,T333&lt;&gt;'Tabelas auxiliares'!$B$237,T333&lt;&gt;'Tabelas auxiliares'!$C$236,T333&lt;&gt;'Tabelas auxiliares'!$C$237,T333&lt;&gt;'Tabelas auxiliares'!$D$236),"FOLHA DE PESSOAL",IF(X333='Tabelas auxiliares'!$A$237,"CUSTEIO",IF(X333='Tabelas auxiliares'!$A$236,"INVESTIMENTO","ERRO - VERIFICAR"))))</f>
        <v>CUSTEIO</v>
      </c>
      <c r="Z333" s="64">
        <f t="shared" si="11"/>
        <v>27300</v>
      </c>
      <c r="AC333" s="44">
        <v>27300</v>
      </c>
      <c r="AD333" s="72"/>
      <c r="AE333" s="72"/>
      <c r="AF333" s="72"/>
      <c r="AG333" s="72"/>
      <c r="AH333" s="72"/>
      <c r="AI333" s="72"/>
      <c r="AJ333" s="72"/>
      <c r="AK333" s="72"/>
      <c r="AL333" s="72"/>
      <c r="AM333" s="72"/>
      <c r="AN333" s="72"/>
      <c r="AO333" s="72"/>
    </row>
    <row r="334" spans="1:41" x14ac:dyDescent="0.25">
      <c r="A334" t="s">
        <v>594</v>
      </c>
      <c r="B334" t="s">
        <v>299</v>
      </c>
      <c r="C334" t="s">
        <v>595</v>
      </c>
      <c r="D334" t="s">
        <v>59</v>
      </c>
      <c r="E334" t="s">
        <v>117</v>
      </c>
      <c r="F334" s="51" t="str">
        <f>IFERROR(VLOOKUP(D334,'Tabelas auxiliares'!$A$3:$B$61,2,FALSE),"")</f>
        <v>PROEC - REALIZAÇÃO DE EVENTOS * D.U.C</v>
      </c>
      <c r="G334" s="51" t="str">
        <f>IFERROR(VLOOKUP($B334,'Tabelas auxiliares'!$A$65:$C$102,2,FALSE),"")</f>
        <v>Eventos institucionais</v>
      </c>
      <c r="H334" s="51" t="str">
        <f>IFERROR(VLOOKUP($B334,'Tabelas auxiliares'!$A$65:$C$102,3,FALSE),"")</f>
        <v>BUFFET / ESTANDES / AQUISICAO DE PLACAS COMEMORATIVAS E AFINS / SERVIÇOS DE SOM, IMAGEM E PALCO / SERVIÇOS DE LAVANDERIA EVENTOS / SERVIÇOS DE TRADUÇÃO</v>
      </c>
      <c r="I334" t="s">
        <v>1925</v>
      </c>
      <c r="J334" t="s">
        <v>1913</v>
      </c>
      <c r="K334" t="s">
        <v>1934</v>
      </c>
      <c r="L334" t="s">
        <v>1927</v>
      </c>
      <c r="M334" t="s">
        <v>1924</v>
      </c>
      <c r="N334" t="s">
        <v>166</v>
      </c>
      <c r="O334" t="s">
        <v>167</v>
      </c>
      <c r="P334" t="s">
        <v>200</v>
      </c>
      <c r="Q334" t="s">
        <v>168</v>
      </c>
      <c r="R334" t="s">
        <v>165</v>
      </c>
      <c r="S334" t="s">
        <v>119</v>
      </c>
      <c r="T334" t="s">
        <v>228</v>
      </c>
      <c r="U334" t="s">
        <v>602</v>
      </c>
      <c r="V334" t="s">
        <v>1917</v>
      </c>
      <c r="W334" t="s">
        <v>1918</v>
      </c>
      <c r="X334" s="51" t="str">
        <f t="shared" si="10"/>
        <v>3</v>
      </c>
      <c r="Y334" s="51" t="str">
        <f>IF(T334="","",IF(AND(T334&lt;&gt;'Tabelas auxiliares'!$B$236,T334&lt;&gt;'Tabelas auxiliares'!$B$237,T334&lt;&gt;'Tabelas auxiliares'!$C$236,T334&lt;&gt;'Tabelas auxiliares'!$C$237,T334&lt;&gt;'Tabelas auxiliares'!$D$236),"FOLHA DE PESSOAL",IF(X334='Tabelas auxiliares'!$A$237,"CUSTEIO",IF(X334='Tabelas auxiliares'!$A$236,"INVESTIMENTO","ERRO - VERIFICAR"))))</f>
        <v>CUSTEIO</v>
      </c>
      <c r="Z334" s="64">
        <f t="shared" si="11"/>
        <v>926.1</v>
      </c>
      <c r="AB334" s="44">
        <v>926.1</v>
      </c>
      <c r="AD334" s="72"/>
      <c r="AE334" s="72"/>
      <c r="AF334" s="72"/>
      <c r="AG334" s="72"/>
      <c r="AH334" s="72"/>
      <c r="AI334" s="72"/>
      <c r="AJ334" s="72"/>
      <c r="AK334" s="72"/>
      <c r="AL334" s="72"/>
      <c r="AM334" s="72"/>
      <c r="AN334" s="72"/>
      <c r="AO334" s="72"/>
    </row>
    <row r="335" spans="1:41" x14ac:dyDescent="0.25">
      <c r="A335" t="s">
        <v>594</v>
      </c>
      <c r="B335" t="s">
        <v>299</v>
      </c>
      <c r="C335" t="s">
        <v>595</v>
      </c>
      <c r="D335" t="s">
        <v>59</v>
      </c>
      <c r="E335" t="s">
        <v>117</v>
      </c>
      <c r="F335" s="51" t="str">
        <f>IFERROR(VLOOKUP(D335,'Tabelas auxiliares'!$A$3:$B$61,2,FALSE),"")</f>
        <v>PROEC - REALIZAÇÃO DE EVENTOS * D.U.C</v>
      </c>
      <c r="G335" s="51" t="str">
        <f>IFERROR(VLOOKUP($B335,'Tabelas auxiliares'!$A$65:$C$102,2,FALSE),"")</f>
        <v>Eventos institucionais</v>
      </c>
      <c r="H335" s="51" t="str">
        <f>IFERROR(VLOOKUP($B335,'Tabelas auxiliares'!$A$65:$C$102,3,FALSE),"")</f>
        <v>BUFFET / ESTANDES / AQUISICAO DE PLACAS COMEMORATIVAS E AFINS / SERVIÇOS DE SOM, IMAGEM E PALCO / SERVIÇOS DE LAVANDERIA EVENTOS / SERVIÇOS DE TRADUÇÃO</v>
      </c>
      <c r="I335" t="s">
        <v>1925</v>
      </c>
      <c r="J335" t="s">
        <v>1913</v>
      </c>
      <c r="K335" t="s">
        <v>1935</v>
      </c>
      <c r="L335" t="s">
        <v>1927</v>
      </c>
      <c r="M335" t="s">
        <v>1916</v>
      </c>
      <c r="N335" t="s">
        <v>166</v>
      </c>
      <c r="O335" t="s">
        <v>167</v>
      </c>
      <c r="P335" t="s">
        <v>200</v>
      </c>
      <c r="Q335" t="s">
        <v>168</v>
      </c>
      <c r="R335" t="s">
        <v>165</v>
      </c>
      <c r="S335" t="s">
        <v>119</v>
      </c>
      <c r="T335" t="s">
        <v>228</v>
      </c>
      <c r="U335" t="s">
        <v>602</v>
      </c>
      <c r="V335" t="s">
        <v>1917</v>
      </c>
      <c r="W335" t="s">
        <v>1918</v>
      </c>
      <c r="X335" s="51" t="str">
        <f t="shared" si="10"/>
        <v>3</v>
      </c>
      <c r="Y335" s="51" t="str">
        <f>IF(T335="","",IF(AND(T335&lt;&gt;'Tabelas auxiliares'!$B$236,T335&lt;&gt;'Tabelas auxiliares'!$B$237,T335&lt;&gt;'Tabelas auxiliares'!$C$236,T335&lt;&gt;'Tabelas auxiliares'!$C$237,T335&lt;&gt;'Tabelas auxiliares'!$D$236),"FOLHA DE PESSOAL",IF(X335='Tabelas auxiliares'!$A$237,"CUSTEIO",IF(X335='Tabelas auxiliares'!$A$236,"INVESTIMENTO","ERRO - VERIFICAR"))))</f>
        <v>CUSTEIO</v>
      </c>
      <c r="Z335" s="64">
        <f t="shared" si="11"/>
        <v>11925</v>
      </c>
      <c r="AC335" s="44">
        <v>11925</v>
      </c>
      <c r="AD335" s="72"/>
      <c r="AE335" s="72"/>
      <c r="AF335" s="72"/>
      <c r="AG335" s="72"/>
      <c r="AH335" s="72"/>
      <c r="AI335" s="72"/>
      <c r="AJ335" s="72"/>
      <c r="AK335" s="72"/>
      <c r="AL335" s="72"/>
      <c r="AM335" s="72"/>
      <c r="AN335" s="72"/>
      <c r="AO335" s="72"/>
    </row>
    <row r="336" spans="1:41" x14ac:dyDescent="0.25">
      <c r="A336" t="s">
        <v>594</v>
      </c>
      <c r="B336" t="s">
        <v>299</v>
      </c>
      <c r="C336" t="s">
        <v>595</v>
      </c>
      <c r="D336" t="s">
        <v>59</v>
      </c>
      <c r="E336" t="s">
        <v>117</v>
      </c>
      <c r="F336" s="51" t="str">
        <f>IFERROR(VLOOKUP(D336,'Tabelas auxiliares'!$A$3:$B$61,2,FALSE),"")</f>
        <v>PROEC - REALIZAÇÃO DE EVENTOS * D.U.C</v>
      </c>
      <c r="G336" s="51" t="str">
        <f>IFERROR(VLOOKUP($B336,'Tabelas auxiliares'!$A$65:$C$102,2,FALSE),"")</f>
        <v>Eventos institucionais</v>
      </c>
      <c r="H336" s="51" t="str">
        <f>IFERROR(VLOOKUP($B336,'Tabelas auxiliares'!$A$65:$C$102,3,FALSE),"")</f>
        <v>BUFFET / ESTANDES / AQUISICAO DE PLACAS COMEMORATIVAS E AFINS / SERVIÇOS DE SOM, IMAGEM E PALCO / SERVIÇOS DE LAVANDERIA EVENTOS / SERVIÇOS DE TRADUÇÃO</v>
      </c>
      <c r="I336" t="s">
        <v>1925</v>
      </c>
      <c r="J336" t="s">
        <v>1913</v>
      </c>
      <c r="K336" t="s">
        <v>1936</v>
      </c>
      <c r="L336" t="s">
        <v>1927</v>
      </c>
      <c r="M336" t="s">
        <v>1922</v>
      </c>
      <c r="N336" t="s">
        <v>166</v>
      </c>
      <c r="O336" t="s">
        <v>167</v>
      </c>
      <c r="P336" t="s">
        <v>200</v>
      </c>
      <c r="Q336" t="s">
        <v>168</v>
      </c>
      <c r="R336" t="s">
        <v>165</v>
      </c>
      <c r="S336" t="s">
        <v>119</v>
      </c>
      <c r="T336" t="s">
        <v>228</v>
      </c>
      <c r="U336" t="s">
        <v>602</v>
      </c>
      <c r="V336" t="s">
        <v>1917</v>
      </c>
      <c r="W336" t="s">
        <v>1918</v>
      </c>
      <c r="X336" s="51" t="str">
        <f t="shared" si="10"/>
        <v>3</v>
      </c>
      <c r="Y336" s="51" t="str">
        <f>IF(T336="","",IF(AND(T336&lt;&gt;'Tabelas auxiliares'!$B$236,T336&lt;&gt;'Tabelas auxiliares'!$B$237,T336&lt;&gt;'Tabelas auxiliares'!$C$236,T336&lt;&gt;'Tabelas auxiliares'!$C$237,T336&lt;&gt;'Tabelas auxiliares'!$D$236),"FOLHA DE PESSOAL",IF(X336='Tabelas auxiliares'!$A$237,"CUSTEIO",IF(X336='Tabelas auxiliares'!$A$236,"INVESTIMENTO","ERRO - VERIFICAR"))))</f>
        <v>CUSTEIO</v>
      </c>
      <c r="Z336" s="64">
        <f t="shared" si="11"/>
        <v>10410.5</v>
      </c>
      <c r="AC336" s="44">
        <v>10410.5</v>
      </c>
      <c r="AD336" s="72"/>
      <c r="AE336" s="72"/>
      <c r="AF336" s="72"/>
      <c r="AG336" s="72"/>
      <c r="AH336" s="72"/>
      <c r="AI336" s="72"/>
      <c r="AJ336" s="72"/>
      <c r="AK336" s="72"/>
      <c r="AL336" s="72"/>
      <c r="AM336" s="72"/>
      <c r="AN336" s="72"/>
      <c r="AO336" s="72"/>
    </row>
    <row r="337" spans="1:41" x14ac:dyDescent="0.25">
      <c r="A337" t="s">
        <v>594</v>
      </c>
      <c r="B337" t="s">
        <v>299</v>
      </c>
      <c r="C337" t="s">
        <v>595</v>
      </c>
      <c r="D337" t="s">
        <v>59</v>
      </c>
      <c r="E337" t="s">
        <v>117</v>
      </c>
      <c r="F337" s="51" t="str">
        <f>IFERROR(VLOOKUP(D337,'Tabelas auxiliares'!$A$3:$B$61,2,FALSE),"")</f>
        <v>PROEC - REALIZAÇÃO DE EVENTOS * D.U.C</v>
      </c>
      <c r="G337" s="51" t="str">
        <f>IFERROR(VLOOKUP($B337,'Tabelas auxiliares'!$A$65:$C$102,2,FALSE),"")</f>
        <v>Eventos institucionais</v>
      </c>
      <c r="H337" s="51" t="str">
        <f>IFERROR(VLOOKUP($B337,'Tabelas auxiliares'!$A$65:$C$102,3,FALSE),"")</f>
        <v>BUFFET / ESTANDES / AQUISICAO DE PLACAS COMEMORATIVAS E AFINS / SERVIÇOS DE SOM, IMAGEM E PALCO / SERVIÇOS DE LAVANDERIA EVENTOS / SERVIÇOS DE TRADUÇÃO</v>
      </c>
      <c r="I337" t="s">
        <v>1925</v>
      </c>
      <c r="J337" t="s">
        <v>1913</v>
      </c>
      <c r="K337" t="s">
        <v>1937</v>
      </c>
      <c r="L337" t="s">
        <v>1927</v>
      </c>
      <c r="M337" t="s">
        <v>1920</v>
      </c>
      <c r="N337" t="s">
        <v>166</v>
      </c>
      <c r="O337" t="s">
        <v>167</v>
      </c>
      <c r="P337" t="s">
        <v>200</v>
      </c>
      <c r="Q337" t="s">
        <v>168</v>
      </c>
      <c r="R337" t="s">
        <v>165</v>
      </c>
      <c r="S337" t="s">
        <v>119</v>
      </c>
      <c r="T337" t="s">
        <v>228</v>
      </c>
      <c r="U337" t="s">
        <v>602</v>
      </c>
      <c r="V337" t="s">
        <v>1917</v>
      </c>
      <c r="W337" t="s">
        <v>1918</v>
      </c>
      <c r="X337" s="51" t="str">
        <f t="shared" si="10"/>
        <v>3</v>
      </c>
      <c r="Y337" s="51" t="str">
        <f>IF(T337="","",IF(AND(T337&lt;&gt;'Tabelas auxiliares'!$B$236,T337&lt;&gt;'Tabelas auxiliares'!$B$237,T337&lt;&gt;'Tabelas auxiliares'!$C$236,T337&lt;&gt;'Tabelas auxiliares'!$C$237,T337&lt;&gt;'Tabelas auxiliares'!$D$236),"FOLHA DE PESSOAL",IF(X337='Tabelas auxiliares'!$A$237,"CUSTEIO",IF(X337='Tabelas auxiliares'!$A$236,"INVESTIMENTO","ERRO - VERIFICAR"))))</f>
        <v>CUSTEIO</v>
      </c>
      <c r="Z337" s="64">
        <f t="shared" si="11"/>
        <v>13860</v>
      </c>
      <c r="AC337" s="44">
        <v>13860</v>
      </c>
      <c r="AD337" s="72"/>
      <c r="AE337" s="72"/>
      <c r="AF337" s="72"/>
      <c r="AG337" s="72"/>
      <c r="AH337" s="72"/>
      <c r="AI337" s="72"/>
      <c r="AJ337" s="72"/>
      <c r="AK337" s="72"/>
      <c r="AL337" s="72"/>
      <c r="AM337" s="72"/>
      <c r="AN337" s="72"/>
      <c r="AO337" s="72"/>
    </row>
    <row r="338" spans="1:41" x14ac:dyDescent="0.25">
      <c r="A338" t="s">
        <v>594</v>
      </c>
      <c r="B338" t="s">
        <v>299</v>
      </c>
      <c r="C338" t="s">
        <v>595</v>
      </c>
      <c r="D338" t="s">
        <v>59</v>
      </c>
      <c r="E338" t="s">
        <v>117</v>
      </c>
      <c r="F338" s="51" t="str">
        <f>IFERROR(VLOOKUP(D338,'Tabelas auxiliares'!$A$3:$B$61,2,FALSE),"")</f>
        <v>PROEC - REALIZAÇÃO DE EVENTOS * D.U.C</v>
      </c>
      <c r="G338" s="51" t="str">
        <f>IFERROR(VLOOKUP($B338,'Tabelas auxiliares'!$A$65:$C$102,2,FALSE),"")</f>
        <v>Eventos institucionais</v>
      </c>
      <c r="H338" s="51" t="str">
        <f>IFERROR(VLOOKUP($B338,'Tabelas auxiliares'!$A$65:$C$102,3,FALSE),"")</f>
        <v>BUFFET / ESTANDES / AQUISICAO DE PLACAS COMEMORATIVAS E AFINS / SERVIÇOS DE SOM, IMAGEM E PALCO / SERVIÇOS DE LAVANDERIA EVENTOS / SERVIÇOS DE TRADUÇÃO</v>
      </c>
      <c r="I338" t="s">
        <v>1925</v>
      </c>
      <c r="J338" t="s">
        <v>1913</v>
      </c>
      <c r="K338" t="s">
        <v>5524</v>
      </c>
      <c r="L338" t="s">
        <v>1927</v>
      </c>
      <c r="M338" t="s">
        <v>1924</v>
      </c>
      <c r="N338" t="s">
        <v>166</v>
      </c>
      <c r="O338" t="s">
        <v>167</v>
      </c>
      <c r="P338" t="s">
        <v>200</v>
      </c>
      <c r="Q338" t="s">
        <v>168</v>
      </c>
      <c r="R338" t="s">
        <v>165</v>
      </c>
      <c r="S338" t="s">
        <v>119</v>
      </c>
      <c r="T338" t="s">
        <v>228</v>
      </c>
      <c r="U338" t="s">
        <v>602</v>
      </c>
      <c r="V338" t="s">
        <v>1917</v>
      </c>
      <c r="W338" t="s">
        <v>1918</v>
      </c>
      <c r="X338" s="51" t="str">
        <f t="shared" si="10"/>
        <v>3</v>
      </c>
      <c r="Y338" s="51" t="str">
        <f>IF(T338="","",IF(AND(T338&lt;&gt;'Tabelas auxiliares'!$B$236,T338&lt;&gt;'Tabelas auxiliares'!$B$237,T338&lt;&gt;'Tabelas auxiliares'!$C$236,T338&lt;&gt;'Tabelas auxiliares'!$C$237,T338&lt;&gt;'Tabelas auxiliares'!$D$236),"FOLHA DE PESSOAL",IF(X338='Tabelas auxiliares'!$A$237,"CUSTEIO",IF(X338='Tabelas auxiliares'!$A$236,"INVESTIMENTO","ERRO - VERIFICAR"))))</f>
        <v>CUSTEIO</v>
      </c>
      <c r="Z338" s="64">
        <f t="shared" si="11"/>
        <v>3126.75</v>
      </c>
      <c r="AA338" s="44">
        <v>3126.75</v>
      </c>
      <c r="AD338" s="72"/>
      <c r="AE338" s="72"/>
      <c r="AF338" s="72"/>
      <c r="AG338" s="72"/>
      <c r="AH338" s="72"/>
      <c r="AI338" s="72"/>
      <c r="AJ338" s="72"/>
      <c r="AK338" s="72"/>
      <c r="AL338" s="72"/>
      <c r="AM338" s="72"/>
      <c r="AN338" s="72"/>
      <c r="AO338" s="72"/>
    </row>
    <row r="339" spans="1:41" x14ac:dyDescent="0.25">
      <c r="A339" t="s">
        <v>594</v>
      </c>
      <c r="B339" t="s">
        <v>299</v>
      </c>
      <c r="C339" t="s">
        <v>595</v>
      </c>
      <c r="D339" t="s">
        <v>59</v>
      </c>
      <c r="E339" t="s">
        <v>117</v>
      </c>
      <c r="F339" s="51" t="str">
        <f>IFERROR(VLOOKUP(D339,'Tabelas auxiliares'!$A$3:$B$61,2,FALSE),"")</f>
        <v>PROEC - REALIZAÇÃO DE EVENTOS * D.U.C</v>
      </c>
      <c r="G339" s="51" t="str">
        <f>IFERROR(VLOOKUP($B339,'Tabelas auxiliares'!$A$65:$C$102,2,FALSE),"")</f>
        <v>Eventos institucionais</v>
      </c>
      <c r="H339" s="51" t="str">
        <f>IFERROR(VLOOKUP($B339,'Tabelas auxiliares'!$A$65:$C$102,3,FALSE),"")</f>
        <v>BUFFET / ESTANDES / AQUISICAO DE PLACAS COMEMORATIVAS E AFINS / SERVIÇOS DE SOM, IMAGEM E PALCO / SERVIÇOS DE LAVANDERIA EVENTOS / SERVIÇOS DE TRADUÇÃO</v>
      </c>
      <c r="I339" t="s">
        <v>1925</v>
      </c>
      <c r="J339" t="s">
        <v>1913</v>
      </c>
      <c r="K339" t="s">
        <v>1938</v>
      </c>
      <c r="L339" t="s">
        <v>1927</v>
      </c>
      <c r="M339" t="s">
        <v>1920</v>
      </c>
      <c r="N339" t="s">
        <v>166</v>
      </c>
      <c r="O339" t="s">
        <v>167</v>
      </c>
      <c r="P339" t="s">
        <v>200</v>
      </c>
      <c r="Q339" t="s">
        <v>168</v>
      </c>
      <c r="R339" t="s">
        <v>165</v>
      </c>
      <c r="S339" t="s">
        <v>119</v>
      </c>
      <c r="T339" t="s">
        <v>228</v>
      </c>
      <c r="U339" t="s">
        <v>602</v>
      </c>
      <c r="V339" t="s">
        <v>1917</v>
      </c>
      <c r="W339" t="s">
        <v>1918</v>
      </c>
      <c r="X339" s="51" t="str">
        <f t="shared" si="10"/>
        <v>3</v>
      </c>
      <c r="Y339" s="51" t="str">
        <f>IF(T339="","",IF(AND(T339&lt;&gt;'Tabelas auxiliares'!$B$236,T339&lt;&gt;'Tabelas auxiliares'!$B$237,T339&lt;&gt;'Tabelas auxiliares'!$C$236,T339&lt;&gt;'Tabelas auxiliares'!$C$237,T339&lt;&gt;'Tabelas auxiliares'!$D$236),"FOLHA DE PESSOAL",IF(X339='Tabelas auxiliares'!$A$237,"CUSTEIO",IF(X339='Tabelas auxiliares'!$A$236,"INVESTIMENTO","ERRO - VERIFICAR"))))</f>
        <v>CUSTEIO</v>
      </c>
      <c r="Z339" s="64">
        <f t="shared" si="11"/>
        <v>4200</v>
      </c>
      <c r="AB339" s="44">
        <v>4200</v>
      </c>
      <c r="AD339" s="72"/>
      <c r="AE339" s="72"/>
      <c r="AF339" s="72"/>
      <c r="AG339" s="72"/>
      <c r="AH339" s="72"/>
      <c r="AI339" s="72"/>
      <c r="AJ339" s="72"/>
      <c r="AK339" s="72"/>
      <c r="AL339" s="72"/>
      <c r="AM339" s="72"/>
      <c r="AN339" s="72"/>
      <c r="AO339" s="72"/>
    </row>
    <row r="340" spans="1:41" x14ac:dyDescent="0.25">
      <c r="A340" t="s">
        <v>594</v>
      </c>
      <c r="B340" t="s">
        <v>299</v>
      </c>
      <c r="C340" t="s">
        <v>595</v>
      </c>
      <c r="D340" t="s">
        <v>59</v>
      </c>
      <c r="E340" t="s">
        <v>117</v>
      </c>
      <c r="F340" s="51" t="str">
        <f>IFERROR(VLOOKUP(D340,'Tabelas auxiliares'!$A$3:$B$61,2,FALSE),"")</f>
        <v>PROEC - REALIZAÇÃO DE EVENTOS * D.U.C</v>
      </c>
      <c r="G340" s="51" t="str">
        <f>IFERROR(VLOOKUP($B340,'Tabelas auxiliares'!$A$65:$C$102,2,FALSE),"")</f>
        <v>Eventos institucionais</v>
      </c>
      <c r="H340" s="51" t="str">
        <f>IFERROR(VLOOKUP($B340,'Tabelas auxiliares'!$A$65:$C$102,3,FALSE),"")</f>
        <v>BUFFET / ESTANDES / AQUISICAO DE PLACAS COMEMORATIVAS E AFINS / SERVIÇOS DE SOM, IMAGEM E PALCO / SERVIÇOS DE LAVANDERIA EVENTOS / SERVIÇOS DE TRADUÇÃO</v>
      </c>
      <c r="I340" t="s">
        <v>1925</v>
      </c>
      <c r="J340" t="s">
        <v>1913</v>
      </c>
      <c r="K340" t="s">
        <v>1939</v>
      </c>
      <c r="L340" t="s">
        <v>1927</v>
      </c>
      <c r="M340" t="s">
        <v>1922</v>
      </c>
      <c r="N340" t="s">
        <v>166</v>
      </c>
      <c r="O340" t="s">
        <v>167</v>
      </c>
      <c r="P340" t="s">
        <v>200</v>
      </c>
      <c r="Q340" t="s">
        <v>168</v>
      </c>
      <c r="R340" t="s">
        <v>165</v>
      </c>
      <c r="S340" t="s">
        <v>119</v>
      </c>
      <c r="T340" t="s">
        <v>228</v>
      </c>
      <c r="U340" t="s">
        <v>602</v>
      </c>
      <c r="V340" t="s">
        <v>1496</v>
      </c>
      <c r="W340" t="s">
        <v>1491</v>
      </c>
      <c r="X340" s="51" t="str">
        <f t="shared" si="10"/>
        <v>3</v>
      </c>
      <c r="Y340" s="51" t="str">
        <f>IF(T340="","",IF(AND(T340&lt;&gt;'Tabelas auxiliares'!$B$236,T340&lt;&gt;'Tabelas auxiliares'!$B$237,T340&lt;&gt;'Tabelas auxiliares'!$C$236,T340&lt;&gt;'Tabelas auxiliares'!$C$237,T340&lt;&gt;'Tabelas auxiliares'!$D$236),"FOLHA DE PESSOAL",IF(X340='Tabelas auxiliares'!$A$237,"CUSTEIO",IF(X340='Tabelas auxiliares'!$A$236,"INVESTIMENTO","ERRO - VERIFICAR"))))</f>
        <v>CUSTEIO</v>
      </c>
      <c r="Z340" s="64">
        <f t="shared" si="11"/>
        <v>3041.82</v>
      </c>
      <c r="AC340" s="44">
        <v>3041.82</v>
      </c>
      <c r="AD340" s="72"/>
      <c r="AE340" s="72"/>
      <c r="AF340" s="72"/>
      <c r="AG340" s="72"/>
      <c r="AH340" s="72"/>
      <c r="AI340" s="72"/>
      <c r="AJ340" s="72"/>
      <c r="AK340" s="72"/>
      <c r="AL340" s="72"/>
      <c r="AM340" s="72"/>
      <c r="AN340" s="72"/>
      <c r="AO340" s="72"/>
    </row>
    <row r="341" spans="1:41" x14ac:dyDescent="0.25">
      <c r="A341" t="s">
        <v>594</v>
      </c>
      <c r="B341" t="s">
        <v>299</v>
      </c>
      <c r="C341" t="s">
        <v>595</v>
      </c>
      <c r="D341" t="s">
        <v>59</v>
      </c>
      <c r="E341" t="s">
        <v>117</v>
      </c>
      <c r="F341" s="51" t="str">
        <f>IFERROR(VLOOKUP(D341,'Tabelas auxiliares'!$A$3:$B$61,2,FALSE),"")</f>
        <v>PROEC - REALIZAÇÃO DE EVENTOS * D.U.C</v>
      </c>
      <c r="G341" s="51" t="str">
        <f>IFERROR(VLOOKUP($B341,'Tabelas auxiliares'!$A$65:$C$102,2,FALSE),"")</f>
        <v>Eventos institucionais</v>
      </c>
      <c r="H341" s="51" t="str">
        <f>IFERROR(VLOOKUP($B341,'Tabelas auxiliares'!$A$65:$C$102,3,FALSE),"")</f>
        <v>BUFFET / ESTANDES / AQUISICAO DE PLACAS COMEMORATIVAS E AFINS / SERVIÇOS DE SOM, IMAGEM E PALCO / SERVIÇOS DE LAVANDERIA EVENTOS / SERVIÇOS DE TRADUÇÃO</v>
      </c>
      <c r="I341" t="s">
        <v>1925</v>
      </c>
      <c r="J341" t="s">
        <v>1913</v>
      </c>
      <c r="K341" t="s">
        <v>1939</v>
      </c>
      <c r="L341" t="s">
        <v>1927</v>
      </c>
      <c r="M341" t="s">
        <v>1922</v>
      </c>
      <c r="N341" t="s">
        <v>166</v>
      </c>
      <c r="O341" t="s">
        <v>167</v>
      </c>
      <c r="P341" t="s">
        <v>200</v>
      </c>
      <c r="Q341" t="s">
        <v>168</v>
      </c>
      <c r="R341" t="s">
        <v>165</v>
      </c>
      <c r="S341" t="s">
        <v>119</v>
      </c>
      <c r="T341" t="s">
        <v>228</v>
      </c>
      <c r="U341" t="s">
        <v>602</v>
      </c>
      <c r="V341" t="s">
        <v>1917</v>
      </c>
      <c r="W341" t="s">
        <v>1918</v>
      </c>
      <c r="X341" s="51" t="str">
        <f t="shared" si="10"/>
        <v>3</v>
      </c>
      <c r="Y341" s="51" t="str">
        <f>IF(T341="","",IF(AND(T341&lt;&gt;'Tabelas auxiliares'!$B$236,T341&lt;&gt;'Tabelas auxiliares'!$B$237,T341&lt;&gt;'Tabelas auxiliares'!$C$236,T341&lt;&gt;'Tabelas auxiliares'!$C$237,T341&lt;&gt;'Tabelas auxiliares'!$D$236),"FOLHA DE PESSOAL",IF(X341='Tabelas auxiliares'!$A$237,"CUSTEIO",IF(X341='Tabelas auxiliares'!$A$236,"INVESTIMENTO","ERRO - VERIFICAR"))))</f>
        <v>CUSTEIO</v>
      </c>
      <c r="Z341" s="64">
        <f t="shared" si="11"/>
        <v>747</v>
      </c>
      <c r="AC341" s="44">
        <v>747</v>
      </c>
      <c r="AD341" s="72"/>
      <c r="AE341" s="72"/>
      <c r="AF341" s="72"/>
      <c r="AG341" s="72"/>
      <c r="AH341" s="72"/>
      <c r="AI341" s="72"/>
      <c r="AJ341" s="72"/>
      <c r="AK341" s="72"/>
      <c r="AL341" s="72"/>
      <c r="AM341" s="72"/>
      <c r="AN341" s="72"/>
      <c r="AO341" s="72"/>
    </row>
    <row r="342" spans="1:41" x14ac:dyDescent="0.25">
      <c r="A342" t="s">
        <v>594</v>
      </c>
      <c r="B342" t="s">
        <v>299</v>
      </c>
      <c r="C342" t="s">
        <v>595</v>
      </c>
      <c r="D342" t="s">
        <v>59</v>
      </c>
      <c r="E342" t="s">
        <v>117</v>
      </c>
      <c r="F342" s="51" t="str">
        <f>IFERROR(VLOOKUP(D342,'Tabelas auxiliares'!$A$3:$B$61,2,FALSE),"")</f>
        <v>PROEC - REALIZAÇÃO DE EVENTOS * D.U.C</v>
      </c>
      <c r="G342" s="51" t="str">
        <f>IFERROR(VLOOKUP($B342,'Tabelas auxiliares'!$A$65:$C$102,2,FALSE),"")</f>
        <v>Eventos institucionais</v>
      </c>
      <c r="H342" s="51" t="str">
        <f>IFERROR(VLOOKUP($B342,'Tabelas auxiliares'!$A$65:$C$102,3,FALSE),"")</f>
        <v>BUFFET / ESTANDES / AQUISICAO DE PLACAS COMEMORATIVAS E AFINS / SERVIÇOS DE SOM, IMAGEM E PALCO / SERVIÇOS DE LAVANDERIA EVENTOS / SERVIÇOS DE TRADUÇÃO</v>
      </c>
      <c r="I342" t="s">
        <v>1925</v>
      </c>
      <c r="J342" t="s">
        <v>1913</v>
      </c>
      <c r="K342" t="s">
        <v>1940</v>
      </c>
      <c r="L342" t="s">
        <v>1927</v>
      </c>
      <c r="M342" t="s">
        <v>1922</v>
      </c>
      <c r="N342" t="s">
        <v>166</v>
      </c>
      <c r="O342" t="s">
        <v>167</v>
      </c>
      <c r="P342" t="s">
        <v>200</v>
      </c>
      <c r="Q342" t="s">
        <v>168</v>
      </c>
      <c r="R342" t="s">
        <v>165</v>
      </c>
      <c r="S342" t="s">
        <v>119</v>
      </c>
      <c r="T342" t="s">
        <v>228</v>
      </c>
      <c r="U342" t="s">
        <v>602</v>
      </c>
      <c r="V342" t="s">
        <v>1496</v>
      </c>
      <c r="W342" t="s">
        <v>1491</v>
      </c>
      <c r="X342" s="51" t="str">
        <f t="shared" si="10"/>
        <v>3</v>
      </c>
      <c r="Y342" s="51" t="str">
        <f>IF(T342="","",IF(AND(T342&lt;&gt;'Tabelas auxiliares'!$B$236,T342&lt;&gt;'Tabelas auxiliares'!$B$237,T342&lt;&gt;'Tabelas auxiliares'!$C$236,T342&lt;&gt;'Tabelas auxiliares'!$C$237,T342&lt;&gt;'Tabelas auxiliares'!$D$236),"FOLHA DE PESSOAL",IF(X342='Tabelas auxiliares'!$A$237,"CUSTEIO",IF(X342='Tabelas auxiliares'!$A$236,"INVESTIMENTO","ERRO - VERIFICAR"))))</f>
        <v>CUSTEIO</v>
      </c>
      <c r="Z342" s="64">
        <f t="shared" si="11"/>
        <v>3041.82</v>
      </c>
      <c r="AC342" s="44">
        <v>3041.82</v>
      </c>
      <c r="AD342" s="72"/>
      <c r="AE342" s="72"/>
      <c r="AF342" s="72"/>
      <c r="AG342" s="72"/>
      <c r="AH342" s="72"/>
      <c r="AI342" s="72"/>
      <c r="AJ342" s="72"/>
      <c r="AK342" s="72"/>
      <c r="AL342" s="72"/>
      <c r="AM342" s="72"/>
      <c r="AN342" s="72"/>
      <c r="AO342" s="72"/>
    </row>
    <row r="343" spans="1:41" x14ac:dyDescent="0.25">
      <c r="A343" t="s">
        <v>594</v>
      </c>
      <c r="B343" t="s">
        <v>299</v>
      </c>
      <c r="C343" t="s">
        <v>595</v>
      </c>
      <c r="D343" t="s">
        <v>59</v>
      </c>
      <c r="E343" t="s">
        <v>117</v>
      </c>
      <c r="F343" s="51" t="str">
        <f>IFERROR(VLOOKUP(D343,'Tabelas auxiliares'!$A$3:$B$61,2,FALSE),"")</f>
        <v>PROEC - REALIZAÇÃO DE EVENTOS * D.U.C</v>
      </c>
      <c r="G343" s="51" t="str">
        <f>IFERROR(VLOOKUP($B343,'Tabelas auxiliares'!$A$65:$C$102,2,FALSE),"")</f>
        <v>Eventos institucionais</v>
      </c>
      <c r="H343" s="51" t="str">
        <f>IFERROR(VLOOKUP($B343,'Tabelas auxiliares'!$A$65:$C$102,3,FALSE),"")</f>
        <v>BUFFET / ESTANDES / AQUISICAO DE PLACAS COMEMORATIVAS E AFINS / SERVIÇOS DE SOM, IMAGEM E PALCO / SERVIÇOS DE LAVANDERIA EVENTOS / SERVIÇOS DE TRADUÇÃO</v>
      </c>
      <c r="I343" t="s">
        <v>1925</v>
      </c>
      <c r="J343" t="s">
        <v>1913</v>
      </c>
      <c r="K343" t="s">
        <v>1940</v>
      </c>
      <c r="L343" t="s">
        <v>1927</v>
      </c>
      <c r="M343" t="s">
        <v>1922</v>
      </c>
      <c r="N343" t="s">
        <v>166</v>
      </c>
      <c r="O343" t="s">
        <v>167</v>
      </c>
      <c r="P343" t="s">
        <v>200</v>
      </c>
      <c r="Q343" t="s">
        <v>168</v>
      </c>
      <c r="R343" t="s">
        <v>165</v>
      </c>
      <c r="S343" t="s">
        <v>119</v>
      </c>
      <c r="T343" t="s">
        <v>228</v>
      </c>
      <c r="U343" t="s">
        <v>602</v>
      </c>
      <c r="V343" t="s">
        <v>1917</v>
      </c>
      <c r="W343" t="s">
        <v>1918</v>
      </c>
      <c r="X343" s="51" t="str">
        <f t="shared" si="10"/>
        <v>3</v>
      </c>
      <c r="Y343" s="51" t="str">
        <f>IF(T343="","",IF(AND(T343&lt;&gt;'Tabelas auxiliares'!$B$236,T343&lt;&gt;'Tabelas auxiliares'!$B$237,T343&lt;&gt;'Tabelas auxiliares'!$C$236,T343&lt;&gt;'Tabelas auxiliares'!$C$237,T343&lt;&gt;'Tabelas auxiliares'!$D$236),"FOLHA DE PESSOAL",IF(X343='Tabelas auxiliares'!$A$237,"CUSTEIO",IF(X343='Tabelas auxiliares'!$A$236,"INVESTIMENTO","ERRO - VERIFICAR"))))</f>
        <v>CUSTEIO</v>
      </c>
      <c r="Z343" s="64">
        <f t="shared" si="11"/>
        <v>6650.4</v>
      </c>
      <c r="AC343" s="44">
        <v>6650.4</v>
      </c>
      <c r="AD343" s="72"/>
      <c r="AE343" s="72"/>
      <c r="AF343" s="72"/>
      <c r="AG343" s="72"/>
      <c r="AH343" s="72"/>
      <c r="AI343" s="72"/>
      <c r="AJ343" s="72"/>
      <c r="AK343" s="72"/>
      <c r="AL343" s="72"/>
      <c r="AM343" s="72"/>
      <c r="AN343" s="72"/>
      <c r="AO343" s="72"/>
    </row>
    <row r="344" spans="1:41" x14ac:dyDescent="0.25">
      <c r="A344" t="s">
        <v>594</v>
      </c>
      <c r="B344" t="s">
        <v>299</v>
      </c>
      <c r="C344" t="s">
        <v>595</v>
      </c>
      <c r="D344" t="s">
        <v>59</v>
      </c>
      <c r="E344" t="s">
        <v>117</v>
      </c>
      <c r="F344" s="51" t="str">
        <f>IFERROR(VLOOKUP(D344,'Tabelas auxiliares'!$A$3:$B$61,2,FALSE),"")</f>
        <v>PROEC - REALIZAÇÃO DE EVENTOS * D.U.C</v>
      </c>
      <c r="G344" s="51" t="str">
        <f>IFERROR(VLOOKUP($B344,'Tabelas auxiliares'!$A$65:$C$102,2,FALSE),"")</f>
        <v>Eventos institucionais</v>
      </c>
      <c r="H344" s="51" t="str">
        <f>IFERROR(VLOOKUP($B344,'Tabelas auxiliares'!$A$65:$C$102,3,FALSE),"")</f>
        <v>BUFFET / ESTANDES / AQUISICAO DE PLACAS COMEMORATIVAS E AFINS / SERVIÇOS DE SOM, IMAGEM E PALCO / SERVIÇOS DE LAVANDERIA EVENTOS / SERVIÇOS DE TRADUÇÃO</v>
      </c>
      <c r="I344" t="s">
        <v>1925</v>
      </c>
      <c r="J344" t="s">
        <v>1913</v>
      </c>
      <c r="K344" t="s">
        <v>1941</v>
      </c>
      <c r="L344" t="s">
        <v>1927</v>
      </c>
      <c r="M344" t="s">
        <v>1942</v>
      </c>
      <c r="N344" t="s">
        <v>166</v>
      </c>
      <c r="O344" t="s">
        <v>167</v>
      </c>
      <c r="P344" t="s">
        <v>200</v>
      </c>
      <c r="Q344" t="s">
        <v>168</v>
      </c>
      <c r="R344" t="s">
        <v>165</v>
      </c>
      <c r="S344" t="s">
        <v>119</v>
      </c>
      <c r="T344" t="s">
        <v>228</v>
      </c>
      <c r="U344" t="s">
        <v>602</v>
      </c>
      <c r="V344" t="s">
        <v>1917</v>
      </c>
      <c r="W344" t="s">
        <v>1918</v>
      </c>
      <c r="X344" s="51" t="str">
        <f t="shared" si="10"/>
        <v>3</v>
      </c>
      <c r="Y344" s="51" t="str">
        <f>IF(T344="","",IF(AND(T344&lt;&gt;'Tabelas auxiliares'!$B$236,T344&lt;&gt;'Tabelas auxiliares'!$B$237,T344&lt;&gt;'Tabelas auxiliares'!$C$236,T344&lt;&gt;'Tabelas auxiliares'!$C$237,T344&lt;&gt;'Tabelas auxiliares'!$D$236),"FOLHA DE PESSOAL",IF(X344='Tabelas auxiliares'!$A$237,"CUSTEIO",IF(X344='Tabelas auxiliares'!$A$236,"INVESTIMENTO","ERRO - VERIFICAR"))))</f>
        <v>CUSTEIO</v>
      </c>
      <c r="Z344" s="64">
        <f t="shared" si="11"/>
        <v>1588.8</v>
      </c>
      <c r="AC344" s="44">
        <v>1588.8</v>
      </c>
      <c r="AD344" s="72"/>
      <c r="AE344" s="72"/>
      <c r="AF344" s="72"/>
      <c r="AG344" s="72"/>
      <c r="AH344" s="72"/>
      <c r="AI344" s="72"/>
      <c r="AJ344" s="72"/>
      <c r="AK344" s="72"/>
      <c r="AL344" s="72"/>
      <c r="AM344" s="72"/>
      <c r="AN344" s="72"/>
      <c r="AO344" s="72"/>
    </row>
    <row r="345" spans="1:41" x14ac:dyDescent="0.25">
      <c r="A345" t="s">
        <v>594</v>
      </c>
      <c r="B345" t="s">
        <v>299</v>
      </c>
      <c r="C345" t="s">
        <v>595</v>
      </c>
      <c r="D345" t="s">
        <v>59</v>
      </c>
      <c r="E345" t="s">
        <v>117</v>
      </c>
      <c r="F345" s="51" t="str">
        <f>IFERROR(VLOOKUP(D345,'Tabelas auxiliares'!$A$3:$B$61,2,FALSE),"")</f>
        <v>PROEC - REALIZAÇÃO DE EVENTOS * D.U.C</v>
      </c>
      <c r="G345" s="51" t="str">
        <f>IFERROR(VLOOKUP($B345,'Tabelas auxiliares'!$A$65:$C$102,2,FALSE),"")</f>
        <v>Eventos institucionais</v>
      </c>
      <c r="H345" s="51" t="str">
        <f>IFERROR(VLOOKUP($B345,'Tabelas auxiliares'!$A$65:$C$102,3,FALSE),"")</f>
        <v>BUFFET / ESTANDES / AQUISICAO DE PLACAS COMEMORATIVAS E AFINS / SERVIÇOS DE SOM, IMAGEM E PALCO / SERVIÇOS DE LAVANDERIA EVENTOS / SERVIÇOS DE TRADUÇÃO</v>
      </c>
      <c r="I345" t="s">
        <v>1925</v>
      </c>
      <c r="J345" t="s">
        <v>1913</v>
      </c>
      <c r="K345" t="s">
        <v>1943</v>
      </c>
      <c r="L345" t="s">
        <v>1927</v>
      </c>
      <c r="M345" t="s">
        <v>1942</v>
      </c>
      <c r="N345" t="s">
        <v>166</v>
      </c>
      <c r="O345" t="s">
        <v>167</v>
      </c>
      <c r="P345" t="s">
        <v>200</v>
      </c>
      <c r="Q345" t="s">
        <v>168</v>
      </c>
      <c r="R345" t="s">
        <v>165</v>
      </c>
      <c r="S345" t="s">
        <v>119</v>
      </c>
      <c r="T345" t="s">
        <v>228</v>
      </c>
      <c r="U345" t="s">
        <v>602</v>
      </c>
      <c r="V345" t="s">
        <v>1917</v>
      </c>
      <c r="W345" t="s">
        <v>1918</v>
      </c>
      <c r="X345" s="51" t="str">
        <f t="shared" si="10"/>
        <v>3</v>
      </c>
      <c r="Y345" s="51" t="str">
        <f>IF(T345="","",IF(AND(T345&lt;&gt;'Tabelas auxiliares'!$B$236,T345&lt;&gt;'Tabelas auxiliares'!$B$237,T345&lt;&gt;'Tabelas auxiliares'!$C$236,T345&lt;&gt;'Tabelas auxiliares'!$C$237,T345&lt;&gt;'Tabelas auxiliares'!$D$236),"FOLHA DE PESSOAL",IF(X345='Tabelas auxiliares'!$A$237,"CUSTEIO",IF(X345='Tabelas auxiliares'!$A$236,"INVESTIMENTO","ERRO - VERIFICAR"))))</f>
        <v>CUSTEIO</v>
      </c>
      <c r="Z345" s="64">
        <f t="shared" si="11"/>
        <v>2118.4</v>
      </c>
      <c r="AC345" s="44">
        <v>2118.4</v>
      </c>
      <c r="AD345" s="72"/>
      <c r="AE345" s="72"/>
      <c r="AF345" s="72"/>
      <c r="AG345" s="72"/>
      <c r="AH345" s="72"/>
      <c r="AI345" s="72"/>
      <c r="AJ345" s="72"/>
      <c r="AK345" s="72"/>
      <c r="AL345" s="72"/>
      <c r="AM345" s="72"/>
      <c r="AN345" s="72"/>
      <c r="AO345" s="72"/>
    </row>
    <row r="346" spans="1:41" x14ac:dyDescent="0.25">
      <c r="A346" t="s">
        <v>594</v>
      </c>
      <c r="B346" t="s">
        <v>299</v>
      </c>
      <c r="C346" t="s">
        <v>595</v>
      </c>
      <c r="D346" t="s">
        <v>59</v>
      </c>
      <c r="E346" t="s">
        <v>117</v>
      </c>
      <c r="F346" s="51" t="str">
        <f>IFERROR(VLOOKUP(D346,'Tabelas auxiliares'!$A$3:$B$61,2,FALSE),"")</f>
        <v>PROEC - REALIZAÇÃO DE EVENTOS * D.U.C</v>
      </c>
      <c r="G346" s="51" t="str">
        <f>IFERROR(VLOOKUP($B346,'Tabelas auxiliares'!$A$65:$C$102,2,FALSE),"")</f>
        <v>Eventos institucionais</v>
      </c>
      <c r="H346" s="51" t="str">
        <f>IFERROR(VLOOKUP($B346,'Tabelas auxiliares'!$A$65:$C$102,3,FALSE),"")</f>
        <v>BUFFET / ESTANDES / AQUISICAO DE PLACAS COMEMORATIVAS E AFINS / SERVIÇOS DE SOM, IMAGEM E PALCO / SERVIÇOS DE LAVANDERIA EVENTOS / SERVIÇOS DE TRADUÇÃO</v>
      </c>
      <c r="I346" t="s">
        <v>1925</v>
      </c>
      <c r="J346" t="s">
        <v>1913</v>
      </c>
      <c r="K346" t="s">
        <v>1944</v>
      </c>
      <c r="L346" t="s">
        <v>1927</v>
      </c>
      <c r="M346" t="s">
        <v>1942</v>
      </c>
      <c r="N346" t="s">
        <v>166</v>
      </c>
      <c r="O346" t="s">
        <v>167</v>
      </c>
      <c r="P346" t="s">
        <v>200</v>
      </c>
      <c r="Q346" t="s">
        <v>168</v>
      </c>
      <c r="R346" t="s">
        <v>165</v>
      </c>
      <c r="S346" t="s">
        <v>119</v>
      </c>
      <c r="T346" t="s">
        <v>228</v>
      </c>
      <c r="U346" t="s">
        <v>602</v>
      </c>
      <c r="V346" t="s">
        <v>1917</v>
      </c>
      <c r="W346" t="s">
        <v>1918</v>
      </c>
      <c r="X346" s="51" t="str">
        <f t="shared" si="10"/>
        <v>3</v>
      </c>
      <c r="Y346" s="51" t="str">
        <f>IF(T346="","",IF(AND(T346&lt;&gt;'Tabelas auxiliares'!$B$236,T346&lt;&gt;'Tabelas auxiliares'!$B$237,T346&lt;&gt;'Tabelas auxiliares'!$C$236,T346&lt;&gt;'Tabelas auxiliares'!$C$237,T346&lt;&gt;'Tabelas auxiliares'!$D$236),"FOLHA DE PESSOAL",IF(X346='Tabelas auxiliares'!$A$237,"CUSTEIO",IF(X346='Tabelas auxiliares'!$A$236,"INVESTIMENTO","ERRO - VERIFICAR"))))</f>
        <v>CUSTEIO</v>
      </c>
      <c r="Z346" s="64">
        <f t="shared" si="11"/>
        <v>794.4</v>
      </c>
      <c r="AB346" s="44">
        <v>794.4</v>
      </c>
      <c r="AD346" s="72"/>
      <c r="AE346" s="72"/>
      <c r="AF346" s="72"/>
      <c r="AG346" s="72"/>
      <c r="AH346" s="72"/>
      <c r="AI346" s="72"/>
      <c r="AJ346" s="72"/>
      <c r="AK346" s="72"/>
      <c r="AL346" s="72"/>
      <c r="AM346" s="72"/>
      <c r="AN346" s="72"/>
      <c r="AO346" s="72"/>
    </row>
    <row r="347" spans="1:41" x14ac:dyDescent="0.25">
      <c r="A347" t="s">
        <v>594</v>
      </c>
      <c r="B347" t="s">
        <v>299</v>
      </c>
      <c r="C347" t="s">
        <v>595</v>
      </c>
      <c r="D347" t="s">
        <v>59</v>
      </c>
      <c r="E347" t="s">
        <v>117</v>
      </c>
      <c r="F347" s="51" t="str">
        <f>IFERROR(VLOOKUP(D347,'Tabelas auxiliares'!$A$3:$B$61,2,FALSE),"")</f>
        <v>PROEC - REALIZAÇÃO DE EVENTOS * D.U.C</v>
      </c>
      <c r="G347" s="51" t="str">
        <f>IFERROR(VLOOKUP($B347,'Tabelas auxiliares'!$A$65:$C$102,2,FALSE),"")</f>
        <v>Eventos institucionais</v>
      </c>
      <c r="H347" s="51" t="str">
        <f>IFERROR(VLOOKUP($B347,'Tabelas auxiliares'!$A$65:$C$102,3,FALSE),"")</f>
        <v>BUFFET / ESTANDES / AQUISICAO DE PLACAS COMEMORATIVAS E AFINS / SERVIÇOS DE SOM, IMAGEM E PALCO / SERVIÇOS DE LAVANDERIA EVENTOS / SERVIÇOS DE TRADUÇÃO</v>
      </c>
      <c r="I347" t="s">
        <v>1407</v>
      </c>
      <c r="J347" t="s">
        <v>1913</v>
      </c>
      <c r="K347" t="s">
        <v>1945</v>
      </c>
      <c r="L347" t="s">
        <v>1927</v>
      </c>
      <c r="M347" t="s">
        <v>1920</v>
      </c>
      <c r="N347" t="s">
        <v>166</v>
      </c>
      <c r="O347" t="s">
        <v>167</v>
      </c>
      <c r="P347" t="s">
        <v>200</v>
      </c>
      <c r="Q347" t="s">
        <v>168</v>
      </c>
      <c r="R347" t="s">
        <v>165</v>
      </c>
      <c r="S347" t="s">
        <v>597</v>
      </c>
      <c r="T347" t="s">
        <v>164</v>
      </c>
      <c r="U347" t="s">
        <v>118</v>
      </c>
      <c r="V347" t="s">
        <v>1917</v>
      </c>
      <c r="W347" t="s">
        <v>1918</v>
      </c>
      <c r="X347" s="51" t="str">
        <f t="shared" si="10"/>
        <v>3</v>
      </c>
      <c r="Y347" s="51" t="str">
        <f>IF(T347="","",IF(AND(T347&lt;&gt;'Tabelas auxiliares'!$B$236,T347&lt;&gt;'Tabelas auxiliares'!$B$237,T347&lt;&gt;'Tabelas auxiliares'!$C$236,T347&lt;&gt;'Tabelas auxiliares'!$C$237,T347&lt;&gt;'Tabelas auxiliares'!$D$236),"FOLHA DE PESSOAL",IF(X347='Tabelas auxiliares'!$A$237,"CUSTEIO",IF(X347='Tabelas auxiliares'!$A$236,"INVESTIMENTO","ERRO - VERIFICAR"))))</f>
        <v>CUSTEIO</v>
      </c>
      <c r="Z347" s="64">
        <f t="shared" si="11"/>
        <v>2520</v>
      </c>
      <c r="AB347" s="44">
        <v>2520</v>
      </c>
      <c r="AD347" s="72"/>
      <c r="AE347" s="72"/>
      <c r="AF347" s="72"/>
      <c r="AG347" s="72"/>
      <c r="AH347" s="72"/>
      <c r="AI347" s="72"/>
      <c r="AJ347" s="72"/>
      <c r="AK347" s="72"/>
      <c r="AL347" s="72"/>
      <c r="AM347" s="72"/>
      <c r="AN347" s="72"/>
      <c r="AO347" s="72"/>
    </row>
    <row r="348" spans="1:41" x14ac:dyDescent="0.25">
      <c r="A348" t="s">
        <v>594</v>
      </c>
      <c r="B348" t="s">
        <v>299</v>
      </c>
      <c r="C348" t="s">
        <v>595</v>
      </c>
      <c r="D348" t="s">
        <v>59</v>
      </c>
      <c r="E348" t="s">
        <v>117</v>
      </c>
      <c r="F348" s="51" t="str">
        <f>IFERROR(VLOOKUP(D348,'Tabelas auxiliares'!$A$3:$B$61,2,FALSE),"")</f>
        <v>PROEC - REALIZAÇÃO DE EVENTOS * D.U.C</v>
      </c>
      <c r="G348" s="51" t="str">
        <f>IFERROR(VLOOKUP($B348,'Tabelas auxiliares'!$A$65:$C$102,2,FALSE),"")</f>
        <v>Eventos institucionais</v>
      </c>
      <c r="H348" s="51" t="str">
        <f>IFERROR(VLOOKUP($B348,'Tabelas auxiliares'!$A$65:$C$102,3,FALSE),"")</f>
        <v>BUFFET / ESTANDES / AQUISICAO DE PLACAS COMEMORATIVAS E AFINS / SERVIÇOS DE SOM, IMAGEM E PALCO / SERVIÇOS DE LAVANDERIA EVENTOS / SERVIÇOS DE TRADUÇÃO</v>
      </c>
      <c r="I348" t="s">
        <v>598</v>
      </c>
      <c r="J348" t="s">
        <v>1913</v>
      </c>
      <c r="K348" t="s">
        <v>1946</v>
      </c>
      <c r="L348" t="s">
        <v>1927</v>
      </c>
      <c r="M348" t="s">
        <v>1920</v>
      </c>
      <c r="N348" t="s">
        <v>166</v>
      </c>
      <c r="O348" t="s">
        <v>167</v>
      </c>
      <c r="P348" t="s">
        <v>200</v>
      </c>
      <c r="Q348" t="s">
        <v>168</v>
      </c>
      <c r="R348" t="s">
        <v>165</v>
      </c>
      <c r="S348" t="s">
        <v>597</v>
      </c>
      <c r="T348" t="s">
        <v>164</v>
      </c>
      <c r="U348" t="s">
        <v>118</v>
      </c>
      <c r="V348" t="s">
        <v>1947</v>
      </c>
      <c r="W348" t="s">
        <v>1948</v>
      </c>
      <c r="X348" s="51" t="str">
        <f t="shared" si="10"/>
        <v>3</v>
      </c>
      <c r="Y348" s="51" t="str">
        <f>IF(T348="","",IF(AND(T348&lt;&gt;'Tabelas auxiliares'!$B$236,T348&lt;&gt;'Tabelas auxiliares'!$B$237,T348&lt;&gt;'Tabelas auxiliares'!$C$236,T348&lt;&gt;'Tabelas auxiliares'!$C$237,T348&lt;&gt;'Tabelas auxiliares'!$D$236),"FOLHA DE PESSOAL",IF(X348='Tabelas auxiliares'!$A$237,"CUSTEIO",IF(X348='Tabelas auxiliares'!$A$236,"INVESTIMENTO","ERRO - VERIFICAR"))))</f>
        <v>CUSTEIO</v>
      </c>
      <c r="Z348" s="64">
        <f t="shared" si="11"/>
        <v>11420</v>
      </c>
      <c r="AA348" s="44">
        <v>11420</v>
      </c>
      <c r="AD348" s="72"/>
      <c r="AE348" s="72"/>
      <c r="AF348" s="72"/>
      <c r="AG348" s="72"/>
      <c r="AH348" s="72"/>
      <c r="AI348" s="72"/>
      <c r="AJ348" s="72"/>
      <c r="AK348" s="72"/>
      <c r="AL348" s="72"/>
      <c r="AM348" s="72"/>
      <c r="AN348" s="72"/>
      <c r="AO348" s="72"/>
    </row>
    <row r="349" spans="1:41" x14ac:dyDescent="0.25">
      <c r="A349" t="s">
        <v>594</v>
      </c>
      <c r="B349" t="s">
        <v>299</v>
      </c>
      <c r="C349" t="s">
        <v>595</v>
      </c>
      <c r="D349" t="s">
        <v>59</v>
      </c>
      <c r="E349" t="s">
        <v>117</v>
      </c>
      <c r="F349" s="51" t="str">
        <f>IFERROR(VLOOKUP(D349,'Tabelas auxiliares'!$A$3:$B$61,2,FALSE),"")</f>
        <v>PROEC - REALIZAÇÃO DE EVENTOS * D.U.C</v>
      </c>
      <c r="G349" s="51" t="str">
        <f>IFERROR(VLOOKUP($B349,'Tabelas auxiliares'!$A$65:$C$102,2,FALSE),"")</f>
        <v>Eventos institucionais</v>
      </c>
      <c r="H349" s="51" t="str">
        <f>IFERROR(VLOOKUP($B349,'Tabelas auxiliares'!$A$65:$C$102,3,FALSE),"")</f>
        <v>BUFFET / ESTANDES / AQUISICAO DE PLACAS COMEMORATIVAS E AFINS / SERVIÇOS DE SOM, IMAGEM E PALCO / SERVIÇOS DE LAVANDERIA EVENTOS / SERVIÇOS DE TRADUÇÃO</v>
      </c>
      <c r="I349" t="s">
        <v>598</v>
      </c>
      <c r="J349" t="s">
        <v>1913</v>
      </c>
      <c r="K349" t="s">
        <v>1949</v>
      </c>
      <c r="L349" t="s">
        <v>1927</v>
      </c>
      <c r="M349" t="s">
        <v>1942</v>
      </c>
      <c r="N349" t="s">
        <v>166</v>
      </c>
      <c r="O349" t="s">
        <v>167</v>
      </c>
      <c r="P349" t="s">
        <v>200</v>
      </c>
      <c r="Q349" t="s">
        <v>168</v>
      </c>
      <c r="R349" t="s">
        <v>165</v>
      </c>
      <c r="S349" t="s">
        <v>597</v>
      </c>
      <c r="T349" t="s">
        <v>164</v>
      </c>
      <c r="U349" t="s">
        <v>118</v>
      </c>
      <c r="V349" t="s">
        <v>1947</v>
      </c>
      <c r="W349" t="s">
        <v>1948</v>
      </c>
      <c r="X349" s="51" t="str">
        <f t="shared" si="10"/>
        <v>3</v>
      </c>
      <c r="Y349" s="51" t="str">
        <f>IF(T349="","",IF(AND(T349&lt;&gt;'Tabelas auxiliares'!$B$236,T349&lt;&gt;'Tabelas auxiliares'!$B$237,T349&lt;&gt;'Tabelas auxiliares'!$C$236,T349&lt;&gt;'Tabelas auxiliares'!$C$237,T349&lt;&gt;'Tabelas auxiliares'!$D$236),"FOLHA DE PESSOAL",IF(X349='Tabelas auxiliares'!$A$237,"CUSTEIO",IF(X349='Tabelas auxiliares'!$A$236,"INVESTIMENTO","ERRO - VERIFICAR"))))</f>
        <v>CUSTEIO</v>
      </c>
      <c r="Z349" s="64">
        <f t="shared" si="11"/>
        <v>529.6</v>
      </c>
      <c r="AA349" s="44">
        <v>529.6</v>
      </c>
      <c r="AD349" s="72"/>
      <c r="AE349" s="72"/>
      <c r="AF349" s="72"/>
      <c r="AG349" s="72"/>
      <c r="AH349" s="72"/>
      <c r="AI349" s="72"/>
      <c r="AJ349" s="72"/>
      <c r="AK349" s="72"/>
      <c r="AL349" s="72"/>
      <c r="AM349" s="72"/>
      <c r="AN349" s="72"/>
      <c r="AO349" s="72"/>
    </row>
    <row r="350" spans="1:41" x14ac:dyDescent="0.25">
      <c r="A350" t="s">
        <v>594</v>
      </c>
      <c r="B350" t="s">
        <v>299</v>
      </c>
      <c r="C350" t="s">
        <v>595</v>
      </c>
      <c r="D350" t="s">
        <v>59</v>
      </c>
      <c r="E350" t="s">
        <v>117</v>
      </c>
      <c r="F350" s="51" t="str">
        <f>IFERROR(VLOOKUP(D350,'Tabelas auxiliares'!$A$3:$B$61,2,FALSE),"")</f>
        <v>PROEC - REALIZAÇÃO DE EVENTOS * D.U.C</v>
      </c>
      <c r="G350" s="51" t="str">
        <f>IFERROR(VLOOKUP($B350,'Tabelas auxiliares'!$A$65:$C$102,2,FALSE),"")</f>
        <v>Eventos institucionais</v>
      </c>
      <c r="H350" s="51" t="str">
        <f>IFERROR(VLOOKUP($B350,'Tabelas auxiliares'!$A$65:$C$102,3,FALSE),"")</f>
        <v>BUFFET / ESTANDES / AQUISICAO DE PLACAS COMEMORATIVAS E AFINS / SERVIÇOS DE SOM, IMAGEM E PALCO / SERVIÇOS DE LAVANDERIA EVENTOS / SERVIÇOS DE TRADUÇÃO</v>
      </c>
      <c r="I350" t="s">
        <v>598</v>
      </c>
      <c r="J350" t="s">
        <v>1913</v>
      </c>
      <c r="K350" t="s">
        <v>1950</v>
      </c>
      <c r="L350" t="s">
        <v>1927</v>
      </c>
      <c r="M350" t="s">
        <v>1924</v>
      </c>
      <c r="N350" t="s">
        <v>166</v>
      </c>
      <c r="O350" t="s">
        <v>167</v>
      </c>
      <c r="P350" t="s">
        <v>200</v>
      </c>
      <c r="Q350" t="s">
        <v>168</v>
      </c>
      <c r="R350" t="s">
        <v>165</v>
      </c>
      <c r="S350" t="s">
        <v>597</v>
      </c>
      <c r="T350" t="s">
        <v>164</v>
      </c>
      <c r="U350" t="s">
        <v>118</v>
      </c>
      <c r="V350" t="s">
        <v>1947</v>
      </c>
      <c r="W350" t="s">
        <v>1948</v>
      </c>
      <c r="X350" s="51" t="str">
        <f t="shared" si="10"/>
        <v>3</v>
      </c>
      <c r="Y350" s="51" t="str">
        <f>IF(T350="","",IF(AND(T350&lt;&gt;'Tabelas auxiliares'!$B$236,T350&lt;&gt;'Tabelas auxiliares'!$B$237,T350&lt;&gt;'Tabelas auxiliares'!$C$236,T350&lt;&gt;'Tabelas auxiliares'!$C$237,T350&lt;&gt;'Tabelas auxiliares'!$D$236),"FOLHA DE PESSOAL",IF(X350='Tabelas auxiliares'!$A$237,"CUSTEIO",IF(X350='Tabelas auxiliares'!$A$236,"INVESTIMENTO","ERRO - VERIFICAR"))))</f>
        <v>CUSTEIO</v>
      </c>
      <c r="Z350" s="64">
        <f t="shared" si="11"/>
        <v>460.9</v>
      </c>
      <c r="AA350" s="44">
        <v>460.9</v>
      </c>
      <c r="AD350" s="72"/>
      <c r="AE350" s="72"/>
      <c r="AF350" s="72"/>
      <c r="AG350" s="72"/>
      <c r="AH350" s="72"/>
      <c r="AI350" s="72"/>
      <c r="AJ350" s="72"/>
      <c r="AK350" s="72"/>
      <c r="AL350" s="72"/>
      <c r="AM350" s="72"/>
      <c r="AN350" s="72"/>
      <c r="AO350" s="72"/>
    </row>
    <row r="351" spans="1:41" x14ac:dyDescent="0.25">
      <c r="A351" t="s">
        <v>594</v>
      </c>
      <c r="B351" t="s">
        <v>299</v>
      </c>
      <c r="C351" t="s">
        <v>595</v>
      </c>
      <c r="D351" t="s">
        <v>59</v>
      </c>
      <c r="E351" t="s">
        <v>117</v>
      </c>
      <c r="F351" s="51" t="str">
        <f>IFERROR(VLOOKUP(D351,'Tabelas auxiliares'!$A$3:$B$61,2,FALSE),"")</f>
        <v>PROEC - REALIZAÇÃO DE EVENTOS * D.U.C</v>
      </c>
      <c r="G351" s="51" t="str">
        <f>IFERROR(VLOOKUP($B351,'Tabelas auxiliares'!$A$65:$C$102,2,FALSE),"")</f>
        <v>Eventos institucionais</v>
      </c>
      <c r="H351" s="51" t="str">
        <f>IFERROR(VLOOKUP($B351,'Tabelas auxiliares'!$A$65:$C$102,3,FALSE),"")</f>
        <v>BUFFET / ESTANDES / AQUISICAO DE PLACAS COMEMORATIVAS E AFINS / SERVIÇOS DE SOM, IMAGEM E PALCO / SERVIÇOS DE LAVANDERIA EVENTOS / SERVIÇOS DE TRADUÇÃO</v>
      </c>
      <c r="I351" t="s">
        <v>598</v>
      </c>
      <c r="J351" t="s">
        <v>1913</v>
      </c>
      <c r="K351" t="s">
        <v>1951</v>
      </c>
      <c r="L351" t="s">
        <v>1927</v>
      </c>
      <c r="M351" t="s">
        <v>1916</v>
      </c>
      <c r="N351" t="s">
        <v>166</v>
      </c>
      <c r="O351" t="s">
        <v>167</v>
      </c>
      <c r="P351" t="s">
        <v>200</v>
      </c>
      <c r="Q351" t="s">
        <v>168</v>
      </c>
      <c r="R351" t="s">
        <v>165</v>
      </c>
      <c r="S351" t="s">
        <v>597</v>
      </c>
      <c r="T351" t="s">
        <v>164</v>
      </c>
      <c r="U351" t="s">
        <v>118</v>
      </c>
      <c r="V351" t="s">
        <v>1947</v>
      </c>
      <c r="W351" t="s">
        <v>1948</v>
      </c>
      <c r="X351" s="51" t="str">
        <f t="shared" si="10"/>
        <v>3</v>
      </c>
      <c r="Y351" s="51" t="str">
        <f>IF(T351="","",IF(AND(T351&lt;&gt;'Tabelas auxiliares'!$B$236,T351&lt;&gt;'Tabelas auxiliares'!$B$237,T351&lt;&gt;'Tabelas auxiliares'!$C$236,T351&lt;&gt;'Tabelas auxiliares'!$C$237,T351&lt;&gt;'Tabelas auxiliares'!$D$236),"FOLHA DE PESSOAL",IF(X351='Tabelas auxiliares'!$A$237,"CUSTEIO",IF(X351='Tabelas auxiliares'!$A$236,"INVESTIMENTO","ERRO - VERIFICAR"))))</f>
        <v>CUSTEIO</v>
      </c>
      <c r="Z351" s="64">
        <f t="shared" si="11"/>
        <v>5800</v>
      </c>
      <c r="AA351" s="44">
        <v>5800</v>
      </c>
      <c r="AD351" s="72"/>
      <c r="AE351" s="72"/>
      <c r="AF351" s="72"/>
      <c r="AG351" s="72"/>
      <c r="AH351" s="72"/>
      <c r="AI351" s="72"/>
      <c r="AJ351" s="72"/>
      <c r="AK351" s="72"/>
      <c r="AL351" s="72"/>
      <c r="AM351" s="72"/>
      <c r="AN351" s="72"/>
      <c r="AO351" s="72"/>
    </row>
    <row r="352" spans="1:41" x14ac:dyDescent="0.25">
      <c r="A352" t="s">
        <v>594</v>
      </c>
      <c r="B352" t="s">
        <v>299</v>
      </c>
      <c r="C352" t="s">
        <v>595</v>
      </c>
      <c r="D352" t="s">
        <v>59</v>
      </c>
      <c r="E352" t="s">
        <v>117</v>
      </c>
      <c r="F352" s="51" t="str">
        <f>IFERROR(VLOOKUP(D352,'Tabelas auxiliares'!$A$3:$B$61,2,FALSE),"")</f>
        <v>PROEC - REALIZAÇÃO DE EVENTOS * D.U.C</v>
      </c>
      <c r="G352" s="51" t="str">
        <f>IFERROR(VLOOKUP($B352,'Tabelas auxiliares'!$A$65:$C$102,2,FALSE),"")</f>
        <v>Eventos institucionais</v>
      </c>
      <c r="H352" s="51" t="str">
        <f>IFERROR(VLOOKUP($B352,'Tabelas auxiliares'!$A$65:$C$102,3,FALSE),"")</f>
        <v>BUFFET / ESTANDES / AQUISICAO DE PLACAS COMEMORATIVAS E AFINS / SERVIÇOS DE SOM, IMAGEM E PALCO / SERVIÇOS DE LAVANDERIA EVENTOS / SERVIÇOS DE TRADUÇÃO</v>
      </c>
      <c r="I352" t="s">
        <v>598</v>
      </c>
      <c r="J352" t="s">
        <v>1913</v>
      </c>
      <c r="K352" t="s">
        <v>1952</v>
      </c>
      <c r="L352" t="s">
        <v>1915</v>
      </c>
      <c r="M352" t="s">
        <v>1922</v>
      </c>
      <c r="N352" t="s">
        <v>166</v>
      </c>
      <c r="O352" t="s">
        <v>167</v>
      </c>
      <c r="P352" t="s">
        <v>200</v>
      </c>
      <c r="Q352" t="s">
        <v>168</v>
      </c>
      <c r="R352" t="s">
        <v>165</v>
      </c>
      <c r="S352" t="s">
        <v>597</v>
      </c>
      <c r="T352" t="s">
        <v>164</v>
      </c>
      <c r="U352" t="s">
        <v>118</v>
      </c>
      <c r="V352" t="s">
        <v>1947</v>
      </c>
      <c r="W352" t="s">
        <v>1948</v>
      </c>
      <c r="X352" s="51" t="str">
        <f t="shared" si="10"/>
        <v>3</v>
      </c>
      <c r="Y352" s="51" t="str">
        <f>IF(T352="","",IF(AND(T352&lt;&gt;'Tabelas auxiliares'!$B$236,T352&lt;&gt;'Tabelas auxiliares'!$B$237,T352&lt;&gt;'Tabelas auxiliares'!$C$236,T352&lt;&gt;'Tabelas auxiliares'!$C$237,T352&lt;&gt;'Tabelas auxiliares'!$D$236),"FOLHA DE PESSOAL",IF(X352='Tabelas auxiliares'!$A$237,"CUSTEIO",IF(X352='Tabelas auxiliares'!$A$236,"INVESTIMENTO","ERRO - VERIFICAR"))))</f>
        <v>CUSTEIO</v>
      </c>
      <c r="Z352" s="64">
        <f t="shared" si="11"/>
        <v>9241.7099999999991</v>
      </c>
      <c r="AA352" s="44">
        <v>9241.7099999999991</v>
      </c>
      <c r="AD352" s="72"/>
      <c r="AE352" s="72"/>
      <c r="AF352" s="72"/>
      <c r="AG352" s="72"/>
      <c r="AH352" s="72"/>
      <c r="AI352" s="72"/>
      <c r="AJ352" s="72"/>
      <c r="AK352" s="72"/>
      <c r="AL352" s="72"/>
      <c r="AM352" s="72"/>
      <c r="AN352" s="72"/>
      <c r="AO352" s="72"/>
    </row>
    <row r="353" spans="1:41" x14ac:dyDescent="0.25">
      <c r="A353" t="s">
        <v>594</v>
      </c>
      <c r="B353" t="s">
        <v>299</v>
      </c>
      <c r="C353" t="s">
        <v>595</v>
      </c>
      <c r="D353" t="s">
        <v>59</v>
      </c>
      <c r="E353" t="s">
        <v>117</v>
      </c>
      <c r="F353" s="51" t="str">
        <f>IFERROR(VLOOKUP(D353,'Tabelas auxiliares'!$A$3:$B$61,2,FALSE),"")</f>
        <v>PROEC - REALIZAÇÃO DE EVENTOS * D.U.C</v>
      </c>
      <c r="G353" s="51" t="str">
        <f>IFERROR(VLOOKUP($B353,'Tabelas auxiliares'!$A$65:$C$102,2,FALSE),"")</f>
        <v>Eventos institucionais</v>
      </c>
      <c r="H353" s="51" t="str">
        <f>IFERROR(VLOOKUP($B353,'Tabelas auxiliares'!$A$65:$C$102,3,FALSE),"")</f>
        <v>BUFFET / ESTANDES / AQUISICAO DE PLACAS COMEMORATIVAS E AFINS / SERVIÇOS DE SOM, IMAGEM E PALCO / SERVIÇOS DE LAVANDERIA EVENTOS / SERVIÇOS DE TRADUÇÃO</v>
      </c>
      <c r="I353" t="s">
        <v>1456</v>
      </c>
      <c r="J353" t="s">
        <v>1913</v>
      </c>
      <c r="K353" t="s">
        <v>1953</v>
      </c>
      <c r="L353" t="s">
        <v>1954</v>
      </c>
      <c r="M353" t="s">
        <v>1920</v>
      </c>
      <c r="N353" t="s">
        <v>166</v>
      </c>
      <c r="O353" t="s">
        <v>167</v>
      </c>
      <c r="P353" t="s">
        <v>200</v>
      </c>
      <c r="Q353" t="s">
        <v>168</v>
      </c>
      <c r="R353" t="s">
        <v>165</v>
      </c>
      <c r="S353" t="s">
        <v>597</v>
      </c>
      <c r="T353" t="s">
        <v>164</v>
      </c>
      <c r="U353" t="s">
        <v>118</v>
      </c>
      <c r="V353" t="s">
        <v>1917</v>
      </c>
      <c r="W353" t="s">
        <v>1918</v>
      </c>
      <c r="X353" s="51" t="str">
        <f t="shared" si="10"/>
        <v>3</v>
      </c>
      <c r="Y353" s="51" t="str">
        <f>IF(T353="","",IF(AND(T353&lt;&gt;'Tabelas auxiliares'!$B$236,T353&lt;&gt;'Tabelas auxiliares'!$B$237,T353&lt;&gt;'Tabelas auxiliares'!$C$236,T353&lt;&gt;'Tabelas auxiliares'!$C$237,T353&lt;&gt;'Tabelas auxiliares'!$D$236),"FOLHA DE PESSOAL",IF(X353='Tabelas auxiliares'!$A$237,"CUSTEIO",IF(X353='Tabelas auxiliares'!$A$236,"INVESTIMENTO","ERRO - VERIFICAR"))))</f>
        <v>CUSTEIO</v>
      </c>
      <c r="Z353" s="64">
        <f t="shared" si="11"/>
        <v>8120</v>
      </c>
      <c r="AA353" s="44">
        <v>8120</v>
      </c>
      <c r="AD353" s="72"/>
      <c r="AE353" s="72"/>
      <c r="AF353" s="72"/>
      <c r="AG353" s="72"/>
      <c r="AH353" s="72"/>
      <c r="AI353" s="72"/>
      <c r="AJ353" s="72"/>
      <c r="AK353" s="72"/>
      <c r="AL353" s="72"/>
      <c r="AM353" s="72"/>
      <c r="AN353" s="72"/>
      <c r="AO353" s="72"/>
    </row>
    <row r="354" spans="1:41" x14ac:dyDescent="0.25">
      <c r="A354" t="s">
        <v>594</v>
      </c>
      <c r="B354" t="s">
        <v>302</v>
      </c>
      <c r="C354" t="s">
        <v>595</v>
      </c>
      <c r="D354" t="s">
        <v>90</v>
      </c>
      <c r="E354" t="s">
        <v>117</v>
      </c>
      <c r="F354" s="51" t="str">
        <f>IFERROR(VLOOKUP(D354,'Tabelas auxiliares'!$A$3:$B$61,2,FALSE),"")</f>
        <v>SUGEPE-FOLHA - PASEP + AUX. MORADIA</v>
      </c>
      <c r="G354" s="51" t="str">
        <f>IFERROR(VLOOKUP($B354,'Tabelas auxiliares'!$A$65:$C$102,2,FALSE),"")</f>
        <v>Folha de pagamento - Ativos, Previdência, PASEP</v>
      </c>
      <c r="H354" s="51" t="str">
        <f>IFERROR(VLOOKUP($B354,'Tabelas auxiliares'!$A$65:$C$102,3,FALSE),"")</f>
        <v>FOLHA DE PAGAMENTO / CONTRIBUICAO PARA O PSS / SUBSTITUICOES / INSS PATRONAL / PASEP</v>
      </c>
      <c r="I354" t="s">
        <v>1955</v>
      </c>
      <c r="J354" t="s">
        <v>1956</v>
      </c>
      <c r="K354" t="s">
        <v>1957</v>
      </c>
      <c r="L354" t="s">
        <v>1958</v>
      </c>
      <c r="M354" t="s">
        <v>1737</v>
      </c>
      <c r="N354" t="s">
        <v>127</v>
      </c>
      <c r="O354" t="s">
        <v>167</v>
      </c>
      <c r="P354" t="s">
        <v>1959</v>
      </c>
      <c r="Q354" t="s">
        <v>168</v>
      </c>
      <c r="R354" t="s">
        <v>165</v>
      </c>
      <c r="S354" t="s">
        <v>119</v>
      </c>
      <c r="T354" t="s">
        <v>1960</v>
      </c>
      <c r="U354" t="s">
        <v>136</v>
      </c>
      <c r="V354" t="s">
        <v>1961</v>
      </c>
      <c r="W354" t="s">
        <v>1962</v>
      </c>
      <c r="X354" s="51" t="str">
        <f t="shared" si="10"/>
        <v>3</v>
      </c>
      <c r="Y354" s="51" t="str">
        <f>IF(T354="","",IF(AND(T354&lt;&gt;'Tabelas auxiliares'!$B$236,T354&lt;&gt;'Tabelas auxiliares'!$B$237,T354&lt;&gt;'Tabelas auxiliares'!$C$236,T354&lt;&gt;'Tabelas auxiliares'!$C$237,T354&lt;&gt;'Tabelas auxiliares'!$D$236),"FOLHA DE PESSOAL",IF(X354='Tabelas auxiliares'!$A$237,"CUSTEIO",IF(X354='Tabelas auxiliares'!$A$236,"INVESTIMENTO","ERRO - VERIFICAR"))))</f>
        <v>FOLHA DE PESSOAL</v>
      </c>
      <c r="Z354" s="64">
        <f t="shared" si="11"/>
        <v>133853.23000000001</v>
      </c>
      <c r="AC354" s="44">
        <v>133853.23000000001</v>
      </c>
      <c r="AD354" s="72"/>
      <c r="AE354" s="72"/>
      <c r="AF354" s="72"/>
      <c r="AG354" s="72"/>
      <c r="AH354" s="72"/>
      <c r="AI354" s="72"/>
      <c r="AJ354" s="72"/>
      <c r="AK354" s="72"/>
      <c r="AL354" s="72"/>
      <c r="AM354" s="72"/>
      <c r="AN354" s="72"/>
      <c r="AO354" s="72"/>
    </row>
    <row r="355" spans="1:41" x14ac:dyDescent="0.25">
      <c r="A355" t="s">
        <v>594</v>
      </c>
      <c r="B355" t="s">
        <v>302</v>
      </c>
      <c r="C355" t="s">
        <v>595</v>
      </c>
      <c r="D355" t="s">
        <v>90</v>
      </c>
      <c r="E355" t="s">
        <v>117</v>
      </c>
      <c r="F355" s="51" t="str">
        <f>IFERROR(VLOOKUP(D355,'Tabelas auxiliares'!$A$3:$B$61,2,FALSE),"")</f>
        <v>SUGEPE-FOLHA - PASEP + AUX. MORADIA</v>
      </c>
      <c r="G355" s="51" t="str">
        <f>IFERROR(VLOOKUP($B355,'Tabelas auxiliares'!$A$65:$C$102,2,FALSE),"")</f>
        <v>Folha de pagamento - Ativos, Previdência, PASEP</v>
      </c>
      <c r="H355" s="51" t="str">
        <f>IFERROR(VLOOKUP($B355,'Tabelas auxiliares'!$A$65:$C$102,3,FALSE),"")</f>
        <v>FOLHA DE PAGAMENTO / CONTRIBUICAO PARA O PSS / SUBSTITUICOES / INSS PATRONAL / PASEP</v>
      </c>
      <c r="I355" t="s">
        <v>1955</v>
      </c>
      <c r="J355" t="s">
        <v>1956</v>
      </c>
      <c r="K355" t="s">
        <v>1957</v>
      </c>
      <c r="L355" t="s">
        <v>1958</v>
      </c>
      <c r="M355" t="s">
        <v>1737</v>
      </c>
      <c r="N355" t="s">
        <v>127</v>
      </c>
      <c r="O355" t="s">
        <v>167</v>
      </c>
      <c r="P355" t="s">
        <v>1959</v>
      </c>
      <c r="Q355" t="s">
        <v>168</v>
      </c>
      <c r="R355" t="s">
        <v>165</v>
      </c>
      <c r="S355" t="s">
        <v>119</v>
      </c>
      <c r="T355" t="s">
        <v>1960</v>
      </c>
      <c r="U355" t="s">
        <v>136</v>
      </c>
      <c r="V355" t="s">
        <v>1963</v>
      </c>
      <c r="W355" t="s">
        <v>1964</v>
      </c>
      <c r="X355" s="51" t="str">
        <f t="shared" si="10"/>
        <v>3</v>
      </c>
      <c r="Y355" s="51" t="str">
        <f>IF(T355="","",IF(AND(T355&lt;&gt;'Tabelas auxiliares'!$B$236,T355&lt;&gt;'Tabelas auxiliares'!$B$237,T355&lt;&gt;'Tabelas auxiliares'!$C$236,T355&lt;&gt;'Tabelas auxiliares'!$C$237,T355&lt;&gt;'Tabelas auxiliares'!$D$236),"FOLHA DE PESSOAL",IF(X355='Tabelas auxiliares'!$A$237,"CUSTEIO",IF(X355='Tabelas auxiliares'!$A$236,"INVESTIMENTO","ERRO - VERIFICAR"))))</f>
        <v>FOLHA DE PESSOAL</v>
      </c>
      <c r="Z355" s="64">
        <f t="shared" si="11"/>
        <v>6692.66</v>
      </c>
      <c r="AC355" s="44">
        <v>6692.66</v>
      </c>
      <c r="AD355" s="72"/>
      <c r="AE355" s="72"/>
      <c r="AF355" s="72"/>
      <c r="AG355" s="72"/>
      <c r="AH355" s="72"/>
      <c r="AI355" s="72"/>
      <c r="AJ355" s="72"/>
      <c r="AK355" s="72"/>
      <c r="AL355" s="72"/>
      <c r="AM355" s="72"/>
      <c r="AN355" s="72"/>
      <c r="AO355" s="72"/>
    </row>
    <row r="356" spans="1:41" x14ac:dyDescent="0.25">
      <c r="A356" t="s">
        <v>594</v>
      </c>
      <c r="B356" t="s">
        <v>302</v>
      </c>
      <c r="C356" t="s">
        <v>595</v>
      </c>
      <c r="D356" t="s">
        <v>90</v>
      </c>
      <c r="E356" t="s">
        <v>117</v>
      </c>
      <c r="F356" s="51" t="str">
        <f>IFERROR(VLOOKUP(D356,'Tabelas auxiliares'!$A$3:$B$61,2,FALSE),"")</f>
        <v>SUGEPE-FOLHA - PASEP + AUX. MORADIA</v>
      </c>
      <c r="G356" s="51" t="str">
        <f>IFERROR(VLOOKUP($B356,'Tabelas auxiliares'!$A$65:$C$102,2,FALSE),"")</f>
        <v>Folha de pagamento - Ativos, Previdência, PASEP</v>
      </c>
      <c r="H356" s="51" t="str">
        <f>IFERROR(VLOOKUP($B356,'Tabelas auxiliares'!$A$65:$C$102,3,FALSE),"")</f>
        <v>FOLHA DE PAGAMENTO / CONTRIBUICAO PARA O PSS / SUBSTITUICOES / INSS PATRONAL / PASEP</v>
      </c>
      <c r="I356" t="s">
        <v>956</v>
      </c>
      <c r="J356" t="s">
        <v>1965</v>
      </c>
      <c r="K356" t="s">
        <v>1966</v>
      </c>
      <c r="L356" t="s">
        <v>1967</v>
      </c>
      <c r="M356" t="s">
        <v>1968</v>
      </c>
      <c r="N356" t="s">
        <v>130</v>
      </c>
      <c r="O356" t="s">
        <v>927</v>
      </c>
      <c r="P356" t="s">
        <v>1969</v>
      </c>
      <c r="Q356" t="s">
        <v>168</v>
      </c>
      <c r="R356" t="s">
        <v>165</v>
      </c>
      <c r="S356" t="s">
        <v>119</v>
      </c>
      <c r="T356" t="s">
        <v>1960</v>
      </c>
      <c r="U356" t="s">
        <v>141</v>
      </c>
      <c r="V356" t="s">
        <v>1970</v>
      </c>
      <c r="W356" t="s">
        <v>1971</v>
      </c>
      <c r="X356" s="51" t="str">
        <f t="shared" si="10"/>
        <v>3</v>
      </c>
      <c r="Y356" s="51" t="str">
        <f>IF(T356="","",IF(AND(T356&lt;&gt;'Tabelas auxiliares'!$B$236,T356&lt;&gt;'Tabelas auxiliares'!$B$237,T356&lt;&gt;'Tabelas auxiliares'!$C$236,T356&lt;&gt;'Tabelas auxiliares'!$C$237,T356&lt;&gt;'Tabelas auxiliares'!$D$236),"FOLHA DE PESSOAL",IF(X356='Tabelas auxiliares'!$A$237,"CUSTEIO",IF(X356='Tabelas auxiliares'!$A$236,"INVESTIMENTO","ERRO - VERIFICAR"))))</f>
        <v>FOLHA DE PESSOAL</v>
      </c>
      <c r="Z356" s="64">
        <f t="shared" si="11"/>
        <v>1343.99</v>
      </c>
      <c r="AC356" s="44">
        <v>1343.99</v>
      </c>
      <c r="AD356" s="72"/>
      <c r="AE356" s="72"/>
      <c r="AF356" s="72"/>
      <c r="AG356" s="72"/>
      <c r="AH356" s="72"/>
      <c r="AI356" s="72"/>
      <c r="AJ356" s="72"/>
      <c r="AK356" s="72"/>
      <c r="AL356" s="72"/>
      <c r="AM356" s="72"/>
      <c r="AN356" s="72"/>
      <c r="AO356" s="72"/>
    </row>
    <row r="357" spans="1:41" x14ac:dyDescent="0.25">
      <c r="A357" t="s">
        <v>594</v>
      </c>
      <c r="B357" t="s">
        <v>302</v>
      </c>
      <c r="C357" t="s">
        <v>595</v>
      </c>
      <c r="D357" t="s">
        <v>90</v>
      </c>
      <c r="E357" t="s">
        <v>117</v>
      </c>
      <c r="F357" s="51" t="str">
        <f>IFERROR(VLOOKUP(D357,'Tabelas auxiliares'!$A$3:$B$61,2,FALSE),"")</f>
        <v>SUGEPE-FOLHA - PASEP + AUX. MORADIA</v>
      </c>
      <c r="G357" s="51" t="str">
        <f>IFERROR(VLOOKUP($B357,'Tabelas auxiliares'!$A$65:$C$102,2,FALSE),"")</f>
        <v>Folha de pagamento - Ativos, Previdência, PASEP</v>
      </c>
      <c r="H357" s="51" t="str">
        <f>IFERROR(VLOOKUP($B357,'Tabelas auxiliares'!$A$65:$C$102,3,FALSE),"")</f>
        <v>FOLHA DE PAGAMENTO / CONTRIBUICAO PARA O PSS / SUBSTITUICOES / INSS PATRONAL / PASEP</v>
      </c>
      <c r="I357" t="s">
        <v>1522</v>
      </c>
      <c r="J357" t="s">
        <v>805</v>
      </c>
      <c r="K357" t="s">
        <v>1972</v>
      </c>
      <c r="L357" t="s">
        <v>1973</v>
      </c>
      <c r="M357" t="s">
        <v>170</v>
      </c>
      <c r="N357" t="s">
        <v>126</v>
      </c>
      <c r="O357" t="s">
        <v>167</v>
      </c>
      <c r="P357" t="s">
        <v>1974</v>
      </c>
      <c r="Q357" t="s">
        <v>168</v>
      </c>
      <c r="R357" t="s">
        <v>165</v>
      </c>
      <c r="S357" t="s">
        <v>119</v>
      </c>
      <c r="T357" t="s">
        <v>1975</v>
      </c>
      <c r="U357" t="s">
        <v>120</v>
      </c>
      <c r="V357" t="s">
        <v>1976</v>
      </c>
      <c r="W357" t="s">
        <v>1977</v>
      </c>
      <c r="X357" s="51" t="str">
        <f t="shared" si="10"/>
        <v>3</v>
      </c>
      <c r="Y357" s="51" t="str">
        <f>IF(T357="","",IF(AND(T357&lt;&gt;'Tabelas auxiliares'!$B$236,T357&lt;&gt;'Tabelas auxiliares'!$B$237,T357&lt;&gt;'Tabelas auxiliares'!$C$236,T357&lt;&gt;'Tabelas auxiliares'!$C$237,T357&lt;&gt;'Tabelas auxiliares'!$D$236),"FOLHA DE PESSOAL",IF(X357='Tabelas auxiliares'!$A$237,"CUSTEIO",IF(X357='Tabelas auxiliares'!$A$236,"INVESTIMENTO","ERRO - VERIFICAR"))))</f>
        <v>FOLHA DE PESSOAL</v>
      </c>
      <c r="Z357" s="64">
        <f t="shared" si="11"/>
        <v>6596.68</v>
      </c>
      <c r="AC357" s="44">
        <v>6596.68</v>
      </c>
      <c r="AD357" s="72"/>
      <c r="AE357" s="72"/>
      <c r="AF357" s="72"/>
      <c r="AG357" s="72"/>
      <c r="AH357" s="72"/>
      <c r="AI357" s="72"/>
      <c r="AJ357" s="72"/>
      <c r="AK357" s="72"/>
      <c r="AL357" s="72"/>
      <c r="AM357" s="72"/>
      <c r="AN357" s="72"/>
      <c r="AO357" s="72"/>
    </row>
    <row r="358" spans="1:41" x14ac:dyDescent="0.25">
      <c r="A358" t="s">
        <v>594</v>
      </c>
      <c r="B358" t="s">
        <v>302</v>
      </c>
      <c r="C358" t="s">
        <v>595</v>
      </c>
      <c r="D358" t="s">
        <v>90</v>
      </c>
      <c r="E358" t="s">
        <v>117</v>
      </c>
      <c r="F358" s="51" t="str">
        <f>IFERROR(VLOOKUP(D358,'Tabelas auxiliares'!$A$3:$B$61,2,FALSE),"")</f>
        <v>SUGEPE-FOLHA - PASEP + AUX. MORADIA</v>
      </c>
      <c r="G358" s="51" t="str">
        <f>IFERROR(VLOOKUP($B358,'Tabelas auxiliares'!$A$65:$C$102,2,FALSE),"")</f>
        <v>Folha de pagamento - Ativos, Previdência, PASEP</v>
      </c>
      <c r="H358" s="51" t="str">
        <f>IFERROR(VLOOKUP($B358,'Tabelas auxiliares'!$A$65:$C$102,3,FALSE),"")</f>
        <v>FOLHA DE PAGAMENTO / CONTRIBUICAO PARA O PSS / SUBSTITUICOES / INSS PATRONAL / PASEP</v>
      </c>
      <c r="I358" t="s">
        <v>1978</v>
      </c>
      <c r="J358" t="s">
        <v>1979</v>
      </c>
      <c r="K358" t="s">
        <v>1980</v>
      </c>
      <c r="L358" t="s">
        <v>1981</v>
      </c>
      <c r="M358" t="s">
        <v>165</v>
      </c>
      <c r="N358" t="s">
        <v>125</v>
      </c>
      <c r="O358" t="s">
        <v>167</v>
      </c>
      <c r="P358" t="s">
        <v>1982</v>
      </c>
      <c r="Q358" t="s">
        <v>168</v>
      </c>
      <c r="R358" t="s">
        <v>165</v>
      </c>
      <c r="S358" t="s">
        <v>1983</v>
      </c>
      <c r="T358" t="s">
        <v>1960</v>
      </c>
      <c r="U358" t="s">
        <v>135</v>
      </c>
      <c r="V358" t="s">
        <v>1984</v>
      </c>
      <c r="W358" t="s">
        <v>1985</v>
      </c>
      <c r="X358" s="51" t="str">
        <f t="shared" si="10"/>
        <v>3</v>
      </c>
      <c r="Y358" s="51" t="str">
        <f>IF(T358="","",IF(AND(T358&lt;&gt;'Tabelas auxiliares'!$B$236,T358&lt;&gt;'Tabelas auxiliares'!$B$237,T358&lt;&gt;'Tabelas auxiliares'!$C$236,T358&lt;&gt;'Tabelas auxiliares'!$C$237,T358&lt;&gt;'Tabelas auxiliares'!$D$236),"FOLHA DE PESSOAL",IF(X358='Tabelas auxiliares'!$A$237,"CUSTEIO",IF(X358='Tabelas auxiliares'!$A$236,"INVESTIMENTO","ERRO - VERIFICAR"))))</f>
        <v>FOLHA DE PESSOAL</v>
      </c>
      <c r="Z358" s="64">
        <f t="shared" si="11"/>
        <v>361002.13</v>
      </c>
      <c r="AC358" s="44">
        <v>361002.13</v>
      </c>
      <c r="AD358" s="72"/>
      <c r="AE358" s="72"/>
      <c r="AF358" s="72"/>
      <c r="AG358" s="72"/>
      <c r="AH358" s="72"/>
      <c r="AI358" s="72"/>
      <c r="AJ358" s="72"/>
      <c r="AK358" s="72"/>
      <c r="AL358" s="72"/>
      <c r="AM358" s="72"/>
      <c r="AN358" s="72"/>
      <c r="AO358" s="72"/>
    </row>
    <row r="359" spans="1:41" x14ac:dyDescent="0.25">
      <c r="A359" t="s">
        <v>594</v>
      </c>
      <c r="B359" t="s">
        <v>302</v>
      </c>
      <c r="C359" t="s">
        <v>595</v>
      </c>
      <c r="D359" t="s">
        <v>90</v>
      </c>
      <c r="E359" t="s">
        <v>117</v>
      </c>
      <c r="F359" s="51" t="str">
        <f>IFERROR(VLOOKUP(D359,'Tabelas auxiliares'!$A$3:$B$61,2,FALSE),"")</f>
        <v>SUGEPE-FOLHA - PASEP + AUX. MORADIA</v>
      </c>
      <c r="G359" s="51" t="str">
        <f>IFERROR(VLOOKUP($B359,'Tabelas auxiliares'!$A$65:$C$102,2,FALSE),"")</f>
        <v>Folha de pagamento - Ativos, Previdência, PASEP</v>
      </c>
      <c r="H359" s="51" t="str">
        <f>IFERROR(VLOOKUP($B359,'Tabelas auxiliares'!$A$65:$C$102,3,FALSE),"")</f>
        <v>FOLHA DE PAGAMENTO / CONTRIBUICAO PARA O PSS / SUBSTITUICOES / INSS PATRONAL / PASEP</v>
      </c>
      <c r="I359" t="s">
        <v>1978</v>
      </c>
      <c r="J359" t="s">
        <v>1979</v>
      </c>
      <c r="K359" t="s">
        <v>1980</v>
      </c>
      <c r="L359" t="s">
        <v>1981</v>
      </c>
      <c r="M359" t="s">
        <v>165</v>
      </c>
      <c r="N359" t="s">
        <v>125</v>
      </c>
      <c r="O359" t="s">
        <v>167</v>
      </c>
      <c r="P359" t="s">
        <v>1982</v>
      </c>
      <c r="Q359" t="s">
        <v>168</v>
      </c>
      <c r="R359" t="s">
        <v>165</v>
      </c>
      <c r="S359" t="s">
        <v>1983</v>
      </c>
      <c r="T359" t="s">
        <v>1960</v>
      </c>
      <c r="U359" t="s">
        <v>135</v>
      </c>
      <c r="V359" t="s">
        <v>1986</v>
      </c>
      <c r="W359" t="s">
        <v>1987</v>
      </c>
      <c r="X359" s="51" t="str">
        <f t="shared" si="10"/>
        <v>3</v>
      </c>
      <c r="Y359" s="51" t="str">
        <f>IF(T359="","",IF(AND(T359&lt;&gt;'Tabelas auxiliares'!$B$236,T359&lt;&gt;'Tabelas auxiliares'!$B$237,T359&lt;&gt;'Tabelas auxiliares'!$C$236,T359&lt;&gt;'Tabelas auxiliares'!$C$237,T359&lt;&gt;'Tabelas auxiliares'!$D$236),"FOLHA DE PESSOAL",IF(X359='Tabelas auxiliares'!$A$237,"CUSTEIO",IF(X359='Tabelas auxiliares'!$A$236,"INVESTIMENTO","ERRO - VERIFICAR"))))</f>
        <v>FOLHA DE PESSOAL</v>
      </c>
      <c r="Z359" s="64">
        <f t="shared" si="11"/>
        <v>7463.45</v>
      </c>
      <c r="AC359" s="44">
        <v>7463.45</v>
      </c>
      <c r="AD359" s="72"/>
      <c r="AE359" s="72"/>
      <c r="AF359" s="72"/>
      <c r="AG359" s="72"/>
      <c r="AH359" s="72"/>
      <c r="AI359" s="72"/>
      <c r="AJ359" s="72"/>
      <c r="AK359" s="72"/>
      <c r="AL359" s="72"/>
      <c r="AM359" s="72"/>
      <c r="AN359" s="72"/>
      <c r="AO359" s="72"/>
    </row>
    <row r="360" spans="1:41" x14ac:dyDescent="0.25">
      <c r="A360" t="s">
        <v>594</v>
      </c>
      <c r="B360" t="s">
        <v>302</v>
      </c>
      <c r="C360" t="s">
        <v>595</v>
      </c>
      <c r="D360" t="s">
        <v>90</v>
      </c>
      <c r="E360" t="s">
        <v>117</v>
      </c>
      <c r="F360" s="51" t="str">
        <f>IFERROR(VLOOKUP(D360,'Tabelas auxiliares'!$A$3:$B$61,2,FALSE),"")</f>
        <v>SUGEPE-FOLHA - PASEP + AUX. MORADIA</v>
      </c>
      <c r="G360" s="51" t="str">
        <f>IFERROR(VLOOKUP($B360,'Tabelas auxiliares'!$A$65:$C$102,2,FALSE),"")</f>
        <v>Folha de pagamento - Ativos, Previdência, PASEP</v>
      </c>
      <c r="H360" s="51" t="str">
        <f>IFERROR(VLOOKUP($B360,'Tabelas auxiliares'!$A$65:$C$102,3,FALSE),"")</f>
        <v>FOLHA DE PAGAMENTO / CONTRIBUICAO PARA O PSS / SUBSTITUICOES / INSS PATRONAL / PASEP</v>
      </c>
      <c r="I360" t="s">
        <v>1978</v>
      </c>
      <c r="J360" t="s">
        <v>1979</v>
      </c>
      <c r="K360" t="s">
        <v>1980</v>
      </c>
      <c r="L360" t="s">
        <v>1981</v>
      </c>
      <c r="M360" t="s">
        <v>165</v>
      </c>
      <c r="N360" t="s">
        <v>125</v>
      </c>
      <c r="O360" t="s">
        <v>167</v>
      </c>
      <c r="P360" t="s">
        <v>1982</v>
      </c>
      <c r="Q360" t="s">
        <v>168</v>
      </c>
      <c r="R360" t="s">
        <v>165</v>
      </c>
      <c r="S360" t="s">
        <v>1983</v>
      </c>
      <c r="T360" t="s">
        <v>1960</v>
      </c>
      <c r="U360" t="s">
        <v>135</v>
      </c>
      <c r="V360" t="s">
        <v>1988</v>
      </c>
      <c r="W360" t="s">
        <v>1989</v>
      </c>
      <c r="X360" s="51" t="str">
        <f t="shared" si="10"/>
        <v>3</v>
      </c>
      <c r="Y360" s="51" t="str">
        <f>IF(T360="","",IF(AND(T360&lt;&gt;'Tabelas auxiliares'!$B$236,T360&lt;&gt;'Tabelas auxiliares'!$B$237,T360&lt;&gt;'Tabelas auxiliares'!$C$236,T360&lt;&gt;'Tabelas auxiliares'!$C$237,T360&lt;&gt;'Tabelas auxiliares'!$D$236),"FOLHA DE PESSOAL",IF(X360='Tabelas auxiliares'!$A$237,"CUSTEIO",IF(X360='Tabelas auxiliares'!$A$236,"INVESTIMENTO","ERRO - VERIFICAR"))))</f>
        <v>FOLHA DE PESSOAL</v>
      </c>
      <c r="Z360" s="64">
        <f t="shared" si="11"/>
        <v>252.37</v>
      </c>
      <c r="AC360" s="44">
        <v>252.37</v>
      </c>
      <c r="AD360" s="72"/>
      <c r="AE360" s="72"/>
      <c r="AF360" s="72"/>
      <c r="AG360" s="72"/>
      <c r="AH360" s="72"/>
      <c r="AI360" s="72"/>
      <c r="AJ360" s="72"/>
      <c r="AK360" s="72"/>
      <c r="AL360" s="72"/>
      <c r="AM360" s="72"/>
      <c r="AN360" s="72"/>
      <c r="AO360" s="72"/>
    </row>
    <row r="361" spans="1:41" x14ac:dyDescent="0.25">
      <c r="A361" t="s">
        <v>594</v>
      </c>
      <c r="B361" t="s">
        <v>302</v>
      </c>
      <c r="C361" t="s">
        <v>595</v>
      </c>
      <c r="D361" t="s">
        <v>90</v>
      </c>
      <c r="E361" t="s">
        <v>117</v>
      </c>
      <c r="F361" s="51" t="str">
        <f>IFERROR(VLOOKUP(D361,'Tabelas auxiliares'!$A$3:$B$61,2,FALSE),"")</f>
        <v>SUGEPE-FOLHA - PASEP + AUX. MORADIA</v>
      </c>
      <c r="G361" s="51" t="str">
        <f>IFERROR(VLOOKUP($B361,'Tabelas auxiliares'!$A$65:$C$102,2,FALSE),"")</f>
        <v>Folha de pagamento - Ativos, Previdência, PASEP</v>
      </c>
      <c r="H361" s="51" t="str">
        <f>IFERROR(VLOOKUP($B361,'Tabelas auxiliares'!$A$65:$C$102,3,FALSE),"")</f>
        <v>FOLHA DE PAGAMENTO / CONTRIBUICAO PARA O PSS / SUBSTITUICOES / INSS PATRONAL / PASEP</v>
      </c>
      <c r="I361" t="s">
        <v>1978</v>
      </c>
      <c r="J361" t="s">
        <v>1979</v>
      </c>
      <c r="K361" t="s">
        <v>1990</v>
      </c>
      <c r="L361" t="s">
        <v>1981</v>
      </c>
      <c r="M361" t="s">
        <v>165</v>
      </c>
      <c r="N361" t="s">
        <v>125</v>
      </c>
      <c r="O361" t="s">
        <v>167</v>
      </c>
      <c r="P361" t="s">
        <v>1982</v>
      </c>
      <c r="Q361" t="s">
        <v>168</v>
      </c>
      <c r="R361" t="s">
        <v>165</v>
      </c>
      <c r="S361" t="s">
        <v>1983</v>
      </c>
      <c r="T361" t="s">
        <v>1960</v>
      </c>
      <c r="U361" t="s">
        <v>135</v>
      </c>
      <c r="V361" t="s">
        <v>1991</v>
      </c>
      <c r="W361" t="s">
        <v>1992</v>
      </c>
      <c r="X361" s="51" t="str">
        <f t="shared" si="10"/>
        <v>3</v>
      </c>
      <c r="Y361" s="51" t="str">
        <f>IF(T361="","",IF(AND(T361&lt;&gt;'Tabelas auxiliares'!$B$236,T361&lt;&gt;'Tabelas auxiliares'!$B$237,T361&lt;&gt;'Tabelas auxiliares'!$C$236,T361&lt;&gt;'Tabelas auxiliares'!$C$237,T361&lt;&gt;'Tabelas auxiliares'!$D$236),"FOLHA DE PESSOAL",IF(X361='Tabelas auxiliares'!$A$237,"CUSTEIO",IF(X361='Tabelas auxiliares'!$A$236,"INVESTIMENTO","ERRO - VERIFICAR"))))</f>
        <v>FOLHA DE PESSOAL</v>
      </c>
      <c r="Z361" s="64">
        <f t="shared" si="11"/>
        <v>68277.119999999995</v>
      </c>
      <c r="AC361" s="44">
        <v>68277.119999999995</v>
      </c>
      <c r="AD361" s="72"/>
      <c r="AE361" s="72"/>
      <c r="AF361" s="72"/>
      <c r="AG361" s="72"/>
      <c r="AH361" s="72"/>
      <c r="AI361" s="72"/>
      <c r="AJ361" s="72"/>
      <c r="AK361" s="72"/>
      <c r="AL361" s="72"/>
      <c r="AM361" s="72"/>
      <c r="AN361" s="72"/>
      <c r="AO361" s="72"/>
    </row>
    <row r="362" spans="1:41" x14ac:dyDescent="0.25">
      <c r="A362" t="s">
        <v>594</v>
      </c>
      <c r="B362" t="s">
        <v>302</v>
      </c>
      <c r="C362" t="s">
        <v>595</v>
      </c>
      <c r="D362" t="s">
        <v>90</v>
      </c>
      <c r="E362" t="s">
        <v>117</v>
      </c>
      <c r="F362" s="51" t="str">
        <f>IFERROR(VLOOKUP(D362,'Tabelas auxiliares'!$A$3:$B$61,2,FALSE),"")</f>
        <v>SUGEPE-FOLHA - PASEP + AUX. MORADIA</v>
      </c>
      <c r="G362" s="51" t="str">
        <f>IFERROR(VLOOKUP($B362,'Tabelas auxiliares'!$A$65:$C$102,2,FALSE),"")</f>
        <v>Folha de pagamento - Ativos, Previdência, PASEP</v>
      </c>
      <c r="H362" s="51" t="str">
        <f>IFERROR(VLOOKUP($B362,'Tabelas auxiliares'!$A$65:$C$102,3,FALSE),"")</f>
        <v>FOLHA DE PAGAMENTO / CONTRIBUICAO PARA O PSS / SUBSTITUICOES / INSS PATRONAL / PASEP</v>
      </c>
      <c r="I362" t="s">
        <v>1978</v>
      </c>
      <c r="J362" t="s">
        <v>1979</v>
      </c>
      <c r="K362" t="s">
        <v>1993</v>
      </c>
      <c r="L362" t="s">
        <v>1981</v>
      </c>
      <c r="M362" t="s">
        <v>165</v>
      </c>
      <c r="N362" t="s">
        <v>127</v>
      </c>
      <c r="O362" t="s">
        <v>167</v>
      </c>
      <c r="P362" t="s">
        <v>1959</v>
      </c>
      <c r="Q362" t="s">
        <v>168</v>
      </c>
      <c r="R362" t="s">
        <v>165</v>
      </c>
      <c r="S362" t="s">
        <v>119</v>
      </c>
      <c r="T362" t="s">
        <v>1960</v>
      </c>
      <c r="U362" t="s">
        <v>136</v>
      </c>
      <c r="V362" t="s">
        <v>1994</v>
      </c>
      <c r="W362" t="s">
        <v>1995</v>
      </c>
      <c r="X362" s="51" t="str">
        <f t="shared" si="10"/>
        <v>3</v>
      </c>
      <c r="Y362" s="51" t="str">
        <f>IF(T362="","",IF(AND(T362&lt;&gt;'Tabelas auxiliares'!$B$236,T362&lt;&gt;'Tabelas auxiliares'!$B$237,T362&lt;&gt;'Tabelas auxiliares'!$C$236,T362&lt;&gt;'Tabelas auxiliares'!$C$237,T362&lt;&gt;'Tabelas auxiliares'!$D$236),"FOLHA DE PESSOAL",IF(X362='Tabelas auxiliares'!$A$237,"CUSTEIO",IF(X362='Tabelas auxiliares'!$A$236,"INVESTIMENTO","ERRO - VERIFICAR"))))</f>
        <v>FOLHA DE PESSOAL</v>
      </c>
      <c r="Z362" s="64">
        <f t="shared" si="11"/>
        <v>654522.93000000005</v>
      </c>
      <c r="AC362" s="44">
        <v>654522.93000000005</v>
      </c>
      <c r="AD362" s="72"/>
      <c r="AE362" s="72"/>
      <c r="AF362" s="72"/>
      <c r="AG362" s="72"/>
      <c r="AH362" s="72"/>
      <c r="AI362" s="72"/>
      <c r="AJ362" s="72"/>
      <c r="AK362" s="72"/>
      <c r="AL362" s="72"/>
      <c r="AM362" s="72"/>
      <c r="AN362" s="72"/>
      <c r="AO362" s="72"/>
    </row>
    <row r="363" spans="1:41" x14ac:dyDescent="0.25">
      <c r="A363" t="s">
        <v>594</v>
      </c>
      <c r="B363" t="s">
        <v>302</v>
      </c>
      <c r="C363" t="s">
        <v>595</v>
      </c>
      <c r="D363" t="s">
        <v>90</v>
      </c>
      <c r="E363" t="s">
        <v>117</v>
      </c>
      <c r="F363" s="51" t="str">
        <f>IFERROR(VLOOKUP(D363,'Tabelas auxiliares'!$A$3:$B$61,2,FALSE),"")</f>
        <v>SUGEPE-FOLHA - PASEP + AUX. MORADIA</v>
      </c>
      <c r="G363" s="51" t="str">
        <f>IFERROR(VLOOKUP($B363,'Tabelas auxiliares'!$A$65:$C$102,2,FALSE),"")</f>
        <v>Folha de pagamento - Ativos, Previdência, PASEP</v>
      </c>
      <c r="H363" s="51" t="str">
        <f>IFERROR(VLOOKUP($B363,'Tabelas auxiliares'!$A$65:$C$102,3,FALSE),"")</f>
        <v>FOLHA DE PAGAMENTO / CONTRIBUICAO PARA O PSS / SUBSTITUICOES / INSS PATRONAL / PASEP</v>
      </c>
      <c r="I363" t="s">
        <v>1978</v>
      </c>
      <c r="J363" t="s">
        <v>1979</v>
      </c>
      <c r="K363" t="s">
        <v>1993</v>
      </c>
      <c r="L363" t="s">
        <v>1981</v>
      </c>
      <c r="M363" t="s">
        <v>165</v>
      </c>
      <c r="N363" t="s">
        <v>127</v>
      </c>
      <c r="O363" t="s">
        <v>167</v>
      </c>
      <c r="P363" t="s">
        <v>1959</v>
      </c>
      <c r="Q363" t="s">
        <v>168</v>
      </c>
      <c r="R363" t="s">
        <v>165</v>
      </c>
      <c r="S363" t="s">
        <v>119</v>
      </c>
      <c r="T363" t="s">
        <v>1960</v>
      </c>
      <c r="U363" t="s">
        <v>136</v>
      </c>
      <c r="V363" t="s">
        <v>1996</v>
      </c>
      <c r="W363" t="s">
        <v>1997</v>
      </c>
      <c r="X363" s="51" t="str">
        <f t="shared" si="10"/>
        <v>3</v>
      </c>
      <c r="Y363" s="51" t="str">
        <f>IF(T363="","",IF(AND(T363&lt;&gt;'Tabelas auxiliares'!$B$236,T363&lt;&gt;'Tabelas auxiliares'!$B$237,T363&lt;&gt;'Tabelas auxiliares'!$C$236,T363&lt;&gt;'Tabelas auxiliares'!$C$237,T363&lt;&gt;'Tabelas auxiliares'!$D$236),"FOLHA DE PESSOAL",IF(X363='Tabelas auxiliares'!$A$237,"CUSTEIO",IF(X363='Tabelas auxiliares'!$A$236,"INVESTIMENTO","ERRO - VERIFICAR"))))</f>
        <v>FOLHA DE PESSOAL</v>
      </c>
      <c r="Z363" s="64">
        <f t="shared" si="11"/>
        <v>31252.59</v>
      </c>
      <c r="AC363" s="44">
        <v>31252.59</v>
      </c>
      <c r="AD363" s="72"/>
      <c r="AE363" s="72"/>
      <c r="AF363" s="72"/>
      <c r="AG363" s="72"/>
      <c r="AH363" s="72"/>
      <c r="AI363" s="72"/>
      <c r="AJ363" s="72"/>
      <c r="AK363" s="72"/>
      <c r="AL363" s="72"/>
      <c r="AM363" s="72"/>
      <c r="AN363" s="72"/>
      <c r="AO363" s="72"/>
    </row>
    <row r="364" spans="1:41" x14ac:dyDescent="0.25">
      <c r="A364" t="s">
        <v>594</v>
      </c>
      <c r="B364" t="s">
        <v>302</v>
      </c>
      <c r="C364" t="s">
        <v>595</v>
      </c>
      <c r="D364" t="s">
        <v>90</v>
      </c>
      <c r="E364" t="s">
        <v>117</v>
      </c>
      <c r="F364" s="51" t="str">
        <f>IFERROR(VLOOKUP(D364,'Tabelas auxiliares'!$A$3:$B$61,2,FALSE),"")</f>
        <v>SUGEPE-FOLHA - PASEP + AUX. MORADIA</v>
      </c>
      <c r="G364" s="51" t="str">
        <f>IFERROR(VLOOKUP($B364,'Tabelas auxiliares'!$A$65:$C$102,2,FALSE),"")</f>
        <v>Folha de pagamento - Ativos, Previdência, PASEP</v>
      </c>
      <c r="H364" s="51" t="str">
        <f>IFERROR(VLOOKUP($B364,'Tabelas auxiliares'!$A$65:$C$102,3,FALSE),"")</f>
        <v>FOLHA DE PAGAMENTO / CONTRIBUICAO PARA O PSS / SUBSTITUICOES / INSS PATRONAL / PASEP</v>
      </c>
      <c r="I364" t="s">
        <v>1978</v>
      </c>
      <c r="J364" t="s">
        <v>1979</v>
      </c>
      <c r="K364" t="s">
        <v>1993</v>
      </c>
      <c r="L364" t="s">
        <v>1981</v>
      </c>
      <c r="M364" t="s">
        <v>165</v>
      </c>
      <c r="N364" t="s">
        <v>127</v>
      </c>
      <c r="O364" t="s">
        <v>167</v>
      </c>
      <c r="P364" t="s">
        <v>1959</v>
      </c>
      <c r="Q364" t="s">
        <v>168</v>
      </c>
      <c r="R364" t="s">
        <v>165</v>
      </c>
      <c r="S364" t="s">
        <v>119</v>
      </c>
      <c r="T364" t="s">
        <v>1960</v>
      </c>
      <c r="U364" t="s">
        <v>136</v>
      </c>
      <c r="V364" t="s">
        <v>1998</v>
      </c>
      <c r="W364" t="s">
        <v>1999</v>
      </c>
      <c r="X364" s="51" t="str">
        <f t="shared" si="10"/>
        <v>3</v>
      </c>
      <c r="Y364" s="51" t="str">
        <f>IF(T364="","",IF(AND(T364&lt;&gt;'Tabelas auxiliares'!$B$236,T364&lt;&gt;'Tabelas auxiliares'!$B$237,T364&lt;&gt;'Tabelas auxiliares'!$C$236,T364&lt;&gt;'Tabelas auxiliares'!$C$237,T364&lt;&gt;'Tabelas auxiliares'!$D$236),"FOLHA DE PESSOAL",IF(X364='Tabelas auxiliares'!$A$237,"CUSTEIO",IF(X364='Tabelas auxiliares'!$A$236,"INVESTIMENTO","ERRO - VERIFICAR"))))</f>
        <v>FOLHA DE PESSOAL</v>
      </c>
      <c r="Z364" s="64">
        <f t="shared" si="11"/>
        <v>14157.15</v>
      </c>
      <c r="AC364" s="44">
        <v>14157.15</v>
      </c>
      <c r="AD364" s="72"/>
      <c r="AE364" s="72"/>
      <c r="AF364" s="72"/>
      <c r="AG364" s="72"/>
      <c r="AH364" s="72"/>
      <c r="AI364" s="72"/>
      <c r="AJ364" s="72"/>
      <c r="AK364" s="72"/>
      <c r="AL364" s="72"/>
      <c r="AM364" s="72"/>
      <c r="AN364" s="72"/>
      <c r="AO364" s="72"/>
    </row>
    <row r="365" spans="1:41" x14ac:dyDescent="0.25">
      <c r="A365" t="s">
        <v>594</v>
      </c>
      <c r="B365" t="s">
        <v>302</v>
      </c>
      <c r="C365" t="s">
        <v>595</v>
      </c>
      <c r="D365" t="s">
        <v>90</v>
      </c>
      <c r="E365" t="s">
        <v>117</v>
      </c>
      <c r="F365" s="51" t="str">
        <f>IFERROR(VLOOKUP(D365,'Tabelas auxiliares'!$A$3:$B$61,2,FALSE),"")</f>
        <v>SUGEPE-FOLHA - PASEP + AUX. MORADIA</v>
      </c>
      <c r="G365" s="51" t="str">
        <f>IFERROR(VLOOKUP($B365,'Tabelas auxiliares'!$A$65:$C$102,2,FALSE),"")</f>
        <v>Folha de pagamento - Ativos, Previdência, PASEP</v>
      </c>
      <c r="H365" s="51" t="str">
        <f>IFERROR(VLOOKUP($B365,'Tabelas auxiliares'!$A$65:$C$102,3,FALSE),"")</f>
        <v>FOLHA DE PAGAMENTO / CONTRIBUICAO PARA O PSS / SUBSTITUICOES / INSS PATRONAL / PASEP</v>
      </c>
      <c r="I365" t="s">
        <v>1978</v>
      </c>
      <c r="J365" t="s">
        <v>1979</v>
      </c>
      <c r="K365" t="s">
        <v>2000</v>
      </c>
      <c r="L365" t="s">
        <v>1981</v>
      </c>
      <c r="M365" t="s">
        <v>165</v>
      </c>
      <c r="N365" t="s">
        <v>127</v>
      </c>
      <c r="O365" t="s">
        <v>167</v>
      </c>
      <c r="P365" t="s">
        <v>1959</v>
      </c>
      <c r="Q365" t="s">
        <v>168</v>
      </c>
      <c r="R365" t="s">
        <v>165</v>
      </c>
      <c r="S365" t="s">
        <v>119</v>
      </c>
      <c r="T365" t="s">
        <v>1960</v>
      </c>
      <c r="U365" t="s">
        <v>136</v>
      </c>
      <c r="V365" t="s">
        <v>2001</v>
      </c>
      <c r="W365" t="s">
        <v>2002</v>
      </c>
      <c r="X365" s="51" t="str">
        <f t="shared" si="10"/>
        <v>3</v>
      </c>
      <c r="Y365" s="51" t="str">
        <f>IF(T365="","",IF(AND(T365&lt;&gt;'Tabelas auxiliares'!$B$236,T365&lt;&gt;'Tabelas auxiliares'!$B$237,T365&lt;&gt;'Tabelas auxiliares'!$C$236,T365&lt;&gt;'Tabelas auxiliares'!$C$237,T365&lt;&gt;'Tabelas auxiliares'!$D$236),"FOLHA DE PESSOAL",IF(X365='Tabelas auxiliares'!$A$237,"CUSTEIO",IF(X365='Tabelas auxiliares'!$A$236,"INVESTIMENTO","ERRO - VERIFICAR"))))</f>
        <v>FOLHA DE PESSOAL</v>
      </c>
      <c r="Z365" s="64">
        <f t="shared" si="11"/>
        <v>8289142.54</v>
      </c>
      <c r="AC365" s="44">
        <v>8289142.54</v>
      </c>
      <c r="AD365" s="72"/>
      <c r="AE365" s="72"/>
      <c r="AF365" s="72"/>
      <c r="AG365" s="72"/>
      <c r="AH365" s="72"/>
      <c r="AI365" s="72"/>
      <c r="AJ365" s="72"/>
      <c r="AK365" s="72"/>
      <c r="AL365" s="72"/>
      <c r="AM365" s="72"/>
      <c r="AN365" s="72"/>
      <c r="AO365" s="72"/>
    </row>
    <row r="366" spans="1:41" x14ac:dyDescent="0.25">
      <c r="A366" t="s">
        <v>594</v>
      </c>
      <c r="B366" t="s">
        <v>302</v>
      </c>
      <c r="C366" t="s">
        <v>595</v>
      </c>
      <c r="D366" t="s">
        <v>90</v>
      </c>
      <c r="E366" t="s">
        <v>117</v>
      </c>
      <c r="F366" s="51" t="str">
        <f>IFERROR(VLOOKUP(D366,'Tabelas auxiliares'!$A$3:$B$61,2,FALSE),"")</f>
        <v>SUGEPE-FOLHA - PASEP + AUX. MORADIA</v>
      </c>
      <c r="G366" s="51" t="str">
        <f>IFERROR(VLOOKUP($B366,'Tabelas auxiliares'!$A$65:$C$102,2,FALSE),"")</f>
        <v>Folha de pagamento - Ativos, Previdência, PASEP</v>
      </c>
      <c r="H366" s="51" t="str">
        <f>IFERROR(VLOOKUP($B366,'Tabelas auxiliares'!$A$65:$C$102,3,FALSE),"")</f>
        <v>FOLHA DE PAGAMENTO / CONTRIBUICAO PARA O PSS / SUBSTITUICOES / INSS PATRONAL / PASEP</v>
      </c>
      <c r="I366" t="s">
        <v>1978</v>
      </c>
      <c r="J366" t="s">
        <v>1979</v>
      </c>
      <c r="K366" t="s">
        <v>2000</v>
      </c>
      <c r="L366" t="s">
        <v>1981</v>
      </c>
      <c r="M366" t="s">
        <v>165</v>
      </c>
      <c r="N366" t="s">
        <v>127</v>
      </c>
      <c r="O366" t="s">
        <v>167</v>
      </c>
      <c r="P366" t="s">
        <v>1959</v>
      </c>
      <c r="Q366" t="s">
        <v>168</v>
      </c>
      <c r="R366" t="s">
        <v>165</v>
      </c>
      <c r="S366" t="s">
        <v>119</v>
      </c>
      <c r="T366" t="s">
        <v>1960</v>
      </c>
      <c r="U366" t="s">
        <v>136</v>
      </c>
      <c r="V366" t="s">
        <v>2003</v>
      </c>
      <c r="W366" t="s">
        <v>2004</v>
      </c>
      <c r="X366" s="51" t="str">
        <f t="shared" si="10"/>
        <v>3</v>
      </c>
      <c r="Y366" s="51" t="str">
        <f>IF(T366="","",IF(AND(T366&lt;&gt;'Tabelas auxiliares'!$B$236,T366&lt;&gt;'Tabelas auxiliares'!$B$237,T366&lt;&gt;'Tabelas auxiliares'!$C$236,T366&lt;&gt;'Tabelas auxiliares'!$C$237,T366&lt;&gt;'Tabelas auxiliares'!$D$236),"FOLHA DE PESSOAL",IF(X366='Tabelas auxiliares'!$A$237,"CUSTEIO",IF(X366='Tabelas auxiliares'!$A$236,"INVESTIMENTO","ERRO - VERIFICAR"))))</f>
        <v>FOLHA DE PESSOAL</v>
      </c>
      <c r="Z366" s="64">
        <f t="shared" si="11"/>
        <v>1013.7</v>
      </c>
      <c r="AC366" s="44">
        <v>1013.7</v>
      </c>
      <c r="AD366" s="72"/>
      <c r="AE366" s="72"/>
      <c r="AF366" s="72"/>
      <c r="AG366" s="72"/>
      <c r="AH366" s="72"/>
      <c r="AI366" s="72"/>
      <c r="AJ366" s="72"/>
      <c r="AK366" s="72"/>
      <c r="AL366" s="72"/>
      <c r="AM366" s="72"/>
      <c r="AN366" s="72"/>
      <c r="AO366" s="72"/>
    </row>
    <row r="367" spans="1:41" x14ac:dyDescent="0.25">
      <c r="A367" t="s">
        <v>594</v>
      </c>
      <c r="B367" t="s">
        <v>302</v>
      </c>
      <c r="C367" t="s">
        <v>595</v>
      </c>
      <c r="D367" t="s">
        <v>90</v>
      </c>
      <c r="E367" t="s">
        <v>117</v>
      </c>
      <c r="F367" s="51" t="str">
        <f>IFERROR(VLOOKUP(D367,'Tabelas auxiliares'!$A$3:$B$61,2,FALSE),"")</f>
        <v>SUGEPE-FOLHA - PASEP + AUX. MORADIA</v>
      </c>
      <c r="G367" s="51" t="str">
        <f>IFERROR(VLOOKUP($B367,'Tabelas auxiliares'!$A$65:$C$102,2,FALSE),"")</f>
        <v>Folha de pagamento - Ativos, Previdência, PASEP</v>
      </c>
      <c r="H367" s="51" t="str">
        <f>IFERROR(VLOOKUP($B367,'Tabelas auxiliares'!$A$65:$C$102,3,FALSE),"")</f>
        <v>FOLHA DE PAGAMENTO / CONTRIBUICAO PARA O PSS / SUBSTITUICOES / INSS PATRONAL / PASEP</v>
      </c>
      <c r="I367" t="s">
        <v>1978</v>
      </c>
      <c r="J367" t="s">
        <v>1979</v>
      </c>
      <c r="K367" t="s">
        <v>2000</v>
      </c>
      <c r="L367" t="s">
        <v>1981</v>
      </c>
      <c r="M367" t="s">
        <v>165</v>
      </c>
      <c r="N367" t="s">
        <v>127</v>
      </c>
      <c r="O367" t="s">
        <v>167</v>
      </c>
      <c r="P367" t="s">
        <v>1959</v>
      </c>
      <c r="Q367" t="s">
        <v>168</v>
      </c>
      <c r="R367" t="s">
        <v>165</v>
      </c>
      <c r="S367" t="s">
        <v>119</v>
      </c>
      <c r="T367" t="s">
        <v>1960</v>
      </c>
      <c r="U367" t="s">
        <v>136</v>
      </c>
      <c r="V367" t="s">
        <v>2005</v>
      </c>
      <c r="W367" t="s">
        <v>2006</v>
      </c>
      <c r="X367" s="51" t="str">
        <f t="shared" si="10"/>
        <v>3</v>
      </c>
      <c r="Y367" s="51" t="str">
        <f>IF(T367="","",IF(AND(T367&lt;&gt;'Tabelas auxiliares'!$B$236,T367&lt;&gt;'Tabelas auxiliares'!$B$237,T367&lt;&gt;'Tabelas auxiliares'!$C$236,T367&lt;&gt;'Tabelas auxiliares'!$C$237,T367&lt;&gt;'Tabelas auxiliares'!$D$236),"FOLHA DE PESSOAL",IF(X367='Tabelas auxiliares'!$A$237,"CUSTEIO",IF(X367='Tabelas auxiliares'!$A$236,"INVESTIMENTO","ERRO - VERIFICAR"))))</f>
        <v>FOLHA DE PESSOAL</v>
      </c>
      <c r="Z367" s="64">
        <f t="shared" si="11"/>
        <v>582.34</v>
      </c>
      <c r="AC367" s="44">
        <v>582.34</v>
      </c>
      <c r="AD367" s="72"/>
      <c r="AE367" s="72"/>
      <c r="AF367" s="72"/>
      <c r="AG367" s="72"/>
      <c r="AH367" s="72"/>
      <c r="AI367" s="72"/>
      <c r="AJ367" s="72"/>
      <c r="AK367" s="72"/>
      <c r="AL367" s="72"/>
      <c r="AM367" s="72"/>
      <c r="AN367" s="72"/>
      <c r="AO367" s="72"/>
    </row>
    <row r="368" spans="1:41" x14ac:dyDescent="0.25">
      <c r="A368" t="s">
        <v>594</v>
      </c>
      <c r="B368" t="s">
        <v>302</v>
      </c>
      <c r="C368" t="s">
        <v>595</v>
      </c>
      <c r="D368" t="s">
        <v>90</v>
      </c>
      <c r="E368" t="s">
        <v>117</v>
      </c>
      <c r="F368" s="51" t="str">
        <f>IFERROR(VLOOKUP(D368,'Tabelas auxiliares'!$A$3:$B$61,2,FALSE),"")</f>
        <v>SUGEPE-FOLHA - PASEP + AUX. MORADIA</v>
      </c>
      <c r="G368" s="51" t="str">
        <f>IFERROR(VLOOKUP($B368,'Tabelas auxiliares'!$A$65:$C$102,2,FALSE),"")</f>
        <v>Folha de pagamento - Ativos, Previdência, PASEP</v>
      </c>
      <c r="H368" s="51" t="str">
        <f>IFERROR(VLOOKUP($B368,'Tabelas auxiliares'!$A$65:$C$102,3,FALSE),"")</f>
        <v>FOLHA DE PAGAMENTO / CONTRIBUICAO PARA O PSS / SUBSTITUICOES / INSS PATRONAL / PASEP</v>
      </c>
      <c r="I368" t="s">
        <v>1978</v>
      </c>
      <c r="J368" t="s">
        <v>1979</v>
      </c>
      <c r="K368" t="s">
        <v>2000</v>
      </c>
      <c r="L368" t="s">
        <v>1981</v>
      </c>
      <c r="M368" t="s">
        <v>165</v>
      </c>
      <c r="N368" t="s">
        <v>127</v>
      </c>
      <c r="O368" t="s">
        <v>167</v>
      </c>
      <c r="P368" t="s">
        <v>1959</v>
      </c>
      <c r="Q368" t="s">
        <v>168</v>
      </c>
      <c r="R368" t="s">
        <v>165</v>
      </c>
      <c r="S368" t="s">
        <v>119</v>
      </c>
      <c r="T368" t="s">
        <v>1960</v>
      </c>
      <c r="U368" t="s">
        <v>136</v>
      </c>
      <c r="V368" t="s">
        <v>2007</v>
      </c>
      <c r="W368" t="s">
        <v>2008</v>
      </c>
      <c r="X368" s="51" t="str">
        <f t="shared" si="10"/>
        <v>3</v>
      </c>
      <c r="Y368" s="51" t="str">
        <f>IF(T368="","",IF(AND(T368&lt;&gt;'Tabelas auxiliares'!$B$236,T368&lt;&gt;'Tabelas auxiliares'!$B$237,T368&lt;&gt;'Tabelas auxiliares'!$C$236,T368&lt;&gt;'Tabelas auxiliares'!$C$237,T368&lt;&gt;'Tabelas auxiliares'!$D$236),"FOLHA DE PESSOAL",IF(X368='Tabelas auxiliares'!$A$237,"CUSTEIO",IF(X368='Tabelas auxiliares'!$A$236,"INVESTIMENTO","ERRO - VERIFICAR"))))</f>
        <v>FOLHA DE PESSOAL</v>
      </c>
      <c r="Z368" s="64">
        <f t="shared" si="11"/>
        <v>8633.39</v>
      </c>
      <c r="AC368" s="44">
        <v>8633.39</v>
      </c>
      <c r="AD368" s="72"/>
      <c r="AE368" s="72"/>
      <c r="AF368" s="72"/>
      <c r="AG368" s="72"/>
      <c r="AH368" s="72"/>
      <c r="AI368" s="72"/>
      <c r="AJ368" s="72"/>
      <c r="AK368" s="72"/>
      <c r="AL368" s="72"/>
      <c r="AM368" s="72"/>
      <c r="AN368" s="72"/>
      <c r="AO368" s="72"/>
    </row>
    <row r="369" spans="1:41" x14ac:dyDescent="0.25">
      <c r="A369" t="s">
        <v>594</v>
      </c>
      <c r="B369" t="s">
        <v>302</v>
      </c>
      <c r="C369" t="s">
        <v>595</v>
      </c>
      <c r="D369" t="s">
        <v>90</v>
      </c>
      <c r="E369" t="s">
        <v>117</v>
      </c>
      <c r="F369" s="51" t="str">
        <f>IFERROR(VLOOKUP(D369,'Tabelas auxiliares'!$A$3:$B$61,2,FALSE),"")</f>
        <v>SUGEPE-FOLHA - PASEP + AUX. MORADIA</v>
      </c>
      <c r="G369" s="51" t="str">
        <f>IFERROR(VLOOKUP($B369,'Tabelas auxiliares'!$A$65:$C$102,2,FALSE),"")</f>
        <v>Folha de pagamento - Ativos, Previdência, PASEP</v>
      </c>
      <c r="H369" s="51" t="str">
        <f>IFERROR(VLOOKUP($B369,'Tabelas auxiliares'!$A$65:$C$102,3,FALSE),"")</f>
        <v>FOLHA DE PAGAMENTO / CONTRIBUICAO PARA O PSS / SUBSTITUICOES / INSS PATRONAL / PASEP</v>
      </c>
      <c r="I369" t="s">
        <v>1978</v>
      </c>
      <c r="J369" t="s">
        <v>1979</v>
      </c>
      <c r="K369" t="s">
        <v>2000</v>
      </c>
      <c r="L369" t="s">
        <v>1981</v>
      </c>
      <c r="M369" t="s">
        <v>165</v>
      </c>
      <c r="N369" t="s">
        <v>127</v>
      </c>
      <c r="O369" t="s">
        <v>167</v>
      </c>
      <c r="P369" t="s">
        <v>1959</v>
      </c>
      <c r="Q369" t="s">
        <v>168</v>
      </c>
      <c r="R369" t="s">
        <v>165</v>
      </c>
      <c r="S369" t="s">
        <v>119</v>
      </c>
      <c r="T369" t="s">
        <v>1960</v>
      </c>
      <c r="U369" t="s">
        <v>136</v>
      </c>
      <c r="V369" t="s">
        <v>2009</v>
      </c>
      <c r="W369" t="s">
        <v>2010</v>
      </c>
      <c r="X369" s="51" t="str">
        <f t="shared" si="10"/>
        <v>3</v>
      </c>
      <c r="Y369" s="51" t="str">
        <f>IF(T369="","",IF(AND(T369&lt;&gt;'Tabelas auxiliares'!$B$236,T369&lt;&gt;'Tabelas auxiliares'!$B$237,T369&lt;&gt;'Tabelas auxiliares'!$C$236,T369&lt;&gt;'Tabelas auxiliares'!$C$237,T369&lt;&gt;'Tabelas auxiliares'!$D$236),"FOLHA DE PESSOAL",IF(X369='Tabelas auxiliares'!$A$237,"CUSTEIO",IF(X369='Tabelas auxiliares'!$A$236,"INVESTIMENTO","ERRO - VERIFICAR"))))</f>
        <v>FOLHA DE PESSOAL</v>
      </c>
      <c r="Z369" s="64">
        <f t="shared" si="11"/>
        <v>28826.7</v>
      </c>
      <c r="AC369" s="44">
        <v>28826.7</v>
      </c>
      <c r="AD369" s="72"/>
      <c r="AE369" s="72"/>
      <c r="AF369" s="72"/>
      <c r="AG369" s="72"/>
      <c r="AH369" s="72"/>
      <c r="AI369" s="72"/>
      <c r="AJ369" s="72"/>
      <c r="AK369" s="72"/>
      <c r="AL369" s="72"/>
      <c r="AM369" s="72"/>
      <c r="AN369" s="72"/>
      <c r="AO369" s="72"/>
    </row>
    <row r="370" spans="1:41" x14ac:dyDescent="0.25">
      <c r="A370" t="s">
        <v>594</v>
      </c>
      <c r="B370" t="s">
        <v>302</v>
      </c>
      <c r="C370" t="s">
        <v>595</v>
      </c>
      <c r="D370" t="s">
        <v>90</v>
      </c>
      <c r="E370" t="s">
        <v>117</v>
      </c>
      <c r="F370" s="51" t="str">
        <f>IFERROR(VLOOKUP(D370,'Tabelas auxiliares'!$A$3:$B$61,2,FALSE),"")</f>
        <v>SUGEPE-FOLHA - PASEP + AUX. MORADIA</v>
      </c>
      <c r="G370" s="51" t="str">
        <f>IFERROR(VLOOKUP($B370,'Tabelas auxiliares'!$A$65:$C$102,2,FALSE),"")</f>
        <v>Folha de pagamento - Ativos, Previdência, PASEP</v>
      </c>
      <c r="H370" s="51" t="str">
        <f>IFERROR(VLOOKUP($B370,'Tabelas auxiliares'!$A$65:$C$102,3,FALSE),"")</f>
        <v>FOLHA DE PAGAMENTO / CONTRIBUICAO PARA O PSS / SUBSTITUICOES / INSS PATRONAL / PASEP</v>
      </c>
      <c r="I370" t="s">
        <v>1978</v>
      </c>
      <c r="J370" t="s">
        <v>1979</v>
      </c>
      <c r="K370" t="s">
        <v>2000</v>
      </c>
      <c r="L370" t="s">
        <v>1981</v>
      </c>
      <c r="M370" t="s">
        <v>165</v>
      </c>
      <c r="N370" t="s">
        <v>127</v>
      </c>
      <c r="O370" t="s">
        <v>167</v>
      </c>
      <c r="P370" t="s">
        <v>1959</v>
      </c>
      <c r="Q370" t="s">
        <v>168</v>
      </c>
      <c r="R370" t="s">
        <v>165</v>
      </c>
      <c r="S370" t="s">
        <v>119</v>
      </c>
      <c r="T370" t="s">
        <v>1960</v>
      </c>
      <c r="U370" t="s">
        <v>136</v>
      </c>
      <c r="V370" t="s">
        <v>2011</v>
      </c>
      <c r="W370" t="s">
        <v>2012</v>
      </c>
      <c r="X370" s="51" t="str">
        <f t="shared" si="10"/>
        <v>3</v>
      </c>
      <c r="Y370" s="51" t="str">
        <f>IF(T370="","",IF(AND(T370&lt;&gt;'Tabelas auxiliares'!$B$236,T370&lt;&gt;'Tabelas auxiliares'!$B$237,T370&lt;&gt;'Tabelas auxiliares'!$C$236,T370&lt;&gt;'Tabelas auxiliares'!$C$237,T370&lt;&gt;'Tabelas auxiliares'!$D$236),"FOLHA DE PESSOAL",IF(X370='Tabelas auxiliares'!$A$237,"CUSTEIO",IF(X370='Tabelas auxiliares'!$A$236,"INVESTIMENTO","ERRO - VERIFICAR"))))</f>
        <v>FOLHA DE PESSOAL</v>
      </c>
      <c r="Z370" s="64">
        <f t="shared" si="11"/>
        <v>8231.1299999999992</v>
      </c>
      <c r="AC370" s="44">
        <v>8231.1299999999992</v>
      </c>
      <c r="AD370" s="72"/>
      <c r="AE370" s="72"/>
      <c r="AF370" s="72"/>
      <c r="AG370" s="72"/>
      <c r="AH370" s="72"/>
      <c r="AI370" s="72"/>
      <c r="AJ370" s="72"/>
      <c r="AK370" s="72"/>
      <c r="AL370" s="72"/>
      <c r="AM370" s="72"/>
      <c r="AN370" s="72"/>
      <c r="AO370" s="72"/>
    </row>
    <row r="371" spans="1:41" x14ac:dyDescent="0.25">
      <c r="A371" t="s">
        <v>594</v>
      </c>
      <c r="B371" t="s">
        <v>302</v>
      </c>
      <c r="C371" t="s">
        <v>595</v>
      </c>
      <c r="D371" t="s">
        <v>90</v>
      </c>
      <c r="E371" t="s">
        <v>117</v>
      </c>
      <c r="F371" s="51" t="str">
        <f>IFERROR(VLOOKUP(D371,'Tabelas auxiliares'!$A$3:$B$61,2,FALSE),"")</f>
        <v>SUGEPE-FOLHA - PASEP + AUX. MORADIA</v>
      </c>
      <c r="G371" s="51" t="str">
        <f>IFERROR(VLOOKUP($B371,'Tabelas auxiliares'!$A$65:$C$102,2,FALSE),"")</f>
        <v>Folha de pagamento - Ativos, Previdência, PASEP</v>
      </c>
      <c r="H371" s="51" t="str">
        <f>IFERROR(VLOOKUP($B371,'Tabelas auxiliares'!$A$65:$C$102,3,FALSE),"")</f>
        <v>FOLHA DE PAGAMENTO / CONTRIBUICAO PARA O PSS / SUBSTITUICOES / INSS PATRONAL / PASEP</v>
      </c>
      <c r="I371" t="s">
        <v>1978</v>
      </c>
      <c r="J371" t="s">
        <v>1979</v>
      </c>
      <c r="K371" t="s">
        <v>2000</v>
      </c>
      <c r="L371" t="s">
        <v>1981</v>
      </c>
      <c r="M371" t="s">
        <v>165</v>
      </c>
      <c r="N371" t="s">
        <v>127</v>
      </c>
      <c r="O371" t="s">
        <v>167</v>
      </c>
      <c r="P371" t="s">
        <v>1959</v>
      </c>
      <c r="Q371" t="s">
        <v>168</v>
      </c>
      <c r="R371" t="s">
        <v>165</v>
      </c>
      <c r="S371" t="s">
        <v>119</v>
      </c>
      <c r="T371" t="s">
        <v>1960</v>
      </c>
      <c r="U371" t="s">
        <v>136</v>
      </c>
      <c r="V371" t="s">
        <v>2013</v>
      </c>
      <c r="W371" t="s">
        <v>2014</v>
      </c>
      <c r="X371" s="51" t="str">
        <f t="shared" si="10"/>
        <v>3</v>
      </c>
      <c r="Y371" s="51" t="str">
        <f>IF(T371="","",IF(AND(T371&lt;&gt;'Tabelas auxiliares'!$B$236,T371&lt;&gt;'Tabelas auxiliares'!$B$237,T371&lt;&gt;'Tabelas auxiliares'!$C$236,T371&lt;&gt;'Tabelas auxiliares'!$C$237,T371&lt;&gt;'Tabelas auxiliares'!$D$236),"FOLHA DE PESSOAL",IF(X371='Tabelas auxiliares'!$A$237,"CUSTEIO",IF(X371='Tabelas auxiliares'!$A$236,"INVESTIMENTO","ERRO - VERIFICAR"))))</f>
        <v>FOLHA DE PESSOAL</v>
      </c>
      <c r="Z371" s="64">
        <f t="shared" si="11"/>
        <v>7079922.5499999998</v>
      </c>
      <c r="AC371" s="44">
        <v>7079922.5499999998</v>
      </c>
      <c r="AD371" s="72"/>
      <c r="AE371" s="72"/>
      <c r="AF371" s="72"/>
      <c r="AG371" s="72"/>
      <c r="AH371" s="72"/>
      <c r="AI371" s="72"/>
      <c r="AJ371" s="72"/>
      <c r="AK371" s="72"/>
      <c r="AL371" s="72"/>
      <c r="AM371" s="72"/>
      <c r="AN371" s="72"/>
      <c r="AO371" s="72"/>
    </row>
    <row r="372" spans="1:41" x14ac:dyDescent="0.25">
      <c r="A372" t="s">
        <v>594</v>
      </c>
      <c r="B372" t="s">
        <v>302</v>
      </c>
      <c r="C372" t="s">
        <v>595</v>
      </c>
      <c r="D372" t="s">
        <v>90</v>
      </c>
      <c r="E372" t="s">
        <v>117</v>
      </c>
      <c r="F372" s="51" t="str">
        <f>IFERROR(VLOOKUP(D372,'Tabelas auxiliares'!$A$3:$B$61,2,FALSE),"")</f>
        <v>SUGEPE-FOLHA - PASEP + AUX. MORADIA</v>
      </c>
      <c r="G372" s="51" t="str">
        <f>IFERROR(VLOOKUP($B372,'Tabelas auxiliares'!$A$65:$C$102,2,FALSE),"")</f>
        <v>Folha de pagamento - Ativos, Previdência, PASEP</v>
      </c>
      <c r="H372" s="51" t="str">
        <f>IFERROR(VLOOKUP($B372,'Tabelas auxiliares'!$A$65:$C$102,3,FALSE),"")</f>
        <v>FOLHA DE PAGAMENTO / CONTRIBUICAO PARA O PSS / SUBSTITUICOES / INSS PATRONAL / PASEP</v>
      </c>
      <c r="I372" t="s">
        <v>1978</v>
      </c>
      <c r="J372" t="s">
        <v>1979</v>
      </c>
      <c r="K372" t="s">
        <v>2000</v>
      </c>
      <c r="L372" t="s">
        <v>1981</v>
      </c>
      <c r="M372" t="s">
        <v>165</v>
      </c>
      <c r="N372" t="s">
        <v>127</v>
      </c>
      <c r="O372" t="s">
        <v>167</v>
      </c>
      <c r="P372" t="s">
        <v>1959</v>
      </c>
      <c r="Q372" t="s">
        <v>168</v>
      </c>
      <c r="R372" t="s">
        <v>165</v>
      </c>
      <c r="S372" t="s">
        <v>119</v>
      </c>
      <c r="T372" t="s">
        <v>1960</v>
      </c>
      <c r="U372" t="s">
        <v>136</v>
      </c>
      <c r="V372" t="s">
        <v>2015</v>
      </c>
      <c r="W372" t="s">
        <v>2016</v>
      </c>
      <c r="X372" s="51" t="str">
        <f t="shared" si="10"/>
        <v>3</v>
      </c>
      <c r="Y372" s="51" t="str">
        <f>IF(T372="","",IF(AND(T372&lt;&gt;'Tabelas auxiliares'!$B$236,T372&lt;&gt;'Tabelas auxiliares'!$B$237,T372&lt;&gt;'Tabelas auxiliares'!$C$236,T372&lt;&gt;'Tabelas auxiliares'!$C$237,T372&lt;&gt;'Tabelas auxiliares'!$D$236),"FOLHA DE PESSOAL",IF(X372='Tabelas auxiliares'!$A$237,"CUSTEIO",IF(X372='Tabelas auxiliares'!$A$236,"INVESTIMENTO","ERRO - VERIFICAR"))))</f>
        <v>FOLHA DE PESSOAL</v>
      </c>
      <c r="Z372" s="64">
        <f t="shared" si="11"/>
        <v>106736.63</v>
      </c>
      <c r="AC372" s="44">
        <v>106736.63</v>
      </c>
      <c r="AD372" s="72"/>
      <c r="AE372" s="72"/>
      <c r="AF372" s="72"/>
      <c r="AG372" s="72"/>
      <c r="AH372" s="72"/>
      <c r="AI372" s="72"/>
      <c r="AJ372" s="72"/>
      <c r="AK372" s="72"/>
      <c r="AL372" s="72"/>
      <c r="AM372" s="72"/>
      <c r="AN372" s="72"/>
      <c r="AO372" s="72"/>
    </row>
    <row r="373" spans="1:41" x14ac:dyDescent="0.25">
      <c r="A373" t="s">
        <v>594</v>
      </c>
      <c r="B373" t="s">
        <v>302</v>
      </c>
      <c r="C373" t="s">
        <v>595</v>
      </c>
      <c r="D373" t="s">
        <v>90</v>
      </c>
      <c r="E373" t="s">
        <v>117</v>
      </c>
      <c r="F373" s="51" t="str">
        <f>IFERROR(VLOOKUP(D373,'Tabelas auxiliares'!$A$3:$B$61,2,FALSE),"")</f>
        <v>SUGEPE-FOLHA - PASEP + AUX. MORADIA</v>
      </c>
      <c r="G373" s="51" t="str">
        <f>IFERROR(VLOOKUP($B373,'Tabelas auxiliares'!$A$65:$C$102,2,FALSE),"")</f>
        <v>Folha de pagamento - Ativos, Previdência, PASEP</v>
      </c>
      <c r="H373" s="51" t="str">
        <f>IFERROR(VLOOKUP($B373,'Tabelas auxiliares'!$A$65:$C$102,3,FALSE),"")</f>
        <v>FOLHA DE PAGAMENTO / CONTRIBUICAO PARA O PSS / SUBSTITUICOES / INSS PATRONAL / PASEP</v>
      </c>
      <c r="I373" t="s">
        <v>1978</v>
      </c>
      <c r="J373" t="s">
        <v>1979</v>
      </c>
      <c r="K373" t="s">
        <v>2000</v>
      </c>
      <c r="L373" t="s">
        <v>1981</v>
      </c>
      <c r="M373" t="s">
        <v>165</v>
      </c>
      <c r="N373" t="s">
        <v>127</v>
      </c>
      <c r="O373" t="s">
        <v>167</v>
      </c>
      <c r="P373" t="s">
        <v>1959</v>
      </c>
      <c r="Q373" t="s">
        <v>168</v>
      </c>
      <c r="R373" t="s">
        <v>165</v>
      </c>
      <c r="S373" t="s">
        <v>119</v>
      </c>
      <c r="T373" t="s">
        <v>1960</v>
      </c>
      <c r="U373" t="s">
        <v>136</v>
      </c>
      <c r="V373" t="s">
        <v>2017</v>
      </c>
      <c r="W373" t="s">
        <v>2018</v>
      </c>
      <c r="X373" s="51" t="str">
        <f t="shared" si="10"/>
        <v>3</v>
      </c>
      <c r="Y373" s="51" t="str">
        <f>IF(T373="","",IF(AND(T373&lt;&gt;'Tabelas auxiliares'!$B$236,T373&lt;&gt;'Tabelas auxiliares'!$B$237,T373&lt;&gt;'Tabelas auxiliares'!$C$236,T373&lt;&gt;'Tabelas auxiliares'!$C$237,T373&lt;&gt;'Tabelas auxiliares'!$D$236),"FOLHA DE PESSOAL",IF(X373='Tabelas auxiliares'!$A$237,"CUSTEIO",IF(X373='Tabelas auxiliares'!$A$236,"INVESTIMENTO","ERRO - VERIFICAR"))))</f>
        <v>FOLHA DE PESSOAL</v>
      </c>
      <c r="Z373" s="64">
        <f t="shared" si="11"/>
        <v>200469.7</v>
      </c>
      <c r="AC373" s="44">
        <v>200469.7</v>
      </c>
      <c r="AD373" s="72"/>
      <c r="AE373" s="72"/>
      <c r="AF373" s="72"/>
      <c r="AG373" s="72"/>
      <c r="AH373" s="72"/>
      <c r="AI373" s="72"/>
      <c r="AJ373" s="72"/>
      <c r="AK373" s="72"/>
      <c r="AL373" s="72"/>
      <c r="AM373" s="72"/>
      <c r="AN373" s="72"/>
      <c r="AO373" s="72"/>
    </row>
    <row r="374" spans="1:41" x14ac:dyDescent="0.25">
      <c r="A374" t="s">
        <v>594</v>
      </c>
      <c r="B374" t="s">
        <v>302</v>
      </c>
      <c r="C374" t="s">
        <v>595</v>
      </c>
      <c r="D374" t="s">
        <v>90</v>
      </c>
      <c r="E374" t="s">
        <v>117</v>
      </c>
      <c r="F374" s="51" t="str">
        <f>IFERROR(VLOOKUP(D374,'Tabelas auxiliares'!$A$3:$B$61,2,FALSE),"")</f>
        <v>SUGEPE-FOLHA - PASEP + AUX. MORADIA</v>
      </c>
      <c r="G374" s="51" t="str">
        <f>IFERROR(VLOOKUP($B374,'Tabelas auxiliares'!$A$65:$C$102,2,FALSE),"")</f>
        <v>Folha de pagamento - Ativos, Previdência, PASEP</v>
      </c>
      <c r="H374" s="51" t="str">
        <f>IFERROR(VLOOKUP($B374,'Tabelas auxiliares'!$A$65:$C$102,3,FALSE),"")</f>
        <v>FOLHA DE PAGAMENTO / CONTRIBUICAO PARA O PSS / SUBSTITUICOES / INSS PATRONAL / PASEP</v>
      </c>
      <c r="I374" t="s">
        <v>1978</v>
      </c>
      <c r="J374" t="s">
        <v>1979</v>
      </c>
      <c r="K374" t="s">
        <v>2000</v>
      </c>
      <c r="L374" t="s">
        <v>1981</v>
      </c>
      <c r="M374" t="s">
        <v>165</v>
      </c>
      <c r="N374" t="s">
        <v>127</v>
      </c>
      <c r="O374" t="s">
        <v>167</v>
      </c>
      <c r="P374" t="s">
        <v>1959</v>
      </c>
      <c r="Q374" t="s">
        <v>168</v>
      </c>
      <c r="R374" t="s">
        <v>165</v>
      </c>
      <c r="S374" t="s">
        <v>119</v>
      </c>
      <c r="T374" t="s">
        <v>1960</v>
      </c>
      <c r="U374" t="s">
        <v>136</v>
      </c>
      <c r="V374" t="s">
        <v>2019</v>
      </c>
      <c r="W374" t="s">
        <v>2020</v>
      </c>
      <c r="X374" s="51" t="str">
        <f t="shared" si="10"/>
        <v>3</v>
      </c>
      <c r="Y374" s="51" t="str">
        <f>IF(T374="","",IF(AND(T374&lt;&gt;'Tabelas auxiliares'!$B$236,T374&lt;&gt;'Tabelas auxiliares'!$B$237,T374&lt;&gt;'Tabelas auxiliares'!$C$236,T374&lt;&gt;'Tabelas auxiliares'!$C$237,T374&lt;&gt;'Tabelas auxiliares'!$D$236),"FOLHA DE PESSOAL",IF(X374='Tabelas auxiliares'!$A$237,"CUSTEIO",IF(X374='Tabelas auxiliares'!$A$236,"INVESTIMENTO","ERRO - VERIFICAR"))))</f>
        <v>FOLHA DE PESSOAL</v>
      </c>
      <c r="Z374" s="64">
        <f t="shared" si="11"/>
        <v>5060.66</v>
      </c>
      <c r="AC374" s="44">
        <v>5060.66</v>
      </c>
      <c r="AD374" s="72"/>
      <c r="AE374" s="72"/>
      <c r="AF374" s="72"/>
      <c r="AG374" s="72"/>
      <c r="AH374" s="72"/>
      <c r="AI374" s="72"/>
      <c r="AJ374" s="72"/>
      <c r="AK374" s="72"/>
      <c r="AL374" s="72"/>
      <c r="AM374" s="72"/>
      <c r="AN374" s="72"/>
      <c r="AO374" s="72"/>
    </row>
    <row r="375" spans="1:41" x14ac:dyDescent="0.25">
      <c r="A375" t="s">
        <v>594</v>
      </c>
      <c r="B375" t="s">
        <v>302</v>
      </c>
      <c r="C375" t="s">
        <v>595</v>
      </c>
      <c r="D375" t="s">
        <v>90</v>
      </c>
      <c r="E375" t="s">
        <v>117</v>
      </c>
      <c r="F375" s="51" t="str">
        <f>IFERROR(VLOOKUP(D375,'Tabelas auxiliares'!$A$3:$B$61,2,FALSE),"")</f>
        <v>SUGEPE-FOLHA - PASEP + AUX. MORADIA</v>
      </c>
      <c r="G375" s="51" t="str">
        <f>IFERROR(VLOOKUP($B375,'Tabelas auxiliares'!$A$65:$C$102,2,FALSE),"")</f>
        <v>Folha de pagamento - Ativos, Previdência, PASEP</v>
      </c>
      <c r="H375" s="51" t="str">
        <f>IFERROR(VLOOKUP($B375,'Tabelas auxiliares'!$A$65:$C$102,3,FALSE),"")</f>
        <v>FOLHA DE PAGAMENTO / CONTRIBUICAO PARA O PSS / SUBSTITUICOES / INSS PATRONAL / PASEP</v>
      </c>
      <c r="I375" t="s">
        <v>1978</v>
      </c>
      <c r="J375" t="s">
        <v>1979</v>
      </c>
      <c r="K375" t="s">
        <v>2000</v>
      </c>
      <c r="L375" t="s">
        <v>1981</v>
      </c>
      <c r="M375" t="s">
        <v>165</v>
      </c>
      <c r="N375" t="s">
        <v>127</v>
      </c>
      <c r="O375" t="s">
        <v>167</v>
      </c>
      <c r="P375" t="s">
        <v>1959</v>
      </c>
      <c r="Q375" t="s">
        <v>168</v>
      </c>
      <c r="R375" t="s">
        <v>165</v>
      </c>
      <c r="S375" t="s">
        <v>119</v>
      </c>
      <c r="T375" t="s">
        <v>1960</v>
      </c>
      <c r="U375" t="s">
        <v>136</v>
      </c>
      <c r="V375" t="s">
        <v>2021</v>
      </c>
      <c r="W375" t="s">
        <v>2022</v>
      </c>
      <c r="X375" s="51" t="str">
        <f t="shared" si="10"/>
        <v>3</v>
      </c>
      <c r="Y375" s="51" t="str">
        <f>IF(T375="","",IF(AND(T375&lt;&gt;'Tabelas auxiliares'!$B$236,T375&lt;&gt;'Tabelas auxiliares'!$B$237,T375&lt;&gt;'Tabelas auxiliares'!$C$236,T375&lt;&gt;'Tabelas auxiliares'!$C$237,T375&lt;&gt;'Tabelas auxiliares'!$D$236),"FOLHA DE PESSOAL",IF(X375='Tabelas auxiliares'!$A$237,"CUSTEIO",IF(X375='Tabelas auxiliares'!$A$236,"INVESTIMENTO","ERRO - VERIFICAR"))))</f>
        <v>FOLHA DE PESSOAL</v>
      </c>
      <c r="Z375" s="64">
        <f t="shared" si="11"/>
        <v>16494.47</v>
      </c>
      <c r="AC375" s="44">
        <v>16494.47</v>
      </c>
      <c r="AD375" s="72"/>
      <c r="AE375" s="72"/>
      <c r="AF375" s="72"/>
      <c r="AG375" s="72"/>
      <c r="AH375" s="72"/>
      <c r="AI375" s="72"/>
      <c r="AJ375" s="72"/>
      <c r="AK375" s="72"/>
      <c r="AL375" s="72"/>
      <c r="AM375" s="72"/>
      <c r="AN375" s="72"/>
      <c r="AO375" s="72"/>
    </row>
    <row r="376" spans="1:41" x14ac:dyDescent="0.25">
      <c r="A376" t="s">
        <v>594</v>
      </c>
      <c r="B376" t="s">
        <v>302</v>
      </c>
      <c r="C376" t="s">
        <v>595</v>
      </c>
      <c r="D376" t="s">
        <v>90</v>
      </c>
      <c r="E376" t="s">
        <v>117</v>
      </c>
      <c r="F376" s="51" t="str">
        <f>IFERROR(VLOOKUP(D376,'Tabelas auxiliares'!$A$3:$B$61,2,FALSE),"")</f>
        <v>SUGEPE-FOLHA - PASEP + AUX. MORADIA</v>
      </c>
      <c r="G376" s="51" t="str">
        <f>IFERROR(VLOOKUP($B376,'Tabelas auxiliares'!$A$65:$C$102,2,FALSE),"")</f>
        <v>Folha de pagamento - Ativos, Previdência, PASEP</v>
      </c>
      <c r="H376" s="51" t="str">
        <f>IFERROR(VLOOKUP($B376,'Tabelas auxiliares'!$A$65:$C$102,3,FALSE),"")</f>
        <v>FOLHA DE PAGAMENTO / CONTRIBUICAO PARA O PSS / SUBSTITUICOES / INSS PATRONAL / PASEP</v>
      </c>
      <c r="I376" t="s">
        <v>1978</v>
      </c>
      <c r="J376" t="s">
        <v>1979</v>
      </c>
      <c r="K376" t="s">
        <v>2000</v>
      </c>
      <c r="L376" t="s">
        <v>1981</v>
      </c>
      <c r="M376" t="s">
        <v>165</v>
      </c>
      <c r="N376" t="s">
        <v>127</v>
      </c>
      <c r="O376" t="s">
        <v>167</v>
      </c>
      <c r="P376" t="s">
        <v>1959</v>
      </c>
      <c r="Q376" t="s">
        <v>168</v>
      </c>
      <c r="R376" t="s">
        <v>165</v>
      </c>
      <c r="S376" t="s">
        <v>119</v>
      </c>
      <c r="T376" t="s">
        <v>1960</v>
      </c>
      <c r="U376" t="s">
        <v>136</v>
      </c>
      <c r="V376" t="s">
        <v>2023</v>
      </c>
      <c r="W376" t="s">
        <v>2024</v>
      </c>
      <c r="X376" s="51" t="str">
        <f t="shared" si="10"/>
        <v>3</v>
      </c>
      <c r="Y376" s="51" t="str">
        <f>IF(T376="","",IF(AND(T376&lt;&gt;'Tabelas auxiliares'!$B$236,T376&lt;&gt;'Tabelas auxiliares'!$B$237,T376&lt;&gt;'Tabelas auxiliares'!$C$236,T376&lt;&gt;'Tabelas auxiliares'!$C$237,T376&lt;&gt;'Tabelas auxiliares'!$D$236),"FOLHA DE PESSOAL",IF(X376='Tabelas auxiliares'!$A$237,"CUSTEIO",IF(X376='Tabelas auxiliares'!$A$236,"INVESTIMENTO","ERRO - VERIFICAR"))))</f>
        <v>FOLHA DE PESSOAL</v>
      </c>
      <c r="Z376" s="64">
        <f t="shared" si="11"/>
        <v>373875.04</v>
      </c>
      <c r="AC376" s="44">
        <v>373875.04</v>
      </c>
      <c r="AD376" s="72"/>
      <c r="AE376" s="72"/>
      <c r="AF376" s="72"/>
      <c r="AG376" s="72"/>
      <c r="AH376" s="72"/>
      <c r="AI376" s="72"/>
      <c r="AJ376" s="72"/>
      <c r="AK376" s="72"/>
      <c r="AL376" s="72"/>
      <c r="AM376" s="72"/>
      <c r="AN376" s="72"/>
      <c r="AO376" s="72"/>
    </row>
    <row r="377" spans="1:41" x14ac:dyDescent="0.25">
      <c r="A377" t="s">
        <v>594</v>
      </c>
      <c r="B377" t="s">
        <v>302</v>
      </c>
      <c r="C377" t="s">
        <v>595</v>
      </c>
      <c r="D377" t="s">
        <v>90</v>
      </c>
      <c r="E377" t="s">
        <v>117</v>
      </c>
      <c r="F377" s="51" t="str">
        <f>IFERROR(VLOOKUP(D377,'Tabelas auxiliares'!$A$3:$B$61,2,FALSE),"")</f>
        <v>SUGEPE-FOLHA - PASEP + AUX. MORADIA</v>
      </c>
      <c r="G377" s="51" t="str">
        <f>IFERROR(VLOOKUP($B377,'Tabelas auxiliares'!$A$65:$C$102,2,FALSE),"")</f>
        <v>Folha de pagamento - Ativos, Previdência, PASEP</v>
      </c>
      <c r="H377" s="51" t="str">
        <f>IFERROR(VLOOKUP($B377,'Tabelas auxiliares'!$A$65:$C$102,3,FALSE),"")</f>
        <v>FOLHA DE PAGAMENTO / CONTRIBUICAO PARA O PSS / SUBSTITUICOES / INSS PATRONAL / PASEP</v>
      </c>
      <c r="I377" t="s">
        <v>1978</v>
      </c>
      <c r="J377" t="s">
        <v>1979</v>
      </c>
      <c r="K377" t="s">
        <v>2000</v>
      </c>
      <c r="L377" t="s">
        <v>1981</v>
      </c>
      <c r="M377" t="s">
        <v>165</v>
      </c>
      <c r="N377" t="s">
        <v>127</v>
      </c>
      <c r="O377" t="s">
        <v>167</v>
      </c>
      <c r="P377" t="s">
        <v>1959</v>
      </c>
      <c r="Q377" t="s">
        <v>168</v>
      </c>
      <c r="R377" t="s">
        <v>165</v>
      </c>
      <c r="S377" t="s">
        <v>119</v>
      </c>
      <c r="T377" t="s">
        <v>1960</v>
      </c>
      <c r="U377" t="s">
        <v>136</v>
      </c>
      <c r="V377" t="s">
        <v>2025</v>
      </c>
      <c r="W377" t="s">
        <v>2026</v>
      </c>
      <c r="X377" s="51" t="str">
        <f t="shared" si="10"/>
        <v>3</v>
      </c>
      <c r="Y377" s="51" t="str">
        <f>IF(T377="","",IF(AND(T377&lt;&gt;'Tabelas auxiliares'!$B$236,T377&lt;&gt;'Tabelas auxiliares'!$B$237,T377&lt;&gt;'Tabelas auxiliares'!$C$236,T377&lt;&gt;'Tabelas auxiliares'!$C$237,T377&lt;&gt;'Tabelas auxiliares'!$D$236),"FOLHA DE PESSOAL",IF(X377='Tabelas auxiliares'!$A$237,"CUSTEIO",IF(X377='Tabelas auxiliares'!$A$236,"INVESTIMENTO","ERRO - VERIFICAR"))))</f>
        <v>FOLHA DE PESSOAL</v>
      </c>
      <c r="Z377" s="64">
        <f t="shared" si="11"/>
        <v>448997.64</v>
      </c>
      <c r="AC377" s="44">
        <v>448997.64</v>
      </c>
      <c r="AD377" s="72"/>
      <c r="AE377" s="72"/>
      <c r="AF377" s="72"/>
      <c r="AG377" s="72"/>
      <c r="AH377" s="72"/>
      <c r="AI377" s="72"/>
      <c r="AJ377" s="72"/>
      <c r="AK377" s="72"/>
      <c r="AL377" s="72"/>
      <c r="AM377" s="72"/>
      <c r="AN377" s="72"/>
      <c r="AO377" s="72"/>
    </row>
    <row r="378" spans="1:41" x14ac:dyDescent="0.25">
      <c r="A378" t="s">
        <v>594</v>
      </c>
      <c r="B378" t="s">
        <v>302</v>
      </c>
      <c r="C378" t="s">
        <v>595</v>
      </c>
      <c r="D378" t="s">
        <v>90</v>
      </c>
      <c r="E378" t="s">
        <v>117</v>
      </c>
      <c r="F378" s="51" t="str">
        <f>IFERROR(VLOOKUP(D378,'Tabelas auxiliares'!$A$3:$B$61,2,FALSE),"")</f>
        <v>SUGEPE-FOLHA - PASEP + AUX. MORADIA</v>
      </c>
      <c r="G378" s="51" t="str">
        <f>IFERROR(VLOOKUP($B378,'Tabelas auxiliares'!$A$65:$C$102,2,FALSE),"")</f>
        <v>Folha de pagamento - Ativos, Previdência, PASEP</v>
      </c>
      <c r="H378" s="51" t="str">
        <f>IFERROR(VLOOKUP($B378,'Tabelas auxiliares'!$A$65:$C$102,3,FALSE),"")</f>
        <v>FOLHA DE PAGAMENTO / CONTRIBUICAO PARA O PSS / SUBSTITUICOES / INSS PATRONAL / PASEP</v>
      </c>
      <c r="I378" t="s">
        <v>1978</v>
      </c>
      <c r="J378" t="s">
        <v>1979</v>
      </c>
      <c r="K378" t="s">
        <v>2000</v>
      </c>
      <c r="L378" t="s">
        <v>1981</v>
      </c>
      <c r="M378" t="s">
        <v>165</v>
      </c>
      <c r="N378" t="s">
        <v>127</v>
      </c>
      <c r="O378" t="s">
        <v>167</v>
      </c>
      <c r="P378" t="s">
        <v>1959</v>
      </c>
      <c r="Q378" t="s">
        <v>168</v>
      </c>
      <c r="R378" t="s">
        <v>165</v>
      </c>
      <c r="S378" t="s">
        <v>119</v>
      </c>
      <c r="T378" t="s">
        <v>1960</v>
      </c>
      <c r="U378" t="s">
        <v>136</v>
      </c>
      <c r="V378" t="s">
        <v>2027</v>
      </c>
      <c r="W378" t="s">
        <v>2028</v>
      </c>
      <c r="X378" s="51" t="str">
        <f t="shared" si="10"/>
        <v>3</v>
      </c>
      <c r="Y378" s="51" t="str">
        <f>IF(T378="","",IF(AND(T378&lt;&gt;'Tabelas auxiliares'!$B$236,T378&lt;&gt;'Tabelas auxiliares'!$B$237,T378&lt;&gt;'Tabelas auxiliares'!$C$236,T378&lt;&gt;'Tabelas auxiliares'!$C$237,T378&lt;&gt;'Tabelas auxiliares'!$D$236),"FOLHA DE PESSOAL",IF(X378='Tabelas auxiliares'!$A$237,"CUSTEIO",IF(X378='Tabelas auxiliares'!$A$236,"INVESTIMENTO","ERRO - VERIFICAR"))))</f>
        <v>FOLHA DE PESSOAL</v>
      </c>
      <c r="Z378" s="64">
        <f t="shared" si="11"/>
        <v>20465.73</v>
      </c>
      <c r="AC378" s="44">
        <v>20465.73</v>
      </c>
      <c r="AD378" s="72"/>
      <c r="AE378" s="72"/>
      <c r="AF378" s="72"/>
      <c r="AG378" s="72"/>
      <c r="AH378" s="72"/>
      <c r="AI378" s="72"/>
      <c r="AJ378" s="72"/>
      <c r="AK378" s="72"/>
      <c r="AL378" s="72"/>
      <c r="AM378" s="72"/>
      <c r="AN378" s="72"/>
      <c r="AO378" s="72"/>
    </row>
    <row r="379" spans="1:41" x14ac:dyDescent="0.25">
      <c r="A379" t="s">
        <v>594</v>
      </c>
      <c r="B379" t="s">
        <v>302</v>
      </c>
      <c r="C379" t="s">
        <v>595</v>
      </c>
      <c r="D379" t="s">
        <v>90</v>
      </c>
      <c r="E379" t="s">
        <v>117</v>
      </c>
      <c r="F379" s="51" t="str">
        <f>IFERROR(VLOOKUP(D379,'Tabelas auxiliares'!$A$3:$B$61,2,FALSE),"")</f>
        <v>SUGEPE-FOLHA - PASEP + AUX. MORADIA</v>
      </c>
      <c r="G379" s="51" t="str">
        <f>IFERROR(VLOOKUP($B379,'Tabelas auxiliares'!$A$65:$C$102,2,FALSE),"")</f>
        <v>Folha de pagamento - Ativos, Previdência, PASEP</v>
      </c>
      <c r="H379" s="51" t="str">
        <f>IFERROR(VLOOKUP($B379,'Tabelas auxiliares'!$A$65:$C$102,3,FALSE),"")</f>
        <v>FOLHA DE PAGAMENTO / CONTRIBUICAO PARA O PSS / SUBSTITUICOES / INSS PATRONAL / PASEP</v>
      </c>
      <c r="I379" t="s">
        <v>1978</v>
      </c>
      <c r="J379" t="s">
        <v>1979</v>
      </c>
      <c r="K379" t="s">
        <v>2029</v>
      </c>
      <c r="L379" t="s">
        <v>1981</v>
      </c>
      <c r="M379" t="s">
        <v>165</v>
      </c>
      <c r="N379" t="s">
        <v>127</v>
      </c>
      <c r="O379" t="s">
        <v>167</v>
      </c>
      <c r="P379" t="s">
        <v>1959</v>
      </c>
      <c r="Q379" t="s">
        <v>168</v>
      </c>
      <c r="R379" t="s">
        <v>165</v>
      </c>
      <c r="S379" t="s">
        <v>119</v>
      </c>
      <c r="T379" t="s">
        <v>1960</v>
      </c>
      <c r="U379" t="s">
        <v>136</v>
      </c>
      <c r="V379" t="s">
        <v>2030</v>
      </c>
      <c r="W379" t="s">
        <v>2031</v>
      </c>
      <c r="X379" s="51" t="str">
        <f t="shared" si="10"/>
        <v>3</v>
      </c>
      <c r="Y379" s="51" t="str">
        <f>IF(T379="","",IF(AND(T379&lt;&gt;'Tabelas auxiliares'!$B$236,T379&lt;&gt;'Tabelas auxiliares'!$B$237,T379&lt;&gt;'Tabelas auxiliares'!$C$236,T379&lt;&gt;'Tabelas auxiliares'!$C$237,T379&lt;&gt;'Tabelas auxiliares'!$D$236),"FOLHA DE PESSOAL",IF(X379='Tabelas auxiliares'!$A$237,"CUSTEIO",IF(X379='Tabelas auxiliares'!$A$236,"INVESTIMENTO","ERRO - VERIFICAR"))))</f>
        <v>FOLHA DE PESSOAL</v>
      </c>
      <c r="Z379" s="64">
        <f t="shared" si="11"/>
        <v>40808.480000000003</v>
      </c>
      <c r="AC379" s="44">
        <v>40808.480000000003</v>
      </c>
      <c r="AD379" s="72"/>
      <c r="AE379" s="72"/>
      <c r="AF379" s="72"/>
      <c r="AG379" s="72"/>
      <c r="AH379" s="72"/>
      <c r="AI379" s="72"/>
      <c r="AJ379" s="72"/>
      <c r="AK379" s="72"/>
      <c r="AL379" s="72"/>
      <c r="AM379" s="72"/>
      <c r="AN379" s="72"/>
      <c r="AO379" s="72"/>
    </row>
    <row r="380" spans="1:41" x14ac:dyDescent="0.25">
      <c r="A380" t="s">
        <v>594</v>
      </c>
      <c r="B380" t="s">
        <v>302</v>
      </c>
      <c r="C380" t="s">
        <v>595</v>
      </c>
      <c r="D380" t="s">
        <v>90</v>
      </c>
      <c r="E380" t="s">
        <v>117</v>
      </c>
      <c r="F380" s="51" t="str">
        <f>IFERROR(VLOOKUP(D380,'Tabelas auxiliares'!$A$3:$B$61,2,FALSE),"")</f>
        <v>SUGEPE-FOLHA - PASEP + AUX. MORADIA</v>
      </c>
      <c r="G380" s="51" t="str">
        <f>IFERROR(VLOOKUP($B380,'Tabelas auxiliares'!$A$65:$C$102,2,FALSE),"")</f>
        <v>Folha de pagamento - Ativos, Previdência, PASEP</v>
      </c>
      <c r="H380" s="51" t="str">
        <f>IFERROR(VLOOKUP($B380,'Tabelas auxiliares'!$A$65:$C$102,3,FALSE),"")</f>
        <v>FOLHA DE PAGAMENTO / CONTRIBUICAO PARA O PSS / SUBSTITUICOES / INSS PATRONAL / PASEP</v>
      </c>
      <c r="I380" t="s">
        <v>1978</v>
      </c>
      <c r="J380" t="s">
        <v>1979</v>
      </c>
      <c r="K380" t="s">
        <v>2032</v>
      </c>
      <c r="L380" t="s">
        <v>1981</v>
      </c>
      <c r="M380" t="s">
        <v>165</v>
      </c>
      <c r="N380" t="s">
        <v>127</v>
      </c>
      <c r="O380" t="s">
        <v>167</v>
      </c>
      <c r="P380" t="s">
        <v>1959</v>
      </c>
      <c r="Q380" t="s">
        <v>168</v>
      </c>
      <c r="R380" t="s">
        <v>165</v>
      </c>
      <c r="S380" t="s">
        <v>119</v>
      </c>
      <c r="T380" t="s">
        <v>1960</v>
      </c>
      <c r="U380" t="s">
        <v>136</v>
      </c>
      <c r="V380" t="s">
        <v>2033</v>
      </c>
      <c r="W380" t="s">
        <v>2034</v>
      </c>
      <c r="X380" s="51" t="str">
        <f t="shared" si="10"/>
        <v>3</v>
      </c>
      <c r="Y380" s="51" t="str">
        <f>IF(T380="","",IF(AND(T380&lt;&gt;'Tabelas auxiliares'!$B$236,T380&lt;&gt;'Tabelas auxiliares'!$B$237,T380&lt;&gt;'Tabelas auxiliares'!$C$236,T380&lt;&gt;'Tabelas auxiliares'!$C$237,T380&lt;&gt;'Tabelas auxiliares'!$D$236),"FOLHA DE PESSOAL",IF(X380='Tabelas auxiliares'!$A$237,"CUSTEIO",IF(X380='Tabelas auxiliares'!$A$236,"INVESTIMENTO","ERRO - VERIFICAR"))))</f>
        <v>FOLHA DE PESSOAL</v>
      </c>
      <c r="Z380" s="64">
        <f t="shared" si="11"/>
        <v>13595.31</v>
      </c>
      <c r="AC380" s="44">
        <v>13595.31</v>
      </c>
      <c r="AD380" s="72"/>
      <c r="AE380" s="72"/>
      <c r="AF380" s="72"/>
      <c r="AG380" s="72"/>
      <c r="AH380" s="72"/>
      <c r="AI380" s="72"/>
      <c r="AJ380" s="72"/>
      <c r="AK380" s="72"/>
      <c r="AL380" s="72"/>
      <c r="AM380" s="72"/>
      <c r="AN380" s="72"/>
      <c r="AO380" s="72"/>
    </row>
    <row r="381" spans="1:41" x14ac:dyDescent="0.25">
      <c r="A381" t="s">
        <v>594</v>
      </c>
      <c r="B381" t="s">
        <v>302</v>
      </c>
      <c r="C381" t="s">
        <v>595</v>
      </c>
      <c r="D381" t="s">
        <v>90</v>
      </c>
      <c r="E381" t="s">
        <v>117</v>
      </c>
      <c r="F381" s="51" t="str">
        <f>IFERROR(VLOOKUP(D381,'Tabelas auxiliares'!$A$3:$B$61,2,FALSE),"")</f>
        <v>SUGEPE-FOLHA - PASEP + AUX. MORADIA</v>
      </c>
      <c r="G381" s="51" t="str">
        <f>IFERROR(VLOOKUP($B381,'Tabelas auxiliares'!$A$65:$C$102,2,FALSE),"")</f>
        <v>Folha de pagamento - Ativos, Previdência, PASEP</v>
      </c>
      <c r="H381" s="51" t="str">
        <f>IFERROR(VLOOKUP($B381,'Tabelas auxiliares'!$A$65:$C$102,3,FALSE),"")</f>
        <v>FOLHA DE PAGAMENTO / CONTRIBUICAO PARA O PSS / SUBSTITUICOES / INSS PATRONAL / PASEP</v>
      </c>
      <c r="I381" t="s">
        <v>1978</v>
      </c>
      <c r="J381" t="s">
        <v>1979</v>
      </c>
      <c r="K381" t="s">
        <v>2035</v>
      </c>
      <c r="L381" t="s">
        <v>1981</v>
      </c>
      <c r="M381" t="s">
        <v>165</v>
      </c>
      <c r="N381" t="s">
        <v>127</v>
      </c>
      <c r="O381" t="s">
        <v>167</v>
      </c>
      <c r="P381" t="s">
        <v>1959</v>
      </c>
      <c r="Q381" t="s">
        <v>168</v>
      </c>
      <c r="R381" t="s">
        <v>165</v>
      </c>
      <c r="S381" t="s">
        <v>119</v>
      </c>
      <c r="T381" t="s">
        <v>1960</v>
      </c>
      <c r="U381" t="s">
        <v>136</v>
      </c>
      <c r="V381" t="s">
        <v>2036</v>
      </c>
      <c r="W381" t="s">
        <v>2037</v>
      </c>
      <c r="X381" s="51" t="str">
        <f t="shared" si="10"/>
        <v>3</v>
      </c>
      <c r="Y381" s="51" t="str">
        <f>IF(T381="","",IF(AND(T381&lt;&gt;'Tabelas auxiliares'!$B$236,T381&lt;&gt;'Tabelas auxiliares'!$B$237,T381&lt;&gt;'Tabelas auxiliares'!$C$236,T381&lt;&gt;'Tabelas auxiliares'!$C$237,T381&lt;&gt;'Tabelas auxiliares'!$D$236),"FOLHA DE PESSOAL",IF(X381='Tabelas auxiliares'!$A$237,"CUSTEIO",IF(X381='Tabelas auxiliares'!$A$236,"INVESTIMENTO","ERRO - VERIFICAR"))))</f>
        <v>FOLHA DE PESSOAL</v>
      </c>
      <c r="Z381" s="64">
        <f t="shared" si="11"/>
        <v>6768.76</v>
      </c>
      <c r="AC381" s="44">
        <v>6768.76</v>
      </c>
      <c r="AD381" s="72"/>
      <c r="AE381" s="72"/>
      <c r="AF381" s="72"/>
      <c r="AG381" s="72"/>
      <c r="AH381" s="72"/>
      <c r="AI381" s="72"/>
      <c r="AJ381" s="72"/>
      <c r="AK381" s="72"/>
      <c r="AL381" s="72"/>
      <c r="AM381" s="72"/>
      <c r="AN381" s="72"/>
      <c r="AO381" s="72"/>
    </row>
    <row r="382" spans="1:41" x14ac:dyDescent="0.25">
      <c r="A382" t="s">
        <v>594</v>
      </c>
      <c r="B382" t="s">
        <v>302</v>
      </c>
      <c r="C382" t="s">
        <v>595</v>
      </c>
      <c r="D382" t="s">
        <v>90</v>
      </c>
      <c r="E382" t="s">
        <v>117</v>
      </c>
      <c r="F382" s="51" t="str">
        <f>IFERROR(VLOOKUP(D382,'Tabelas auxiliares'!$A$3:$B$61,2,FALSE),"")</f>
        <v>SUGEPE-FOLHA - PASEP + AUX. MORADIA</v>
      </c>
      <c r="G382" s="51" t="str">
        <f>IFERROR(VLOOKUP($B382,'Tabelas auxiliares'!$A$65:$C$102,2,FALSE),"")</f>
        <v>Folha de pagamento - Ativos, Previdência, PASEP</v>
      </c>
      <c r="H382" s="51" t="str">
        <f>IFERROR(VLOOKUP($B382,'Tabelas auxiliares'!$A$65:$C$102,3,FALSE),"")</f>
        <v>FOLHA DE PAGAMENTO / CONTRIBUICAO PARA O PSS / SUBSTITUICOES / INSS PATRONAL / PASEP</v>
      </c>
      <c r="I382" t="s">
        <v>1978</v>
      </c>
      <c r="J382" t="s">
        <v>1979</v>
      </c>
      <c r="K382" t="s">
        <v>2038</v>
      </c>
      <c r="L382" t="s">
        <v>1981</v>
      </c>
      <c r="M382" t="s">
        <v>2039</v>
      </c>
      <c r="N382" t="s">
        <v>127</v>
      </c>
      <c r="O382" t="s">
        <v>167</v>
      </c>
      <c r="P382" t="s">
        <v>1959</v>
      </c>
      <c r="Q382" t="s">
        <v>168</v>
      </c>
      <c r="R382" t="s">
        <v>165</v>
      </c>
      <c r="S382" t="s">
        <v>119</v>
      </c>
      <c r="T382" t="s">
        <v>1960</v>
      </c>
      <c r="U382" t="s">
        <v>136</v>
      </c>
      <c r="V382" t="s">
        <v>2040</v>
      </c>
      <c r="W382" t="s">
        <v>2041</v>
      </c>
      <c r="X382" s="51" t="str">
        <f t="shared" si="10"/>
        <v>3</v>
      </c>
      <c r="Y382" s="51" t="str">
        <f>IF(T382="","",IF(AND(T382&lt;&gt;'Tabelas auxiliares'!$B$236,T382&lt;&gt;'Tabelas auxiliares'!$B$237,T382&lt;&gt;'Tabelas auxiliares'!$C$236,T382&lt;&gt;'Tabelas auxiliares'!$C$237,T382&lt;&gt;'Tabelas auxiliares'!$D$236),"FOLHA DE PESSOAL",IF(X382='Tabelas auxiliares'!$A$237,"CUSTEIO",IF(X382='Tabelas auxiliares'!$A$236,"INVESTIMENTO","ERRO - VERIFICAR"))))</f>
        <v>FOLHA DE PESSOAL</v>
      </c>
      <c r="Z382" s="64">
        <f t="shared" si="11"/>
        <v>107516.76</v>
      </c>
      <c r="AC382" s="44">
        <v>107516.76</v>
      </c>
      <c r="AD382" s="72"/>
      <c r="AE382" s="72"/>
      <c r="AF382" s="72"/>
      <c r="AG382" s="72"/>
      <c r="AH382" s="72"/>
      <c r="AI382" s="72"/>
      <c r="AJ382" s="72"/>
      <c r="AK382" s="72"/>
      <c r="AL382" s="72"/>
      <c r="AM382" s="72"/>
      <c r="AN382" s="72"/>
      <c r="AO382" s="72"/>
    </row>
    <row r="383" spans="1:41" x14ac:dyDescent="0.25">
      <c r="A383" t="s">
        <v>594</v>
      </c>
      <c r="B383" t="s">
        <v>302</v>
      </c>
      <c r="C383" t="s">
        <v>595</v>
      </c>
      <c r="D383" t="s">
        <v>90</v>
      </c>
      <c r="E383" t="s">
        <v>117</v>
      </c>
      <c r="F383" s="51" t="str">
        <f>IFERROR(VLOOKUP(D383,'Tabelas auxiliares'!$A$3:$B$61,2,FALSE),"")</f>
        <v>SUGEPE-FOLHA - PASEP + AUX. MORADIA</v>
      </c>
      <c r="G383" s="51" t="str">
        <f>IFERROR(VLOOKUP($B383,'Tabelas auxiliares'!$A$65:$C$102,2,FALSE),"")</f>
        <v>Folha de pagamento - Ativos, Previdência, PASEP</v>
      </c>
      <c r="H383" s="51" t="str">
        <f>IFERROR(VLOOKUP($B383,'Tabelas auxiliares'!$A$65:$C$102,3,FALSE),"")</f>
        <v>FOLHA DE PAGAMENTO / CONTRIBUICAO PARA O PSS / SUBSTITUICOES / INSS PATRONAL / PASEP</v>
      </c>
      <c r="I383" t="s">
        <v>1978</v>
      </c>
      <c r="J383" t="s">
        <v>1979</v>
      </c>
      <c r="K383" t="s">
        <v>2042</v>
      </c>
      <c r="L383" t="s">
        <v>1981</v>
      </c>
      <c r="M383" t="s">
        <v>2043</v>
      </c>
      <c r="N383" t="s">
        <v>126</v>
      </c>
      <c r="O383" t="s">
        <v>167</v>
      </c>
      <c r="P383" t="s">
        <v>1974</v>
      </c>
      <c r="Q383" t="s">
        <v>168</v>
      </c>
      <c r="R383" t="s">
        <v>165</v>
      </c>
      <c r="S383" t="s">
        <v>119</v>
      </c>
      <c r="T383" t="s">
        <v>1975</v>
      </c>
      <c r="U383" t="s">
        <v>120</v>
      </c>
      <c r="V383" t="s">
        <v>1976</v>
      </c>
      <c r="W383" t="s">
        <v>1977</v>
      </c>
      <c r="X383" s="51" t="str">
        <f t="shared" si="10"/>
        <v>3</v>
      </c>
      <c r="Y383" s="51" t="str">
        <f>IF(T383="","",IF(AND(T383&lt;&gt;'Tabelas auxiliares'!$B$236,T383&lt;&gt;'Tabelas auxiliares'!$B$237,T383&lt;&gt;'Tabelas auxiliares'!$C$236,T383&lt;&gt;'Tabelas auxiliares'!$C$237,T383&lt;&gt;'Tabelas auxiliares'!$D$236),"FOLHA DE PESSOAL",IF(X383='Tabelas auxiliares'!$A$237,"CUSTEIO",IF(X383='Tabelas auxiliares'!$A$236,"INVESTIMENTO","ERRO - VERIFICAR"))))</f>
        <v>FOLHA DE PESSOAL</v>
      </c>
      <c r="Z383" s="64">
        <f t="shared" si="11"/>
        <v>3487341.9</v>
      </c>
      <c r="AC383" s="44">
        <v>3487341.9</v>
      </c>
      <c r="AD383" s="72"/>
      <c r="AE383" s="72"/>
      <c r="AF383" s="72"/>
      <c r="AG383" s="72"/>
      <c r="AH383" s="72"/>
      <c r="AI383" s="72"/>
      <c r="AJ383" s="72"/>
      <c r="AK383" s="72"/>
      <c r="AL383" s="72"/>
      <c r="AM383" s="72"/>
      <c r="AN383" s="72"/>
      <c r="AO383" s="72"/>
    </row>
    <row r="384" spans="1:41" x14ac:dyDescent="0.25">
      <c r="A384" t="s">
        <v>594</v>
      </c>
      <c r="B384" t="s">
        <v>302</v>
      </c>
      <c r="C384" t="s">
        <v>595</v>
      </c>
      <c r="D384" t="s">
        <v>90</v>
      </c>
      <c r="E384" t="s">
        <v>117</v>
      </c>
      <c r="F384" s="51" t="str">
        <f>IFERROR(VLOOKUP(D384,'Tabelas auxiliares'!$A$3:$B$61,2,FALSE),"")</f>
        <v>SUGEPE-FOLHA - PASEP + AUX. MORADIA</v>
      </c>
      <c r="G384" s="51" t="str">
        <f>IFERROR(VLOOKUP($B384,'Tabelas auxiliares'!$A$65:$C$102,2,FALSE),"")</f>
        <v>Folha de pagamento - Ativos, Previdência, PASEP</v>
      </c>
      <c r="H384" s="51" t="str">
        <f>IFERROR(VLOOKUP($B384,'Tabelas auxiliares'!$A$65:$C$102,3,FALSE),"")</f>
        <v>FOLHA DE PAGAMENTO / CONTRIBUICAO PARA O PSS / SUBSTITUICOES / INSS PATRONAL / PASEP</v>
      </c>
      <c r="I384" t="s">
        <v>1978</v>
      </c>
      <c r="J384" t="s">
        <v>1979</v>
      </c>
      <c r="K384" t="s">
        <v>2044</v>
      </c>
      <c r="L384" t="s">
        <v>1981</v>
      </c>
      <c r="M384" t="s">
        <v>2045</v>
      </c>
      <c r="N384" t="s">
        <v>166</v>
      </c>
      <c r="O384" t="s">
        <v>167</v>
      </c>
      <c r="P384" t="s">
        <v>200</v>
      </c>
      <c r="Q384" t="s">
        <v>168</v>
      </c>
      <c r="R384" t="s">
        <v>165</v>
      </c>
      <c r="S384" t="s">
        <v>119</v>
      </c>
      <c r="T384" t="s">
        <v>164</v>
      </c>
      <c r="U384" t="s">
        <v>118</v>
      </c>
      <c r="V384" t="s">
        <v>2046</v>
      </c>
      <c r="W384" t="s">
        <v>2047</v>
      </c>
      <c r="X384" s="51" t="str">
        <f t="shared" si="10"/>
        <v>3</v>
      </c>
      <c r="Y384" s="51" t="str">
        <f>IF(T384="","",IF(AND(T384&lt;&gt;'Tabelas auxiliares'!$B$236,T384&lt;&gt;'Tabelas auxiliares'!$B$237,T384&lt;&gt;'Tabelas auxiliares'!$C$236,T384&lt;&gt;'Tabelas auxiliares'!$C$237,T384&lt;&gt;'Tabelas auxiliares'!$D$236),"FOLHA DE PESSOAL",IF(X384='Tabelas auxiliares'!$A$237,"CUSTEIO",IF(X384='Tabelas auxiliares'!$A$236,"INVESTIMENTO","ERRO - VERIFICAR"))))</f>
        <v>CUSTEIO</v>
      </c>
      <c r="Z384" s="64">
        <f t="shared" si="11"/>
        <v>173595.51</v>
      </c>
      <c r="AC384" s="44">
        <v>173595.51</v>
      </c>
      <c r="AD384" s="72"/>
      <c r="AE384" s="72"/>
      <c r="AF384" s="72"/>
      <c r="AG384" s="72"/>
      <c r="AH384" s="72"/>
      <c r="AI384" s="72"/>
      <c r="AJ384" s="72"/>
      <c r="AK384" s="72"/>
      <c r="AL384" s="72"/>
      <c r="AM384" s="72"/>
      <c r="AN384" s="72"/>
      <c r="AO384" s="72"/>
    </row>
    <row r="385" spans="1:41" x14ac:dyDescent="0.25">
      <c r="A385" t="s">
        <v>594</v>
      </c>
      <c r="B385" t="s">
        <v>302</v>
      </c>
      <c r="C385" t="s">
        <v>595</v>
      </c>
      <c r="D385" t="s">
        <v>90</v>
      </c>
      <c r="E385" t="s">
        <v>117</v>
      </c>
      <c r="F385" s="51" t="str">
        <f>IFERROR(VLOOKUP(D385,'Tabelas auxiliares'!$A$3:$B$61,2,FALSE),"")</f>
        <v>SUGEPE-FOLHA - PASEP + AUX. MORADIA</v>
      </c>
      <c r="G385" s="51" t="str">
        <f>IFERROR(VLOOKUP($B385,'Tabelas auxiliares'!$A$65:$C$102,2,FALSE),"")</f>
        <v>Folha de pagamento - Ativos, Previdência, PASEP</v>
      </c>
      <c r="H385" s="51" t="str">
        <f>IFERROR(VLOOKUP($B385,'Tabelas auxiliares'!$A$65:$C$102,3,FALSE),"")</f>
        <v>FOLHA DE PAGAMENTO / CONTRIBUICAO PARA O PSS / SUBSTITUICOES / INSS PATRONAL / PASEP</v>
      </c>
      <c r="I385" t="s">
        <v>1978</v>
      </c>
      <c r="J385" t="s">
        <v>807</v>
      </c>
      <c r="K385" t="s">
        <v>2048</v>
      </c>
      <c r="L385" t="s">
        <v>808</v>
      </c>
      <c r="M385" t="s">
        <v>170</v>
      </c>
      <c r="N385" t="s">
        <v>126</v>
      </c>
      <c r="O385" t="s">
        <v>167</v>
      </c>
      <c r="P385" t="s">
        <v>1974</v>
      </c>
      <c r="Q385" t="s">
        <v>168</v>
      </c>
      <c r="R385" t="s">
        <v>165</v>
      </c>
      <c r="S385" t="s">
        <v>119</v>
      </c>
      <c r="T385" t="s">
        <v>1975</v>
      </c>
      <c r="U385" t="s">
        <v>120</v>
      </c>
      <c r="V385" t="s">
        <v>1976</v>
      </c>
      <c r="W385" t="s">
        <v>1977</v>
      </c>
      <c r="X385" s="51" t="str">
        <f t="shared" si="10"/>
        <v>3</v>
      </c>
      <c r="Y385" s="51" t="str">
        <f>IF(T385="","",IF(AND(T385&lt;&gt;'Tabelas auxiliares'!$B$236,T385&lt;&gt;'Tabelas auxiliares'!$B$237,T385&lt;&gt;'Tabelas auxiliares'!$C$236,T385&lt;&gt;'Tabelas auxiliares'!$C$237,T385&lt;&gt;'Tabelas auxiliares'!$D$236),"FOLHA DE PESSOAL",IF(X385='Tabelas auxiliares'!$A$237,"CUSTEIO",IF(X385='Tabelas auxiliares'!$A$236,"INVESTIMENTO","ERRO - VERIFICAR"))))</f>
        <v>FOLHA DE PESSOAL</v>
      </c>
      <c r="Z385" s="64">
        <f t="shared" si="11"/>
        <v>20857.919999999998</v>
      </c>
      <c r="AC385" s="44">
        <v>20857.919999999998</v>
      </c>
      <c r="AD385" s="72"/>
      <c r="AE385" s="72"/>
      <c r="AF385" s="72"/>
      <c r="AG385" s="72"/>
      <c r="AH385" s="72"/>
      <c r="AI385" s="72"/>
      <c r="AJ385" s="72"/>
      <c r="AK385" s="72"/>
      <c r="AL385" s="72"/>
      <c r="AM385" s="72"/>
      <c r="AN385" s="72"/>
      <c r="AO385" s="72"/>
    </row>
    <row r="386" spans="1:41" x14ac:dyDescent="0.25">
      <c r="A386" t="s">
        <v>594</v>
      </c>
      <c r="B386" t="s">
        <v>302</v>
      </c>
      <c r="C386" t="s">
        <v>595</v>
      </c>
      <c r="D386" t="s">
        <v>90</v>
      </c>
      <c r="E386" t="s">
        <v>117</v>
      </c>
      <c r="F386" s="51" t="str">
        <f>IFERROR(VLOOKUP(D386,'Tabelas auxiliares'!$A$3:$B$61,2,FALSE),"")</f>
        <v>SUGEPE-FOLHA - PASEP + AUX. MORADIA</v>
      </c>
      <c r="G386" s="51" t="str">
        <f>IFERROR(VLOOKUP($B386,'Tabelas auxiliares'!$A$65:$C$102,2,FALSE),"")</f>
        <v>Folha de pagamento - Ativos, Previdência, PASEP</v>
      </c>
      <c r="H386" s="51" t="str">
        <f>IFERROR(VLOOKUP($B386,'Tabelas auxiliares'!$A$65:$C$102,3,FALSE),"")</f>
        <v>FOLHA DE PAGAMENTO / CONTRIBUICAO PARA O PSS / SUBSTITUICOES / INSS PATRONAL / PASEP</v>
      </c>
      <c r="I386" t="s">
        <v>1978</v>
      </c>
      <c r="J386" t="s">
        <v>802</v>
      </c>
      <c r="K386" t="s">
        <v>2049</v>
      </c>
      <c r="L386" t="s">
        <v>2050</v>
      </c>
      <c r="M386" t="s">
        <v>170</v>
      </c>
      <c r="N386" t="s">
        <v>126</v>
      </c>
      <c r="O386" t="s">
        <v>167</v>
      </c>
      <c r="P386" t="s">
        <v>1974</v>
      </c>
      <c r="Q386" t="s">
        <v>168</v>
      </c>
      <c r="R386" t="s">
        <v>165</v>
      </c>
      <c r="S386" t="s">
        <v>119</v>
      </c>
      <c r="T386" t="s">
        <v>1975</v>
      </c>
      <c r="U386" t="s">
        <v>120</v>
      </c>
      <c r="V386" t="s">
        <v>1976</v>
      </c>
      <c r="W386" t="s">
        <v>1977</v>
      </c>
      <c r="X386" s="51" t="str">
        <f t="shared" si="10"/>
        <v>3</v>
      </c>
      <c r="Y386" s="51" t="str">
        <f>IF(T386="","",IF(AND(T386&lt;&gt;'Tabelas auxiliares'!$B$236,T386&lt;&gt;'Tabelas auxiliares'!$B$237,T386&lt;&gt;'Tabelas auxiliares'!$C$236,T386&lt;&gt;'Tabelas auxiliares'!$C$237,T386&lt;&gt;'Tabelas auxiliares'!$D$236),"FOLHA DE PESSOAL",IF(X386='Tabelas auxiliares'!$A$237,"CUSTEIO",IF(X386='Tabelas auxiliares'!$A$236,"INVESTIMENTO","ERRO - VERIFICAR"))))</f>
        <v>FOLHA DE PESSOAL</v>
      </c>
      <c r="Z386" s="64">
        <f t="shared" si="11"/>
        <v>17446.72</v>
      </c>
      <c r="AC386" s="44">
        <v>17446.72</v>
      </c>
      <c r="AD386" s="72"/>
      <c r="AE386" s="72"/>
      <c r="AF386" s="72"/>
      <c r="AG386" s="72"/>
      <c r="AH386" s="72"/>
      <c r="AI386" s="72"/>
      <c r="AJ386" s="72"/>
      <c r="AK386" s="72"/>
      <c r="AL386" s="72"/>
      <c r="AM386" s="72"/>
      <c r="AN386" s="72"/>
      <c r="AO386" s="72"/>
    </row>
    <row r="387" spans="1:41" x14ac:dyDescent="0.25">
      <c r="A387" t="s">
        <v>594</v>
      </c>
      <c r="B387" t="s">
        <v>302</v>
      </c>
      <c r="C387" t="s">
        <v>595</v>
      </c>
      <c r="D387" t="s">
        <v>90</v>
      </c>
      <c r="E387" t="s">
        <v>117</v>
      </c>
      <c r="F387" s="51" t="str">
        <f>IFERROR(VLOOKUP(D387,'Tabelas auxiliares'!$A$3:$B$61,2,FALSE),"")</f>
        <v>SUGEPE-FOLHA - PASEP + AUX. MORADIA</v>
      </c>
      <c r="G387" s="51" t="str">
        <f>IFERROR(VLOOKUP($B387,'Tabelas auxiliares'!$A$65:$C$102,2,FALSE),"")</f>
        <v>Folha de pagamento - Ativos, Previdência, PASEP</v>
      </c>
      <c r="H387" s="51" t="str">
        <f>IFERROR(VLOOKUP($B387,'Tabelas auxiliares'!$A$65:$C$102,3,FALSE),"")</f>
        <v>FOLHA DE PAGAMENTO / CONTRIBUICAO PARA O PSS / SUBSTITUICOES / INSS PATRONAL / PASEP</v>
      </c>
      <c r="I387" t="s">
        <v>1978</v>
      </c>
      <c r="J387" t="s">
        <v>803</v>
      </c>
      <c r="K387" t="s">
        <v>2051</v>
      </c>
      <c r="L387" t="s">
        <v>804</v>
      </c>
      <c r="M387" t="s">
        <v>170</v>
      </c>
      <c r="N387" t="s">
        <v>126</v>
      </c>
      <c r="O387" t="s">
        <v>167</v>
      </c>
      <c r="P387" t="s">
        <v>1974</v>
      </c>
      <c r="Q387" t="s">
        <v>168</v>
      </c>
      <c r="R387" t="s">
        <v>165</v>
      </c>
      <c r="S387" t="s">
        <v>119</v>
      </c>
      <c r="T387" t="s">
        <v>1975</v>
      </c>
      <c r="U387" t="s">
        <v>120</v>
      </c>
      <c r="V387" t="s">
        <v>1976</v>
      </c>
      <c r="W387" t="s">
        <v>1977</v>
      </c>
      <c r="X387" s="51" t="str">
        <f t="shared" si="10"/>
        <v>3</v>
      </c>
      <c r="Y387" s="51" t="str">
        <f>IF(T387="","",IF(AND(T387&lt;&gt;'Tabelas auxiliares'!$B$236,T387&lt;&gt;'Tabelas auxiliares'!$B$237,T387&lt;&gt;'Tabelas auxiliares'!$C$236,T387&lt;&gt;'Tabelas auxiliares'!$C$237,T387&lt;&gt;'Tabelas auxiliares'!$D$236),"FOLHA DE PESSOAL",IF(X387='Tabelas auxiliares'!$A$237,"CUSTEIO",IF(X387='Tabelas auxiliares'!$A$236,"INVESTIMENTO","ERRO - VERIFICAR"))))</f>
        <v>FOLHA DE PESSOAL</v>
      </c>
      <c r="Z387" s="64">
        <f t="shared" si="11"/>
        <v>19201.16</v>
      </c>
      <c r="AC387" s="44">
        <v>19201.16</v>
      </c>
      <c r="AD387" s="72"/>
      <c r="AE387" s="72"/>
      <c r="AF387" s="72"/>
      <c r="AG387" s="72"/>
      <c r="AH387" s="72"/>
      <c r="AI387" s="72"/>
      <c r="AJ387" s="72"/>
      <c r="AK387" s="72"/>
      <c r="AL387" s="72"/>
      <c r="AM387" s="72"/>
      <c r="AN387" s="72"/>
      <c r="AO387" s="72"/>
    </row>
    <row r="388" spans="1:41" x14ac:dyDescent="0.25">
      <c r="A388" t="s">
        <v>594</v>
      </c>
      <c r="B388" t="s">
        <v>302</v>
      </c>
      <c r="C388" t="s">
        <v>595</v>
      </c>
      <c r="D388" t="s">
        <v>90</v>
      </c>
      <c r="E388" t="s">
        <v>117</v>
      </c>
      <c r="F388" s="51" t="str">
        <f>IFERROR(VLOOKUP(D388,'Tabelas auxiliares'!$A$3:$B$61,2,FALSE),"")</f>
        <v>SUGEPE-FOLHA - PASEP + AUX. MORADIA</v>
      </c>
      <c r="G388" s="51" t="str">
        <f>IFERROR(VLOOKUP($B388,'Tabelas auxiliares'!$A$65:$C$102,2,FALSE),"")</f>
        <v>Folha de pagamento - Ativos, Previdência, PASEP</v>
      </c>
      <c r="H388" s="51" t="str">
        <f>IFERROR(VLOOKUP($B388,'Tabelas auxiliares'!$A$65:$C$102,3,FALSE),"")</f>
        <v>FOLHA DE PAGAMENTO / CONTRIBUICAO PARA O PSS / SUBSTITUICOES / INSS PATRONAL / PASEP</v>
      </c>
      <c r="I388" t="s">
        <v>1978</v>
      </c>
      <c r="J388" t="s">
        <v>632</v>
      </c>
      <c r="K388" t="s">
        <v>2052</v>
      </c>
      <c r="L388" t="s">
        <v>2053</v>
      </c>
      <c r="M388" t="s">
        <v>170</v>
      </c>
      <c r="N388" t="s">
        <v>126</v>
      </c>
      <c r="O388" t="s">
        <v>167</v>
      </c>
      <c r="P388" t="s">
        <v>1974</v>
      </c>
      <c r="Q388" t="s">
        <v>168</v>
      </c>
      <c r="R388" t="s">
        <v>165</v>
      </c>
      <c r="S388" t="s">
        <v>119</v>
      </c>
      <c r="T388" t="s">
        <v>1975</v>
      </c>
      <c r="U388" t="s">
        <v>120</v>
      </c>
      <c r="V388" t="s">
        <v>1976</v>
      </c>
      <c r="W388" t="s">
        <v>1977</v>
      </c>
      <c r="X388" s="51" t="str">
        <f t="shared" si="10"/>
        <v>3</v>
      </c>
      <c r="Y388" s="51" t="str">
        <f>IF(T388="","",IF(AND(T388&lt;&gt;'Tabelas auxiliares'!$B$236,T388&lt;&gt;'Tabelas auxiliares'!$B$237,T388&lt;&gt;'Tabelas auxiliares'!$C$236,T388&lt;&gt;'Tabelas auxiliares'!$C$237,T388&lt;&gt;'Tabelas auxiliares'!$D$236),"FOLHA DE PESSOAL",IF(X388='Tabelas auxiliares'!$A$237,"CUSTEIO",IF(X388='Tabelas auxiliares'!$A$236,"INVESTIMENTO","ERRO - VERIFICAR"))))</f>
        <v>FOLHA DE PESSOAL</v>
      </c>
      <c r="Z388" s="64">
        <f t="shared" si="11"/>
        <v>9182.6</v>
      </c>
      <c r="AC388" s="44">
        <v>9182.6</v>
      </c>
      <c r="AD388" s="72"/>
      <c r="AE388" s="72"/>
      <c r="AF388" s="72"/>
      <c r="AG388" s="72"/>
      <c r="AH388" s="72"/>
      <c r="AI388" s="72"/>
      <c r="AJ388" s="72"/>
      <c r="AK388" s="72"/>
      <c r="AL388" s="72"/>
      <c r="AM388" s="72"/>
      <c r="AN388" s="72"/>
      <c r="AO388" s="72"/>
    </row>
    <row r="389" spans="1:41" x14ac:dyDescent="0.25">
      <c r="A389" t="s">
        <v>594</v>
      </c>
      <c r="B389" t="s">
        <v>302</v>
      </c>
      <c r="C389" t="s">
        <v>595</v>
      </c>
      <c r="D389" t="s">
        <v>90</v>
      </c>
      <c r="E389" t="s">
        <v>117</v>
      </c>
      <c r="F389" s="51" t="str">
        <f>IFERROR(VLOOKUP(D389,'Tabelas auxiliares'!$A$3:$B$61,2,FALSE),"")</f>
        <v>SUGEPE-FOLHA - PASEP + AUX. MORADIA</v>
      </c>
      <c r="G389" s="51" t="str">
        <f>IFERROR(VLOOKUP($B389,'Tabelas auxiliares'!$A$65:$C$102,2,FALSE),"")</f>
        <v>Folha de pagamento - Ativos, Previdência, PASEP</v>
      </c>
      <c r="H389" s="51" t="str">
        <f>IFERROR(VLOOKUP($B389,'Tabelas auxiliares'!$A$65:$C$102,3,FALSE),"")</f>
        <v>FOLHA DE PAGAMENTO / CONTRIBUICAO PARA O PSS / SUBSTITUICOES / INSS PATRONAL / PASEP</v>
      </c>
      <c r="I389" t="s">
        <v>606</v>
      </c>
      <c r="J389" t="s">
        <v>1979</v>
      </c>
      <c r="K389" t="s">
        <v>2054</v>
      </c>
      <c r="L389" t="s">
        <v>2055</v>
      </c>
      <c r="M389" t="s">
        <v>1737</v>
      </c>
      <c r="N389" t="s">
        <v>127</v>
      </c>
      <c r="O389" t="s">
        <v>167</v>
      </c>
      <c r="P389" t="s">
        <v>1959</v>
      </c>
      <c r="Q389" t="s">
        <v>168</v>
      </c>
      <c r="R389" t="s">
        <v>165</v>
      </c>
      <c r="S389" t="s">
        <v>119</v>
      </c>
      <c r="T389" t="s">
        <v>1960</v>
      </c>
      <c r="U389" t="s">
        <v>136</v>
      </c>
      <c r="V389" t="s">
        <v>1961</v>
      </c>
      <c r="W389" t="s">
        <v>1962</v>
      </c>
      <c r="X389" s="51" t="str">
        <f t="shared" si="10"/>
        <v>3</v>
      </c>
      <c r="Y389" s="51" t="str">
        <f>IF(T389="","",IF(AND(T389&lt;&gt;'Tabelas auxiliares'!$B$236,T389&lt;&gt;'Tabelas auxiliares'!$B$237,T389&lt;&gt;'Tabelas auxiliares'!$C$236,T389&lt;&gt;'Tabelas auxiliares'!$C$237,T389&lt;&gt;'Tabelas auxiliares'!$D$236),"FOLHA DE PESSOAL",IF(X389='Tabelas auxiliares'!$A$237,"CUSTEIO",IF(X389='Tabelas auxiliares'!$A$236,"INVESTIMENTO","ERRO - VERIFICAR"))))</f>
        <v>FOLHA DE PESSOAL</v>
      </c>
      <c r="Z389" s="64">
        <f t="shared" si="11"/>
        <v>132777.88</v>
      </c>
      <c r="AC389" s="44">
        <v>132777.88</v>
      </c>
      <c r="AD389" s="72"/>
      <c r="AE389" s="72"/>
      <c r="AF389" s="72"/>
      <c r="AG389" s="72"/>
      <c r="AH389" s="72"/>
      <c r="AI389" s="72"/>
      <c r="AJ389" s="72"/>
      <c r="AK389" s="72"/>
      <c r="AL389" s="72"/>
      <c r="AM389" s="72"/>
      <c r="AN389" s="72"/>
      <c r="AO389" s="72"/>
    </row>
    <row r="390" spans="1:41" x14ac:dyDescent="0.25">
      <c r="A390" t="s">
        <v>594</v>
      </c>
      <c r="B390" t="s">
        <v>302</v>
      </c>
      <c r="C390" t="s">
        <v>595</v>
      </c>
      <c r="D390" t="s">
        <v>90</v>
      </c>
      <c r="E390" t="s">
        <v>117</v>
      </c>
      <c r="F390" s="51" t="str">
        <f>IFERROR(VLOOKUP(D390,'Tabelas auxiliares'!$A$3:$B$61,2,FALSE),"")</f>
        <v>SUGEPE-FOLHA - PASEP + AUX. MORADIA</v>
      </c>
      <c r="G390" s="51" t="str">
        <f>IFERROR(VLOOKUP($B390,'Tabelas auxiliares'!$A$65:$C$102,2,FALSE),"")</f>
        <v>Folha de pagamento - Ativos, Previdência, PASEP</v>
      </c>
      <c r="H390" s="51" t="str">
        <f>IFERROR(VLOOKUP($B390,'Tabelas auxiliares'!$A$65:$C$102,3,FALSE),"")</f>
        <v>FOLHA DE PAGAMENTO / CONTRIBUICAO PARA O PSS / SUBSTITUICOES / INSS PATRONAL / PASEP</v>
      </c>
      <c r="I390" t="s">
        <v>606</v>
      </c>
      <c r="J390" t="s">
        <v>1979</v>
      </c>
      <c r="K390" t="s">
        <v>2054</v>
      </c>
      <c r="L390" t="s">
        <v>2055</v>
      </c>
      <c r="M390" t="s">
        <v>1737</v>
      </c>
      <c r="N390" t="s">
        <v>127</v>
      </c>
      <c r="O390" t="s">
        <v>167</v>
      </c>
      <c r="P390" t="s">
        <v>1959</v>
      </c>
      <c r="Q390" t="s">
        <v>168</v>
      </c>
      <c r="R390" t="s">
        <v>165</v>
      </c>
      <c r="S390" t="s">
        <v>119</v>
      </c>
      <c r="T390" t="s">
        <v>1960</v>
      </c>
      <c r="U390" t="s">
        <v>136</v>
      </c>
      <c r="V390" t="s">
        <v>1963</v>
      </c>
      <c r="W390" t="s">
        <v>1964</v>
      </c>
      <c r="X390" s="51" t="str">
        <f t="shared" si="10"/>
        <v>3</v>
      </c>
      <c r="Y390" s="51" t="str">
        <f>IF(T390="","",IF(AND(T390&lt;&gt;'Tabelas auxiliares'!$B$236,T390&lt;&gt;'Tabelas auxiliares'!$B$237,T390&lt;&gt;'Tabelas auxiliares'!$C$236,T390&lt;&gt;'Tabelas auxiliares'!$C$237,T390&lt;&gt;'Tabelas auxiliares'!$D$236),"FOLHA DE PESSOAL",IF(X390='Tabelas auxiliares'!$A$237,"CUSTEIO",IF(X390='Tabelas auxiliares'!$A$236,"INVESTIMENTO","ERRO - VERIFICAR"))))</f>
        <v>FOLHA DE PESSOAL</v>
      </c>
      <c r="Z390" s="64">
        <f t="shared" si="11"/>
        <v>6638.89</v>
      </c>
      <c r="AC390" s="44">
        <v>6638.89</v>
      </c>
      <c r="AD390" s="72"/>
      <c r="AE390" s="72"/>
      <c r="AF390" s="72"/>
      <c r="AG390" s="72"/>
      <c r="AH390" s="72"/>
      <c r="AI390" s="72"/>
      <c r="AJ390" s="72"/>
      <c r="AK390" s="72"/>
      <c r="AL390" s="72"/>
      <c r="AM390" s="72"/>
      <c r="AN390" s="72"/>
      <c r="AO390" s="72"/>
    </row>
    <row r="391" spans="1:41" x14ac:dyDescent="0.25">
      <c r="A391" t="s">
        <v>594</v>
      </c>
      <c r="B391" t="s">
        <v>302</v>
      </c>
      <c r="C391" t="s">
        <v>595</v>
      </c>
      <c r="D391" t="s">
        <v>90</v>
      </c>
      <c r="E391" t="s">
        <v>117</v>
      </c>
      <c r="F391" s="51" t="str">
        <f>IFERROR(VLOOKUP(D391,'Tabelas auxiliares'!$A$3:$B$61,2,FALSE),"")</f>
        <v>SUGEPE-FOLHA - PASEP + AUX. MORADIA</v>
      </c>
      <c r="G391" s="51" t="str">
        <f>IFERROR(VLOOKUP($B391,'Tabelas auxiliares'!$A$65:$C$102,2,FALSE),"")</f>
        <v>Folha de pagamento - Ativos, Previdência, PASEP</v>
      </c>
      <c r="H391" s="51" t="str">
        <f>IFERROR(VLOOKUP($B391,'Tabelas auxiliares'!$A$65:$C$102,3,FALSE),"")</f>
        <v>FOLHA DE PAGAMENTO / CONTRIBUICAO PARA O PSS / SUBSTITUICOES / INSS PATRONAL / PASEP</v>
      </c>
      <c r="I391" t="s">
        <v>607</v>
      </c>
      <c r="J391" t="s">
        <v>807</v>
      </c>
      <c r="K391" t="s">
        <v>2056</v>
      </c>
      <c r="L391" t="s">
        <v>2057</v>
      </c>
      <c r="M391" t="s">
        <v>170</v>
      </c>
      <c r="N391" t="s">
        <v>166</v>
      </c>
      <c r="O391" t="s">
        <v>167</v>
      </c>
      <c r="P391" t="s">
        <v>200</v>
      </c>
      <c r="Q391" t="s">
        <v>168</v>
      </c>
      <c r="R391" t="s">
        <v>165</v>
      </c>
      <c r="S391" t="s">
        <v>119</v>
      </c>
      <c r="T391" t="s">
        <v>164</v>
      </c>
      <c r="U391" t="s">
        <v>118</v>
      </c>
      <c r="V391" t="s">
        <v>464</v>
      </c>
      <c r="W391" t="s">
        <v>508</v>
      </c>
      <c r="X391" s="51" t="str">
        <f t="shared" si="10"/>
        <v>3</v>
      </c>
      <c r="Y391" s="51" t="str">
        <f>IF(T391="","",IF(AND(T391&lt;&gt;'Tabelas auxiliares'!$B$236,T391&lt;&gt;'Tabelas auxiliares'!$B$237,T391&lt;&gt;'Tabelas auxiliares'!$C$236,T391&lt;&gt;'Tabelas auxiliares'!$C$237,T391&lt;&gt;'Tabelas auxiliares'!$D$236),"FOLHA DE PESSOAL",IF(X391='Tabelas auxiliares'!$A$237,"CUSTEIO",IF(X391='Tabelas auxiliares'!$A$236,"INVESTIMENTO","ERRO - VERIFICAR"))))</f>
        <v>CUSTEIO</v>
      </c>
      <c r="Z391" s="64">
        <f t="shared" si="11"/>
        <v>366.47</v>
      </c>
      <c r="AC391" s="44">
        <v>366.47</v>
      </c>
      <c r="AD391" s="72"/>
      <c r="AE391" s="72"/>
      <c r="AF391" s="72"/>
      <c r="AG391" s="72"/>
      <c r="AH391" s="72"/>
      <c r="AI391" s="72"/>
      <c r="AJ391" s="72"/>
      <c r="AK391" s="72"/>
      <c r="AL391" s="72"/>
      <c r="AM391" s="72"/>
      <c r="AN391" s="72"/>
      <c r="AO391" s="72"/>
    </row>
    <row r="392" spans="1:41" x14ac:dyDescent="0.25">
      <c r="A392" t="s">
        <v>594</v>
      </c>
      <c r="B392" t="s">
        <v>302</v>
      </c>
      <c r="C392" t="s">
        <v>595</v>
      </c>
      <c r="D392" t="s">
        <v>90</v>
      </c>
      <c r="E392" t="s">
        <v>117</v>
      </c>
      <c r="F392" s="51" t="str">
        <f>IFERROR(VLOOKUP(D392,'Tabelas auxiliares'!$A$3:$B$61,2,FALSE),"")</f>
        <v>SUGEPE-FOLHA - PASEP + AUX. MORADIA</v>
      </c>
      <c r="G392" s="51" t="str">
        <f>IFERROR(VLOOKUP($B392,'Tabelas auxiliares'!$A$65:$C$102,2,FALSE),"")</f>
        <v>Folha de pagamento - Ativos, Previdência, PASEP</v>
      </c>
      <c r="H392" s="51" t="str">
        <f>IFERROR(VLOOKUP($B392,'Tabelas auxiliares'!$A$65:$C$102,3,FALSE),"")</f>
        <v>FOLHA DE PAGAMENTO / CONTRIBUICAO PARA O PSS / SUBSTITUICOES / INSS PATRONAL / PASEP</v>
      </c>
      <c r="I392" t="s">
        <v>607</v>
      </c>
      <c r="J392" t="s">
        <v>2058</v>
      </c>
      <c r="K392" t="s">
        <v>2059</v>
      </c>
      <c r="L392" t="s">
        <v>2060</v>
      </c>
      <c r="M392" t="s">
        <v>165</v>
      </c>
      <c r="N392" t="s">
        <v>125</v>
      </c>
      <c r="O392" t="s">
        <v>167</v>
      </c>
      <c r="P392" t="s">
        <v>1982</v>
      </c>
      <c r="Q392" t="s">
        <v>168</v>
      </c>
      <c r="R392" t="s">
        <v>165</v>
      </c>
      <c r="S392" t="s">
        <v>1983</v>
      </c>
      <c r="T392" t="s">
        <v>1960</v>
      </c>
      <c r="U392" t="s">
        <v>135</v>
      </c>
      <c r="V392" t="s">
        <v>1984</v>
      </c>
      <c r="W392" t="s">
        <v>1985</v>
      </c>
      <c r="X392" s="51" t="str">
        <f t="shared" si="10"/>
        <v>3</v>
      </c>
      <c r="Y392" s="51" t="str">
        <f>IF(T392="","",IF(AND(T392&lt;&gt;'Tabelas auxiliares'!$B$236,T392&lt;&gt;'Tabelas auxiliares'!$B$237,T392&lt;&gt;'Tabelas auxiliares'!$C$236,T392&lt;&gt;'Tabelas auxiliares'!$C$237,T392&lt;&gt;'Tabelas auxiliares'!$D$236),"FOLHA DE PESSOAL",IF(X392='Tabelas auxiliares'!$A$237,"CUSTEIO",IF(X392='Tabelas auxiliares'!$A$236,"INVESTIMENTO","ERRO - VERIFICAR"))))</f>
        <v>FOLHA DE PESSOAL</v>
      </c>
      <c r="Z392" s="64">
        <f t="shared" si="11"/>
        <v>368735.68</v>
      </c>
      <c r="AC392" s="44">
        <v>368735.68</v>
      </c>
      <c r="AD392" s="72"/>
      <c r="AE392" s="72"/>
      <c r="AF392" s="72"/>
      <c r="AG392" s="72"/>
      <c r="AH392" s="72"/>
      <c r="AI392" s="72"/>
      <c r="AJ392" s="72"/>
      <c r="AK392" s="72"/>
      <c r="AL392" s="72"/>
      <c r="AM392" s="72"/>
      <c r="AN392" s="72"/>
      <c r="AO392" s="72"/>
    </row>
    <row r="393" spans="1:41" x14ac:dyDescent="0.25">
      <c r="A393" t="s">
        <v>594</v>
      </c>
      <c r="B393" t="s">
        <v>302</v>
      </c>
      <c r="C393" t="s">
        <v>595</v>
      </c>
      <c r="D393" t="s">
        <v>90</v>
      </c>
      <c r="E393" t="s">
        <v>117</v>
      </c>
      <c r="F393" s="51" t="str">
        <f>IFERROR(VLOOKUP(D393,'Tabelas auxiliares'!$A$3:$B$61,2,FALSE),"")</f>
        <v>SUGEPE-FOLHA - PASEP + AUX. MORADIA</v>
      </c>
      <c r="G393" s="51" t="str">
        <f>IFERROR(VLOOKUP($B393,'Tabelas auxiliares'!$A$65:$C$102,2,FALSE),"")</f>
        <v>Folha de pagamento - Ativos, Previdência, PASEP</v>
      </c>
      <c r="H393" s="51" t="str">
        <f>IFERROR(VLOOKUP($B393,'Tabelas auxiliares'!$A$65:$C$102,3,FALSE),"")</f>
        <v>FOLHA DE PAGAMENTO / CONTRIBUICAO PARA O PSS / SUBSTITUICOES / INSS PATRONAL / PASEP</v>
      </c>
      <c r="I393" t="s">
        <v>607</v>
      </c>
      <c r="J393" t="s">
        <v>2058</v>
      </c>
      <c r="K393" t="s">
        <v>2059</v>
      </c>
      <c r="L393" t="s">
        <v>2060</v>
      </c>
      <c r="M393" t="s">
        <v>165</v>
      </c>
      <c r="N393" t="s">
        <v>125</v>
      </c>
      <c r="O393" t="s">
        <v>167</v>
      </c>
      <c r="P393" t="s">
        <v>1982</v>
      </c>
      <c r="Q393" t="s">
        <v>168</v>
      </c>
      <c r="R393" t="s">
        <v>165</v>
      </c>
      <c r="S393" t="s">
        <v>1983</v>
      </c>
      <c r="T393" t="s">
        <v>1960</v>
      </c>
      <c r="U393" t="s">
        <v>135</v>
      </c>
      <c r="V393" t="s">
        <v>1986</v>
      </c>
      <c r="W393" t="s">
        <v>1987</v>
      </c>
      <c r="X393" s="51" t="str">
        <f t="shared" si="10"/>
        <v>3</v>
      </c>
      <c r="Y393" s="51" t="str">
        <f>IF(T393="","",IF(AND(T393&lt;&gt;'Tabelas auxiliares'!$B$236,T393&lt;&gt;'Tabelas auxiliares'!$B$237,T393&lt;&gt;'Tabelas auxiliares'!$C$236,T393&lt;&gt;'Tabelas auxiliares'!$C$237,T393&lt;&gt;'Tabelas auxiliares'!$D$236),"FOLHA DE PESSOAL",IF(X393='Tabelas auxiliares'!$A$237,"CUSTEIO",IF(X393='Tabelas auxiliares'!$A$236,"INVESTIMENTO","ERRO - VERIFICAR"))))</f>
        <v>FOLHA DE PESSOAL</v>
      </c>
      <c r="Z393" s="64">
        <f t="shared" si="11"/>
        <v>7463.45</v>
      </c>
      <c r="AC393" s="44">
        <v>7463.45</v>
      </c>
      <c r="AD393" s="72"/>
      <c r="AE393" s="72"/>
      <c r="AF393" s="72"/>
      <c r="AG393" s="72"/>
      <c r="AH393" s="72"/>
      <c r="AI393" s="72"/>
      <c r="AJ393" s="72"/>
      <c r="AK393" s="72"/>
      <c r="AL393" s="72"/>
      <c r="AM393" s="72"/>
      <c r="AN393" s="72"/>
      <c r="AO393" s="72"/>
    </row>
    <row r="394" spans="1:41" x14ac:dyDescent="0.25">
      <c r="A394" t="s">
        <v>594</v>
      </c>
      <c r="B394" t="s">
        <v>302</v>
      </c>
      <c r="C394" t="s">
        <v>595</v>
      </c>
      <c r="D394" t="s">
        <v>90</v>
      </c>
      <c r="E394" t="s">
        <v>117</v>
      </c>
      <c r="F394" s="51" t="str">
        <f>IFERROR(VLOOKUP(D394,'Tabelas auxiliares'!$A$3:$B$61,2,FALSE),"")</f>
        <v>SUGEPE-FOLHA - PASEP + AUX. MORADIA</v>
      </c>
      <c r="G394" s="51" t="str">
        <f>IFERROR(VLOOKUP($B394,'Tabelas auxiliares'!$A$65:$C$102,2,FALSE),"")</f>
        <v>Folha de pagamento - Ativos, Previdência, PASEP</v>
      </c>
      <c r="H394" s="51" t="str">
        <f>IFERROR(VLOOKUP($B394,'Tabelas auxiliares'!$A$65:$C$102,3,FALSE),"")</f>
        <v>FOLHA DE PAGAMENTO / CONTRIBUICAO PARA O PSS / SUBSTITUICOES / INSS PATRONAL / PASEP</v>
      </c>
      <c r="I394" t="s">
        <v>607</v>
      </c>
      <c r="J394" t="s">
        <v>2058</v>
      </c>
      <c r="K394" t="s">
        <v>2059</v>
      </c>
      <c r="L394" t="s">
        <v>2060</v>
      </c>
      <c r="M394" t="s">
        <v>165</v>
      </c>
      <c r="N394" t="s">
        <v>125</v>
      </c>
      <c r="O394" t="s">
        <v>167</v>
      </c>
      <c r="P394" t="s">
        <v>1982</v>
      </c>
      <c r="Q394" t="s">
        <v>168</v>
      </c>
      <c r="R394" t="s">
        <v>165</v>
      </c>
      <c r="S394" t="s">
        <v>1983</v>
      </c>
      <c r="T394" t="s">
        <v>1960</v>
      </c>
      <c r="U394" t="s">
        <v>135</v>
      </c>
      <c r="V394" t="s">
        <v>1988</v>
      </c>
      <c r="W394" t="s">
        <v>1989</v>
      </c>
      <c r="X394" s="51" t="str">
        <f t="shared" si="10"/>
        <v>3</v>
      </c>
      <c r="Y394" s="51" t="str">
        <f>IF(T394="","",IF(AND(T394&lt;&gt;'Tabelas auxiliares'!$B$236,T394&lt;&gt;'Tabelas auxiliares'!$B$237,T394&lt;&gt;'Tabelas auxiliares'!$C$236,T394&lt;&gt;'Tabelas auxiliares'!$C$237,T394&lt;&gt;'Tabelas auxiliares'!$D$236),"FOLHA DE PESSOAL",IF(X394='Tabelas auxiliares'!$A$237,"CUSTEIO",IF(X394='Tabelas auxiliares'!$A$236,"INVESTIMENTO","ERRO - VERIFICAR"))))</f>
        <v>FOLHA DE PESSOAL</v>
      </c>
      <c r="Z394" s="64">
        <f t="shared" si="11"/>
        <v>252.37</v>
      </c>
      <c r="AC394" s="44">
        <v>252.37</v>
      </c>
      <c r="AD394" s="72"/>
      <c r="AE394" s="72"/>
      <c r="AF394" s="72"/>
      <c r="AG394" s="72"/>
      <c r="AH394" s="72"/>
      <c r="AI394" s="72"/>
      <c r="AJ394" s="72"/>
      <c r="AK394" s="72"/>
      <c r="AL394" s="72"/>
      <c r="AM394" s="72"/>
      <c r="AN394" s="72"/>
      <c r="AO394" s="72"/>
    </row>
    <row r="395" spans="1:41" x14ac:dyDescent="0.25">
      <c r="A395" t="s">
        <v>594</v>
      </c>
      <c r="B395" t="s">
        <v>302</v>
      </c>
      <c r="C395" t="s">
        <v>595</v>
      </c>
      <c r="D395" t="s">
        <v>90</v>
      </c>
      <c r="E395" t="s">
        <v>117</v>
      </c>
      <c r="F395" s="51" t="str">
        <f>IFERROR(VLOOKUP(D395,'Tabelas auxiliares'!$A$3:$B$61,2,FALSE),"")</f>
        <v>SUGEPE-FOLHA - PASEP + AUX. MORADIA</v>
      </c>
      <c r="G395" s="51" t="str">
        <f>IFERROR(VLOOKUP($B395,'Tabelas auxiliares'!$A$65:$C$102,2,FALSE),"")</f>
        <v>Folha de pagamento - Ativos, Previdência, PASEP</v>
      </c>
      <c r="H395" s="51" t="str">
        <f>IFERROR(VLOOKUP($B395,'Tabelas auxiliares'!$A$65:$C$102,3,FALSE),"")</f>
        <v>FOLHA DE PAGAMENTO / CONTRIBUICAO PARA O PSS / SUBSTITUICOES / INSS PATRONAL / PASEP</v>
      </c>
      <c r="I395" t="s">
        <v>607</v>
      </c>
      <c r="J395" t="s">
        <v>2058</v>
      </c>
      <c r="K395" t="s">
        <v>2061</v>
      </c>
      <c r="L395" t="s">
        <v>2060</v>
      </c>
      <c r="M395" t="s">
        <v>165</v>
      </c>
      <c r="N395" t="s">
        <v>125</v>
      </c>
      <c r="O395" t="s">
        <v>167</v>
      </c>
      <c r="P395" t="s">
        <v>1982</v>
      </c>
      <c r="Q395" t="s">
        <v>168</v>
      </c>
      <c r="R395" t="s">
        <v>165</v>
      </c>
      <c r="S395" t="s">
        <v>1983</v>
      </c>
      <c r="T395" t="s">
        <v>1960</v>
      </c>
      <c r="U395" t="s">
        <v>135</v>
      </c>
      <c r="V395" t="s">
        <v>1991</v>
      </c>
      <c r="W395" t="s">
        <v>1992</v>
      </c>
      <c r="X395" s="51" t="str">
        <f t="shared" si="10"/>
        <v>3</v>
      </c>
      <c r="Y395" s="51" t="str">
        <f>IF(T395="","",IF(AND(T395&lt;&gt;'Tabelas auxiliares'!$B$236,T395&lt;&gt;'Tabelas auxiliares'!$B$237,T395&lt;&gt;'Tabelas auxiliares'!$C$236,T395&lt;&gt;'Tabelas auxiliares'!$C$237,T395&lt;&gt;'Tabelas auxiliares'!$D$236),"FOLHA DE PESSOAL",IF(X395='Tabelas auxiliares'!$A$237,"CUSTEIO",IF(X395='Tabelas auxiliares'!$A$236,"INVESTIMENTO","ERRO - VERIFICAR"))))</f>
        <v>FOLHA DE PESSOAL</v>
      </c>
      <c r="Z395" s="64">
        <f t="shared" si="11"/>
        <v>66150.039999999994</v>
      </c>
      <c r="AC395" s="44">
        <v>66150.039999999994</v>
      </c>
      <c r="AD395" s="72"/>
      <c r="AE395" s="72"/>
      <c r="AF395" s="72"/>
      <c r="AG395" s="72"/>
      <c r="AH395" s="72"/>
      <c r="AI395" s="72"/>
      <c r="AJ395" s="72"/>
      <c r="AK395" s="72"/>
      <c r="AL395" s="72"/>
      <c r="AM395" s="72"/>
      <c r="AN395" s="72"/>
      <c r="AO395" s="72"/>
    </row>
    <row r="396" spans="1:41" x14ac:dyDescent="0.25">
      <c r="A396" t="s">
        <v>594</v>
      </c>
      <c r="B396" t="s">
        <v>302</v>
      </c>
      <c r="C396" t="s">
        <v>595</v>
      </c>
      <c r="D396" t="s">
        <v>90</v>
      </c>
      <c r="E396" t="s">
        <v>117</v>
      </c>
      <c r="F396" s="51" t="str">
        <f>IFERROR(VLOOKUP(D396,'Tabelas auxiliares'!$A$3:$B$61,2,FALSE),"")</f>
        <v>SUGEPE-FOLHA - PASEP + AUX. MORADIA</v>
      </c>
      <c r="G396" s="51" t="str">
        <f>IFERROR(VLOOKUP($B396,'Tabelas auxiliares'!$A$65:$C$102,2,FALSE),"")</f>
        <v>Folha de pagamento - Ativos, Previdência, PASEP</v>
      </c>
      <c r="H396" s="51" t="str">
        <f>IFERROR(VLOOKUP($B396,'Tabelas auxiliares'!$A$65:$C$102,3,FALSE),"")</f>
        <v>FOLHA DE PAGAMENTO / CONTRIBUICAO PARA O PSS / SUBSTITUICOES / INSS PATRONAL / PASEP</v>
      </c>
      <c r="I396" t="s">
        <v>607</v>
      </c>
      <c r="J396" t="s">
        <v>2058</v>
      </c>
      <c r="K396" t="s">
        <v>2062</v>
      </c>
      <c r="L396" t="s">
        <v>2060</v>
      </c>
      <c r="M396" t="s">
        <v>165</v>
      </c>
      <c r="N396" t="s">
        <v>127</v>
      </c>
      <c r="O396" t="s">
        <v>167</v>
      </c>
      <c r="P396" t="s">
        <v>1959</v>
      </c>
      <c r="Q396" t="s">
        <v>168</v>
      </c>
      <c r="R396" t="s">
        <v>165</v>
      </c>
      <c r="S396" t="s">
        <v>119</v>
      </c>
      <c r="T396" t="s">
        <v>1960</v>
      </c>
      <c r="U396" t="s">
        <v>136</v>
      </c>
      <c r="V396" t="s">
        <v>1994</v>
      </c>
      <c r="W396" t="s">
        <v>1995</v>
      </c>
      <c r="X396" s="51" t="str">
        <f t="shared" si="10"/>
        <v>3</v>
      </c>
      <c r="Y396" s="51" t="str">
        <f>IF(T396="","",IF(AND(T396&lt;&gt;'Tabelas auxiliares'!$B$236,T396&lt;&gt;'Tabelas auxiliares'!$B$237,T396&lt;&gt;'Tabelas auxiliares'!$C$236,T396&lt;&gt;'Tabelas auxiliares'!$C$237,T396&lt;&gt;'Tabelas auxiliares'!$D$236),"FOLHA DE PESSOAL",IF(X396='Tabelas auxiliares'!$A$237,"CUSTEIO",IF(X396='Tabelas auxiliares'!$A$236,"INVESTIMENTO","ERRO - VERIFICAR"))))</f>
        <v>FOLHA DE PESSOAL</v>
      </c>
      <c r="Z396" s="64">
        <f t="shared" si="11"/>
        <v>632616.6</v>
      </c>
      <c r="AC396" s="44">
        <v>632616.6</v>
      </c>
      <c r="AD396" s="72"/>
      <c r="AE396" s="72"/>
      <c r="AF396" s="72"/>
      <c r="AG396" s="72"/>
      <c r="AH396" s="72"/>
      <c r="AI396" s="72"/>
      <c r="AJ396" s="72"/>
      <c r="AK396" s="72"/>
      <c r="AL396" s="72"/>
      <c r="AM396" s="72"/>
      <c r="AN396" s="72"/>
      <c r="AO396" s="72"/>
    </row>
    <row r="397" spans="1:41" x14ac:dyDescent="0.25">
      <c r="A397" t="s">
        <v>594</v>
      </c>
      <c r="B397" t="s">
        <v>302</v>
      </c>
      <c r="C397" t="s">
        <v>595</v>
      </c>
      <c r="D397" t="s">
        <v>90</v>
      </c>
      <c r="E397" t="s">
        <v>117</v>
      </c>
      <c r="F397" s="51" t="str">
        <f>IFERROR(VLOOKUP(D397,'Tabelas auxiliares'!$A$3:$B$61,2,FALSE),"")</f>
        <v>SUGEPE-FOLHA - PASEP + AUX. MORADIA</v>
      </c>
      <c r="G397" s="51" t="str">
        <f>IFERROR(VLOOKUP($B397,'Tabelas auxiliares'!$A$65:$C$102,2,FALSE),"")</f>
        <v>Folha de pagamento - Ativos, Previdência, PASEP</v>
      </c>
      <c r="H397" s="51" t="str">
        <f>IFERROR(VLOOKUP($B397,'Tabelas auxiliares'!$A$65:$C$102,3,FALSE),"")</f>
        <v>FOLHA DE PAGAMENTO / CONTRIBUICAO PARA O PSS / SUBSTITUICOES / INSS PATRONAL / PASEP</v>
      </c>
      <c r="I397" t="s">
        <v>607</v>
      </c>
      <c r="J397" t="s">
        <v>2058</v>
      </c>
      <c r="K397" t="s">
        <v>2062</v>
      </c>
      <c r="L397" t="s">
        <v>2060</v>
      </c>
      <c r="M397" t="s">
        <v>165</v>
      </c>
      <c r="N397" t="s">
        <v>127</v>
      </c>
      <c r="O397" t="s">
        <v>167</v>
      </c>
      <c r="P397" t="s">
        <v>1959</v>
      </c>
      <c r="Q397" t="s">
        <v>168</v>
      </c>
      <c r="R397" t="s">
        <v>165</v>
      </c>
      <c r="S397" t="s">
        <v>119</v>
      </c>
      <c r="T397" t="s">
        <v>1960</v>
      </c>
      <c r="U397" t="s">
        <v>136</v>
      </c>
      <c r="V397" t="s">
        <v>1996</v>
      </c>
      <c r="W397" t="s">
        <v>1997</v>
      </c>
      <c r="X397" s="51" t="str">
        <f t="shared" si="10"/>
        <v>3</v>
      </c>
      <c r="Y397" s="51" t="str">
        <f>IF(T397="","",IF(AND(T397&lt;&gt;'Tabelas auxiliares'!$B$236,T397&lt;&gt;'Tabelas auxiliares'!$B$237,T397&lt;&gt;'Tabelas auxiliares'!$C$236,T397&lt;&gt;'Tabelas auxiliares'!$C$237,T397&lt;&gt;'Tabelas auxiliares'!$D$236),"FOLHA DE PESSOAL",IF(X397='Tabelas auxiliares'!$A$237,"CUSTEIO",IF(X397='Tabelas auxiliares'!$A$236,"INVESTIMENTO","ERRO - VERIFICAR"))))</f>
        <v>FOLHA DE PESSOAL</v>
      </c>
      <c r="Z397" s="64">
        <f t="shared" si="11"/>
        <v>87538.23</v>
      </c>
      <c r="AC397" s="44">
        <v>87538.23</v>
      </c>
      <c r="AD397" s="72"/>
      <c r="AE397" s="72"/>
      <c r="AF397" s="72"/>
      <c r="AG397" s="72"/>
      <c r="AH397" s="72"/>
      <c r="AI397" s="72"/>
      <c r="AJ397" s="72"/>
      <c r="AK397" s="72"/>
      <c r="AL397" s="72"/>
      <c r="AM397" s="72"/>
      <c r="AN397" s="72"/>
      <c r="AO397" s="72"/>
    </row>
    <row r="398" spans="1:41" x14ac:dyDescent="0.25">
      <c r="A398" t="s">
        <v>594</v>
      </c>
      <c r="B398" t="s">
        <v>302</v>
      </c>
      <c r="C398" t="s">
        <v>595</v>
      </c>
      <c r="D398" t="s">
        <v>90</v>
      </c>
      <c r="E398" t="s">
        <v>117</v>
      </c>
      <c r="F398" s="51" t="str">
        <f>IFERROR(VLOOKUP(D398,'Tabelas auxiliares'!$A$3:$B$61,2,FALSE),"")</f>
        <v>SUGEPE-FOLHA - PASEP + AUX. MORADIA</v>
      </c>
      <c r="G398" s="51" t="str">
        <f>IFERROR(VLOOKUP($B398,'Tabelas auxiliares'!$A$65:$C$102,2,FALSE),"")</f>
        <v>Folha de pagamento - Ativos, Previdência, PASEP</v>
      </c>
      <c r="H398" s="51" t="str">
        <f>IFERROR(VLOOKUP($B398,'Tabelas auxiliares'!$A$65:$C$102,3,FALSE),"")</f>
        <v>FOLHA DE PAGAMENTO / CONTRIBUICAO PARA O PSS / SUBSTITUICOES / INSS PATRONAL / PASEP</v>
      </c>
      <c r="I398" t="s">
        <v>607</v>
      </c>
      <c r="J398" t="s">
        <v>2058</v>
      </c>
      <c r="K398" t="s">
        <v>2062</v>
      </c>
      <c r="L398" t="s">
        <v>2060</v>
      </c>
      <c r="M398" t="s">
        <v>165</v>
      </c>
      <c r="N398" t="s">
        <v>127</v>
      </c>
      <c r="O398" t="s">
        <v>167</v>
      </c>
      <c r="P398" t="s">
        <v>1959</v>
      </c>
      <c r="Q398" t="s">
        <v>168</v>
      </c>
      <c r="R398" t="s">
        <v>165</v>
      </c>
      <c r="S398" t="s">
        <v>119</v>
      </c>
      <c r="T398" t="s">
        <v>1960</v>
      </c>
      <c r="U398" t="s">
        <v>136</v>
      </c>
      <c r="V398" t="s">
        <v>2063</v>
      </c>
      <c r="W398" t="s">
        <v>2064</v>
      </c>
      <c r="X398" s="51" t="str">
        <f t="shared" si="10"/>
        <v>3</v>
      </c>
      <c r="Y398" s="51" t="str">
        <f>IF(T398="","",IF(AND(T398&lt;&gt;'Tabelas auxiliares'!$B$236,T398&lt;&gt;'Tabelas auxiliares'!$B$237,T398&lt;&gt;'Tabelas auxiliares'!$C$236,T398&lt;&gt;'Tabelas auxiliares'!$C$237,T398&lt;&gt;'Tabelas auxiliares'!$D$236),"FOLHA DE PESSOAL",IF(X398='Tabelas auxiliares'!$A$237,"CUSTEIO",IF(X398='Tabelas auxiliares'!$A$236,"INVESTIMENTO","ERRO - VERIFICAR"))))</f>
        <v>FOLHA DE PESSOAL</v>
      </c>
      <c r="Z398" s="64">
        <f t="shared" si="11"/>
        <v>4916.2299999999996</v>
      </c>
      <c r="AC398" s="44">
        <v>4916.2299999999996</v>
      </c>
      <c r="AD398" s="72"/>
      <c r="AE398" s="72"/>
      <c r="AF398" s="72"/>
      <c r="AG398" s="72"/>
      <c r="AH398" s="72"/>
      <c r="AI398" s="72"/>
      <c r="AJ398" s="72"/>
      <c r="AK398" s="72"/>
      <c r="AL398" s="72"/>
      <c r="AM398" s="72"/>
      <c r="AN398" s="72"/>
      <c r="AO398" s="72"/>
    </row>
    <row r="399" spans="1:41" x14ac:dyDescent="0.25">
      <c r="A399" t="s">
        <v>594</v>
      </c>
      <c r="B399" t="s">
        <v>302</v>
      </c>
      <c r="C399" t="s">
        <v>595</v>
      </c>
      <c r="D399" t="s">
        <v>90</v>
      </c>
      <c r="E399" t="s">
        <v>117</v>
      </c>
      <c r="F399" s="51" t="str">
        <f>IFERROR(VLOOKUP(D399,'Tabelas auxiliares'!$A$3:$B$61,2,FALSE),"")</f>
        <v>SUGEPE-FOLHA - PASEP + AUX. MORADIA</v>
      </c>
      <c r="G399" s="51" t="str">
        <f>IFERROR(VLOOKUP($B399,'Tabelas auxiliares'!$A$65:$C$102,2,FALSE),"")</f>
        <v>Folha de pagamento - Ativos, Previdência, PASEP</v>
      </c>
      <c r="H399" s="51" t="str">
        <f>IFERROR(VLOOKUP($B399,'Tabelas auxiliares'!$A$65:$C$102,3,FALSE),"")</f>
        <v>FOLHA DE PAGAMENTO / CONTRIBUICAO PARA O PSS / SUBSTITUICOES / INSS PATRONAL / PASEP</v>
      </c>
      <c r="I399" t="s">
        <v>607</v>
      </c>
      <c r="J399" t="s">
        <v>2058</v>
      </c>
      <c r="K399" t="s">
        <v>2062</v>
      </c>
      <c r="L399" t="s">
        <v>2060</v>
      </c>
      <c r="M399" t="s">
        <v>165</v>
      </c>
      <c r="N399" t="s">
        <v>127</v>
      </c>
      <c r="O399" t="s">
        <v>167</v>
      </c>
      <c r="P399" t="s">
        <v>1959</v>
      </c>
      <c r="Q399" t="s">
        <v>168</v>
      </c>
      <c r="R399" t="s">
        <v>165</v>
      </c>
      <c r="S399" t="s">
        <v>119</v>
      </c>
      <c r="T399" t="s">
        <v>1960</v>
      </c>
      <c r="U399" t="s">
        <v>136</v>
      </c>
      <c r="V399" t="s">
        <v>1998</v>
      </c>
      <c r="W399" t="s">
        <v>1999</v>
      </c>
      <c r="X399" s="51" t="str">
        <f t="shared" si="10"/>
        <v>3</v>
      </c>
      <c r="Y399" s="51" t="str">
        <f>IF(T399="","",IF(AND(T399&lt;&gt;'Tabelas auxiliares'!$B$236,T399&lt;&gt;'Tabelas auxiliares'!$B$237,T399&lt;&gt;'Tabelas auxiliares'!$C$236,T399&lt;&gt;'Tabelas auxiliares'!$C$237,T399&lt;&gt;'Tabelas auxiliares'!$D$236),"FOLHA DE PESSOAL",IF(X399='Tabelas auxiliares'!$A$237,"CUSTEIO",IF(X399='Tabelas auxiliares'!$A$236,"INVESTIMENTO","ERRO - VERIFICAR"))))</f>
        <v>FOLHA DE PESSOAL</v>
      </c>
      <c r="Z399" s="64">
        <f t="shared" si="11"/>
        <v>29179.4</v>
      </c>
      <c r="AC399" s="44">
        <v>29179.4</v>
      </c>
      <c r="AD399" s="72"/>
      <c r="AE399" s="72"/>
      <c r="AF399" s="72"/>
      <c r="AG399" s="72"/>
      <c r="AH399" s="72"/>
      <c r="AI399" s="72"/>
      <c r="AJ399" s="72"/>
      <c r="AK399" s="72"/>
      <c r="AL399" s="72"/>
      <c r="AM399" s="72"/>
      <c r="AN399" s="72"/>
      <c r="AO399" s="72"/>
    </row>
    <row r="400" spans="1:41" x14ac:dyDescent="0.25">
      <c r="A400" t="s">
        <v>594</v>
      </c>
      <c r="B400" t="s">
        <v>302</v>
      </c>
      <c r="C400" t="s">
        <v>595</v>
      </c>
      <c r="D400" t="s">
        <v>90</v>
      </c>
      <c r="E400" t="s">
        <v>117</v>
      </c>
      <c r="F400" s="51" t="str">
        <f>IFERROR(VLOOKUP(D400,'Tabelas auxiliares'!$A$3:$B$61,2,FALSE),"")</f>
        <v>SUGEPE-FOLHA - PASEP + AUX. MORADIA</v>
      </c>
      <c r="G400" s="51" t="str">
        <f>IFERROR(VLOOKUP($B400,'Tabelas auxiliares'!$A$65:$C$102,2,FALSE),"")</f>
        <v>Folha de pagamento - Ativos, Previdência, PASEP</v>
      </c>
      <c r="H400" s="51" t="str">
        <f>IFERROR(VLOOKUP($B400,'Tabelas auxiliares'!$A$65:$C$102,3,FALSE),"")</f>
        <v>FOLHA DE PAGAMENTO / CONTRIBUICAO PARA O PSS / SUBSTITUICOES / INSS PATRONAL / PASEP</v>
      </c>
      <c r="I400" t="s">
        <v>607</v>
      </c>
      <c r="J400" t="s">
        <v>2058</v>
      </c>
      <c r="K400" t="s">
        <v>2065</v>
      </c>
      <c r="L400" t="s">
        <v>2060</v>
      </c>
      <c r="M400" t="s">
        <v>165</v>
      </c>
      <c r="N400" t="s">
        <v>127</v>
      </c>
      <c r="O400" t="s">
        <v>167</v>
      </c>
      <c r="P400" t="s">
        <v>1959</v>
      </c>
      <c r="Q400" t="s">
        <v>168</v>
      </c>
      <c r="R400" t="s">
        <v>165</v>
      </c>
      <c r="S400" t="s">
        <v>119</v>
      </c>
      <c r="T400" t="s">
        <v>1960</v>
      </c>
      <c r="U400" t="s">
        <v>136</v>
      </c>
      <c r="V400" t="s">
        <v>2001</v>
      </c>
      <c r="W400" t="s">
        <v>2002</v>
      </c>
      <c r="X400" s="51" t="str">
        <f t="shared" si="10"/>
        <v>3</v>
      </c>
      <c r="Y400" s="51" t="str">
        <f>IF(T400="","",IF(AND(T400&lt;&gt;'Tabelas auxiliares'!$B$236,T400&lt;&gt;'Tabelas auxiliares'!$B$237,T400&lt;&gt;'Tabelas auxiliares'!$C$236,T400&lt;&gt;'Tabelas auxiliares'!$C$237,T400&lt;&gt;'Tabelas auxiliares'!$D$236),"FOLHA DE PESSOAL",IF(X400='Tabelas auxiliares'!$A$237,"CUSTEIO",IF(X400='Tabelas auxiliares'!$A$236,"INVESTIMENTO","ERRO - VERIFICAR"))))</f>
        <v>FOLHA DE PESSOAL</v>
      </c>
      <c r="Z400" s="64">
        <f t="shared" si="11"/>
        <v>8279781.5499999998</v>
      </c>
      <c r="AC400" s="44">
        <v>8279781.5499999998</v>
      </c>
      <c r="AD400" s="72"/>
      <c r="AE400" s="72"/>
      <c r="AF400" s="72"/>
      <c r="AG400" s="72"/>
      <c r="AH400" s="72"/>
      <c r="AI400" s="72"/>
      <c r="AJ400" s="72"/>
      <c r="AK400" s="72"/>
      <c r="AL400" s="72"/>
      <c r="AM400" s="72"/>
      <c r="AN400" s="72"/>
      <c r="AO400" s="72"/>
    </row>
    <row r="401" spans="1:41" x14ac:dyDescent="0.25">
      <c r="A401" t="s">
        <v>594</v>
      </c>
      <c r="B401" t="s">
        <v>302</v>
      </c>
      <c r="C401" t="s">
        <v>595</v>
      </c>
      <c r="D401" t="s">
        <v>90</v>
      </c>
      <c r="E401" t="s">
        <v>117</v>
      </c>
      <c r="F401" s="51" t="str">
        <f>IFERROR(VLOOKUP(D401,'Tabelas auxiliares'!$A$3:$B$61,2,FALSE),"")</f>
        <v>SUGEPE-FOLHA - PASEP + AUX. MORADIA</v>
      </c>
      <c r="G401" s="51" t="str">
        <f>IFERROR(VLOOKUP($B401,'Tabelas auxiliares'!$A$65:$C$102,2,FALSE),"")</f>
        <v>Folha de pagamento - Ativos, Previdência, PASEP</v>
      </c>
      <c r="H401" s="51" t="str">
        <f>IFERROR(VLOOKUP($B401,'Tabelas auxiliares'!$A$65:$C$102,3,FALSE),"")</f>
        <v>FOLHA DE PAGAMENTO / CONTRIBUICAO PARA O PSS / SUBSTITUICOES / INSS PATRONAL / PASEP</v>
      </c>
      <c r="I401" t="s">
        <v>607</v>
      </c>
      <c r="J401" t="s">
        <v>2058</v>
      </c>
      <c r="K401" t="s">
        <v>2065</v>
      </c>
      <c r="L401" t="s">
        <v>2060</v>
      </c>
      <c r="M401" t="s">
        <v>165</v>
      </c>
      <c r="N401" t="s">
        <v>127</v>
      </c>
      <c r="O401" t="s">
        <v>167</v>
      </c>
      <c r="P401" t="s">
        <v>1959</v>
      </c>
      <c r="Q401" t="s">
        <v>168</v>
      </c>
      <c r="R401" t="s">
        <v>165</v>
      </c>
      <c r="S401" t="s">
        <v>119</v>
      </c>
      <c r="T401" t="s">
        <v>1960</v>
      </c>
      <c r="U401" t="s">
        <v>136</v>
      </c>
      <c r="V401" t="s">
        <v>2003</v>
      </c>
      <c r="W401" t="s">
        <v>2004</v>
      </c>
      <c r="X401" s="51" t="str">
        <f t="shared" si="10"/>
        <v>3</v>
      </c>
      <c r="Y401" s="51" t="str">
        <f>IF(T401="","",IF(AND(T401&lt;&gt;'Tabelas auxiliares'!$B$236,T401&lt;&gt;'Tabelas auxiliares'!$B$237,T401&lt;&gt;'Tabelas auxiliares'!$C$236,T401&lt;&gt;'Tabelas auxiliares'!$C$237,T401&lt;&gt;'Tabelas auxiliares'!$D$236),"FOLHA DE PESSOAL",IF(X401='Tabelas auxiliares'!$A$237,"CUSTEIO",IF(X401='Tabelas auxiliares'!$A$236,"INVESTIMENTO","ERRO - VERIFICAR"))))</f>
        <v>FOLHA DE PESSOAL</v>
      </c>
      <c r="Z401" s="64">
        <f t="shared" si="11"/>
        <v>1120.6099999999999</v>
      </c>
      <c r="AC401" s="44">
        <v>1120.6099999999999</v>
      </c>
      <c r="AD401" s="72"/>
      <c r="AE401" s="72"/>
      <c r="AF401" s="72"/>
      <c r="AG401" s="72"/>
      <c r="AH401" s="72"/>
      <c r="AI401" s="72"/>
      <c r="AJ401" s="72"/>
      <c r="AK401" s="72"/>
      <c r="AL401" s="72"/>
      <c r="AM401" s="72"/>
      <c r="AN401" s="72"/>
      <c r="AO401" s="72"/>
    </row>
    <row r="402" spans="1:41" x14ac:dyDescent="0.25">
      <c r="A402" t="s">
        <v>594</v>
      </c>
      <c r="B402" t="s">
        <v>302</v>
      </c>
      <c r="C402" t="s">
        <v>595</v>
      </c>
      <c r="D402" t="s">
        <v>90</v>
      </c>
      <c r="E402" t="s">
        <v>117</v>
      </c>
      <c r="F402" s="51" t="str">
        <f>IFERROR(VLOOKUP(D402,'Tabelas auxiliares'!$A$3:$B$61,2,FALSE),"")</f>
        <v>SUGEPE-FOLHA - PASEP + AUX. MORADIA</v>
      </c>
      <c r="G402" s="51" t="str">
        <f>IFERROR(VLOOKUP($B402,'Tabelas auxiliares'!$A$65:$C$102,2,FALSE),"")</f>
        <v>Folha de pagamento - Ativos, Previdência, PASEP</v>
      </c>
      <c r="H402" s="51" t="str">
        <f>IFERROR(VLOOKUP($B402,'Tabelas auxiliares'!$A$65:$C$102,3,FALSE),"")</f>
        <v>FOLHA DE PAGAMENTO / CONTRIBUICAO PARA O PSS / SUBSTITUICOES / INSS PATRONAL / PASEP</v>
      </c>
      <c r="I402" t="s">
        <v>607</v>
      </c>
      <c r="J402" t="s">
        <v>2058</v>
      </c>
      <c r="K402" t="s">
        <v>2065</v>
      </c>
      <c r="L402" t="s">
        <v>2060</v>
      </c>
      <c r="M402" t="s">
        <v>165</v>
      </c>
      <c r="N402" t="s">
        <v>127</v>
      </c>
      <c r="O402" t="s">
        <v>167</v>
      </c>
      <c r="P402" t="s">
        <v>1959</v>
      </c>
      <c r="Q402" t="s">
        <v>168</v>
      </c>
      <c r="R402" t="s">
        <v>165</v>
      </c>
      <c r="S402" t="s">
        <v>119</v>
      </c>
      <c r="T402" t="s">
        <v>1960</v>
      </c>
      <c r="U402" t="s">
        <v>136</v>
      </c>
      <c r="V402" t="s">
        <v>2005</v>
      </c>
      <c r="W402" t="s">
        <v>2006</v>
      </c>
      <c r="X402" s="51" t="str">
        <f t="shared" si="10"/>
        <v>3</v>
      </c>
      <c r="Y402" s="51" t="str">
        <f>IF(T402="","",IF(AND(T402&lt;&gt;'Tabelas auxiliares'!$B$236,T402&lt;&gt;'Tabelas auxiliares'!$B$237,T402&lt;&gt;'Tabelas auxiliares'!$C$236,T402&lt;&gt;'Tabelas auxiliares'!$C$237,T402&lt;&gt;'Tabelas auxiliares'!$D$236),"FOLHA DE PESSOAL",IF(X402='Tabelas auxiliares'!$A$237,"CUSTEIO",IF(X402='Tabelas auxiliares'!$A$236,"INVESTIMENTO","ERRO - VERIFICAR"))))</f>
        <v>FOLHA DE PESSOAL</v>
      </c>
      <c r="Z402" s="64">
        <f t="shared" si="11"/>
        <v>582.34</v>
      </c>
      <c r="AC402" s="44">
        <v>582.34</v>
      </c>
      <c r="AD402" s="72"/>
      <c r="AE402" s="72"/>
      <c r="AF402" s="72"/>
      <c r="AG402" s="72"/>
      <c r="AH402" s="72"/>
      <c r="AI402" s="72"/>
      <c r="AJ402" s="72"/>
      <c r="AK402" s="72"/>
      <c r="AL402" s="72"/>
      <c r="AM402" s="72"/>
      <c r="AN402" s="72"/>
      <c r="AO402" s="72"/>
    </row>
    <row r="403" spans="1:41" x14ac:dyDescent="0.25">
      <c r="A403" t="s">
        <v>594</v>
      </c>
      <c r="B403" t="s">
        <v>302</v>
      </c>
      <c r="C403" t="s">
        <v>595</v>
      </c>
      <c r="D403" t="s">
        <v>90</v>
      </c>
      <c r="E403" t="s">
        <v>117</v>
      </c>
      <c r="F403" s="51" t="str">
        <f>IFERROR(VLOOKUP(D403,'Tabelas auxiliares'!$A$3:$B$61,2,FALSE),"")</f>
        <v>SUGEPE-FOLHA - PASEP + AUX. MORADIA</v>
      </c>
      <c r="G403" s="51" t="str">
        <f>IFERROR(VLOOKUP($B403,'Tabelas auxiliares'!$A$65:$C$102,2,FALSE),"")</f>
        <v>Folha de pagamento - Ativos, Previdência, PASEP</v>
      </c>
      <c r="H403" s="51" t="str">
        <f>IFERROR(VLOOKUP($B403,'Tabelas auxiliares'!$A$65:$C$102,3,FALSE),"")</f>
        <v>FOLHA DE PAGAMENTO / CONTRIBUICAO PARA O PSS / SUBSTITUICOES / INSS PATRONAL / PASEP</v>
      </c>
      <c r="I403" t="s">
        <v>607</v>
      </c>
      <c r="J403" t="s">
        <v>2058</v>
      </c>
      <c r="K403" t="s">
        <v>2065</v>
      </c>
      <c r="L403" t="s">
        <v>2060</v>
      </c>
      <c r="M403" t="s">
        <v>165</v>
      </c>
      <c r="N403" t="s">
        <v>127</v>
      </c>
      <c r="O403" t="s">
        <v>167</v>
      </c>
      <c r="P403" t="s">
        <v>1959</v>
      </c>
      <c r="Q403" t="s">
        <v>168</v>
      </c>
      <c r="R403" t="s">
        <v>165</v>
      </c>
      <c r="S403" t="s">
        <v>119</v>
      </c>
      <c r="T403" t="s">
        <v>1960</v>
      </c>
      <c r="U403" t="s">
        <v>136</v>
      </c>
      <c r="V403" t="s">
        <v>2007</v>
      </c>
      <c r="W403" t="s">
        <v>2008</v>
      </c>
      <c r="X403" s="51" t="str">
        <f t="shared" si="10"/>
        <v>3</v>
      </c>
      <c r="Y403" s="51" t="str">
        <f>IF(T403="","",IF(AND(T403&lt;&gt;'Tabelas auxiliares'!$B$236,T403&lt;&gt;'Tabelas auxiliares'!$B$237,T403&lt;&gt;'Tabelas auxiliares'!$C$236,T403&lt;&gt;'Tabelas auxiliares'!$C$237,T403&lt;&gt;'Tabelas auxiliares'!$D$236),"FOLHA DE PESSOAL",IF(X403='Tabelas auxiliares'!$A$237,"CUSTEIO",IF(X403='Tabelas auxiliares'!$A$236,"INVESTIMENTO","ERRO - VERIFICAR"))))</f>
        <v>FOLHA DE PESSOAL</v>
      </c>
      <c r="Z403" s="64">
        <f t="shared" si="11"/>
        <v>8700.17</v>
      </c>
      <c r="AC403" s="44">
        <v>8700.17</v>
      </c>
      <c r="AD403" s="72"/>
      <c r="AE403" s="72"/>
      <c r="AF403" s="72"/>
      <c r="AG403" s="72"/>
      <c r="AH403" s="72"/>
      <c r="AI403" s="72"/>
      <c r="AJ403" s="72"/>
      <c r="AK403" s="72"/>
      <c r="AL403" s="72"/>
      <c r="AM403" s="72"/>
      <c r="AN403" s="72"/>
      <c r="AO403" s="72"/>
    </row>
    <row r="404" spans="1:41" x14ac:dyDescent="0.25">
      <c r="A404" t="s">
        <v>594</v>
      </c>
      <c r="B404" t="s">
        <v>302</v>
      </c>
      <c r="C404" t="s">
        <v>595</v>
      </c>
      <c r="D404" t="s">
        <v>90</v>
      </c>
      <c r="E404" t="s">
        <v>117</v>
      </c>
      <c r="F404" s="51" t="str">
        <f>IFERROR(VLOOKUP(D404,'Tabelas auxiliares'!$A$3:$B$61,2,FALSE),"")</f>
        <v>SUGEPE-FOLHA - PASEP + AUX. MORADIA</v>
      </c>
      <c r="G404" s="51" t="str">
        <f>IFERROR(VLOOKUP($B404,'Tabelas auxiliares'!$A$65:$C$102,2,FALSE),"")</f>
        <v>Folha de pagamento - Ativos, Previdência, PASEP</v>
      </c>
      <c r="H404" s="51" t="str">
        <f>IFERROR(VLOOKUP($B404,'Tabelas auxiliares'!$A$65:$C$102,3,FALSE),"")</f>
        <v>FOLHA DE PAGAMENTO / CONTRIBUICAO PARA O PSS / SUBSTITUICOES / INSS PATRONAL / PASEP</v>
      </c>
      <c r="I404" t="s">
        <v>607</v>
      </c>
      <c r="J404" t="s">
        <v>2058</v>
      </c>
      <c r="K404" t="s">
        <v>2065</v>
      </c>
      <c r="L404" t="s">
        <v>2060</v>
      </c>
      <c r="M404" t="s">
        <v>165</v>
      </c>
      <c r="N404" t="s">
        <v>127</v>
      </c>
      <c r="O404" t="s">
        <v>167</v>
      </c>
      <c r="P404" t="s">
        <v>1959</v>
      </c>
      <c r="Q404" t="s">
        <v>168</v>
      </c>
      <c r="R404" t="s">
        <v>165</v>
      </c>
      <c r="S404" t="s">
        <v>119</v>
      </c>
      <c r="T404" t="s">
        <v>1960</v>
      </c>
      <c r="U404" t="s">
        <v>136</v>
      </c>
      <c r="V404" t="s">
        <v>2009</v>
      </c>
      <c r="W404" t="s">
        <v>2010</v>
      </c>
      <c r="X404" s="51" t="str">
        <f t="shared" si="10"/>
        <v>3</v>
      </c>
      <c r="Y404" s="51" t="str">
        <f>IF(T404="","",IF(AND(T404&lt;&gt;'Tabelas auxiliares'!$B$236,T404&lt;&gt;'Tabelas auxiliares'!$B$237,T404&lt;&gt;'Tabelas auxiliares'!$C$236,T404&lt;&gt;'Tabelas auxiliares'!$C$237,T404&lt;&gt;'Tabelas auxiliares'!$D$236),"FOLHA DE PESSOAL",IF(X404='Tabelas auxiliares'!$A$237,"CUSTEIO",IF(X404='Tabelas auxiliares'!$A$236,"INVESTIMENTO","ERRO - VERIFICAR"))))</f>
        <v>FOLHA DE PESSOAL</v>
      </c>
      <c r="Z404" s="64">
        <f t="shared" si="11"/>
        <v>28786.04</v>
      </c>
      <c r="AC404" s="44">
        <v>28786.04</v>
      </c>
      <c r="AD404" s="72"/>
      <c r="AE404" s="72"/>
      <c r="AF404" s="72"/>
      <c r="AG404" s="72"/>
      <c r="AH404" s="72"/>
      <c r="AI404" s="72"/>
      <c r="AJ404" s="72"/>
      <c r="AK404" s="72"/>
      <c r="AL404" s="72"/>
      <c r="AM404" s="72"/>
      <c r="AN404" s="72"/>
      <c r="AO404" s="72"/>
    </row>
    <row r="405" spans="1:41" x14ac:dyDescent="0.25">
      <c r="A405" t="s">
        <v>594</v>
      </c>
      <c r="B405" t="s">
        <v>302</v>
      </c>
      <c r="C405" t="s">
        <v>595</v>
      </c>
      <c r="D405" t="s">
        <v>90</v>
      </c>
      <c r="E405" t="s">
        <v>117</v>
      </c>
      <c r="F405" s="51" t="str">
        <f>IFERROR(VLOOKUP(D405,'Tabelas auxiliares'!$A$3:$B$61,2,FALSE),"")</f>
        <v>SUGEPE-FOLHA - PASEP + AUX. MORADIA</v>
      </c>
      <c r="G405" s="51" t="str">
        <f>IFERROR(VLOOKUP($B405,'Tabelas auxiliares'!$A$65:$C$102,2,FALSE),"")</f>
        <v>Folha de pagamento - Ativos, Previdência, PASEP</v>
      </c>
      <c r="H405" s="51" t="str">
        <f>IFERROR(VLOOKUP($B405,'Tabelas auxiliares'!$A$65:$C$102,3,FALSE),"")</f>
        <v>FOLHA DE PAGAMENTO / CONTRIBUICAO PARA O PSS / SUBSTITUICOES / INSS PATRONAL / PASEP</v>
      </c>
      <c r="I405" t="s">
        <v>607</v>
      </c>
      <c r="J405" t="s">
        <v>2058</v>
      </c>
      <c r="K405" t="s">
        <v>2065</v>
      </c>
      <c r="L405" t="s">
        <v>2060</v>
      </c>
      <c r="M405" t="s">
        <v>165</v>
      </c>
      <c r="N405" t="s">
        <v>127</v>
      </c>
      <c r="O405" t="s">
        <v>167</v>
      </c>
      <c r="P405" t="s">
        <v>1959</v>
      </c>
      <c r="Q405" t="s">
        <v>168</v>
      </c>
      <c r="R405" t="s">
        <v>165</v>
      </c>
      <c r="S405" t="s">
        <v>119</v>
      </c>
      <c r="T405" t="s">
        <v>1960</v>
      </c>
      <c r="U405" t="s">
        <v>136</v>
      </c>
      <c r="V405" t="s">
        <v>2011</v>
      </c>
      <c r="W405" t="s">
        <v>2012</v>
      </c>
      <c r="X405" s="51" t="str">
        <f t="shared" si="10"/>
        <v>3</v>
      </c>
      <c r="Y405" s="51" t="str">
        <f>IF(T405="","",IF(AND(T405&lt;&gt;'Tabelas auxiliares'!$B$236,T405&lt;&gt;'Tabelas auxiliares'!$B$237,T405&lt;&gt;'Tabelas auxiliares'!$C$236,T405&lt;&gt;'Tabelas auxiliares'!$C$237,T405&lt;&gt;'Tabelas auxiliares'!$D$236),"FOLHA DE PESSOAL",IF(X405='Tabelas auxiliares'!$A$237,"CUSTEIO",IF(X405='Tabelas auxiliares'!$A$236,"INVESTIMENTO","ERRO - VERIFICAR"))))</f>
        <v>FOLHA DE PESSOAL</v>
      </c>
      <c r="Z405" s="64">
        <f t="shared" si="11"/>
        <v>9187.84</v>
      </c>
      <c r="AC405" s="44">
        <v>9187.84</v>
      </c>
      <c r="AD405" s="72"/>
      <c r="AE405" s="72"/>
      <c r="AF405" s="72"/>
      <c r="AG405" s="72"/>
      <c r="AH405" s="72"/>
      <c r="AI405" s="72"/>
      <c r="AJ405" s="72"/>
      <c r="AK405" s="72"/>
      <c r="AL405" s="72"/>
      <c r="AM405" s="72"/>
      <c r="AN405" s="72"/>
      <c r="AO405" s="72"/>
    </row>
    <row r="406" spans="1:41" x14ac:dyDescent="0.25">
      <c r="A406" t="s">
        <v>594</v>
      </c>
      <c r="B406" t="s">
        <v>302</v>
      </c>
      <c r="C406" t="s">
        <v>595</v>
      </c>
      <c r="D406" t="s">
        <v>90</v>
      </c>
      <c r="E406" t="s">
        <v>117</v>
      </c>
      <c r="F406" s="51" t="str">
        <f>IFERROR(VLOOKUP(D406,'Tabelas auxiliares'!$A$3:$B$61,2,FALSE),"")</f>
        <v>SUGEPE-FOLHA - PASEP + AUX. MORADIA</v>
      </c>
      <c r="G406" s="51" t="str">
        <f>IFERROR(VLOOKUP($B406,'Tabelas auxiliares'!$A$65:$C$102,2,FALSE),"")</f>
        <v>Folha de pagamento - Ativos, Previdência, PASEP</v>
      </c>
      <c r="H406" s="51" t="str">
        <f>IFERROR(VLOOKUP($B406,'Tabelas auxiliares'!$A$65:$C$102,3,FALSE),"")</f>
        <v>FOLHA DE PAGAMENTO / CONTRIBUICAO PARA O PSS / SUBSTITUICOES / INSS PATRONAL / PASEP</v>
      </c>
      <c r="I406" t="s">
        <v>607</v>
      </c>
      <c r="J406" t="s">
        <v>2058</v>
      </c>
      <c r="K406" t="s">
        <v>2065</v>
      </c>
      <c r="L406" t="s">
        <v>2060</v>
      </c>
      <c r="M406" t="s">
        <v>165</v>
      </c>
      <c r="N406" t="s">
        <v>127</v>
      </c>
      <c r="O406" t="s">
        <v>167</v>
      </c>
      <c r="P406" t="s">
        <v>1959</v>
      </c>
      <c r="Q406" t="s">
        <v>168</v>
      </c>
      <c r="R406" t="s">
        <v>165</v>
      </c>
      <c r="S406" t="s">
        <v>119</v>
      </c>
      <c r="T406" t="s">
        <v>1960</v>
      </c>
      <c r="U406" t="s">
        <v>136</v>
      </c>
      <c r="V406" t="s">
        <v>2013</v>
      </c>
      <c r="W406" t="s">
        <v>2014</v>
      </c>
      <c r="X406" s="51" t="str">
        <f t="shared" si="10"/>
        <v>3</v>
      </c>
      <c r="Y406" s="51" t="str">
        <f>IF(T406="","",IF(AND(T406&lt;&gt;'Tabelas auxiliares'!$B$236,T406&lt;&gt;'Tabelas auxiliares'!$B$237,T406&lt;&gt;'Tabelas auxiliares'!$C$236,T406&lt;&gt;'Tabelas auxiliares'!$C$237,T406&lt;&gt;'Tabelas auxiliares'!$D$236),"FOLHA DE PESSOAL",IF(X406='Tabelas auxiliares'!$A$237,"CUSTEIO",IF(X406='Tabelas auxiliares'!$A$236,"INVESTIMENTO","ERRO - VERIFICAR"))))</f>
        <v>FOLHA DE PESSOAL</v>
      </c>
      <c r="Z406" s="64">
        <f t="shared" si="11"/>
        <v>7070792.8399999999</v>
      </c>
      <c r="AC406" s="44">
        <v>7070792.8399999999</v>
      </c>
      <c r="AD406" s="72"/>
      <c r="AE406" s="72"/>
      <c r="AF406" s="72"/>
      <c r="AG406" s="72"/>
      <c r="AH406" s="72"/>
      <c r="AI406" s="72"/>
      <c r="AJ406" s="72"/>
      <c r="AK406" s="72"/>
      <c r="AL406" s="72"/>
      <c r="AM406" s="72"/>
      <c r="AN406" s="72"/>
      <c r="AO406" s="72"/>
    </row>
    <row r="407" spans="1:41" x14ac:dyDescent="0.25">
      <c r="A407" t="s">
        <v>594</v>
      </c>
      <c r="B407" t="s">
        <v>302</v>
      </c>
      <c r="C407" t="s">
        <v>595</v>
      </c>
      <c r="D407" t="s">
        <v>90</v>
      </c>
      <c r="E407" t="s">
        <v>117</v>
      </c>
      <c r="F407" s="51" t="str">
        <f>IFERROR(VLOOKUP(D407,'Tabelas auxiliares'!$A$3:$B$61,2,FALSE),"")</f>
        <v>SUGEPE-FOLHA - PASEP + AUX. MORADIA</v>
      </c>
      <c r="G407" s="51" t="str">
        <f>IFERROR(VLOOKUP($B407,'Tabelas auxiliares'!$A$65:$C$102,2,FALSE),"")</f>
        <v>Folha de pagamento - Ativos, Previdência, PASEP</v>
      </c>
      <c r="H407" s="51" t="str">
        <f>IFERROR(VLOOKUP($B407,'Tabelas auxiliares'!$A$65:$C$102,3,FALSE),"")</f>
        <v>FOLHA DE PAGAMENTO / CONTRIBUICAO PARA O PSS / SUBSTITUICOES / INSS PATRONAL / PASEP</v>
      </c>
      <c r="I407" t="s">
        <v>607</v>
      </c>
      <c r="J407" t="s">
        <v>2058</v>
      </c>
      <c r="K407" t="s">
        <v>2065</v>
      </c>
      <c r="L407" t="s">
        <v>2060</v>
      </c>
      <c r="M407" t="s">
        <v>165</v>
      </c>
      <c r="N407" t="s">
        <v>127</v>
      </c>
      <c r="O407" t="s">
        <v>167</v>
      </c>
      <c r="P407" t="s">
        <v>1959</v>
      </c>
      <c r="Q407" t="s">
        <v>168</v>
      </c>
      <c r="R407" t="s">
        <v>165</v>
      </c>
      <c r="S407" t="s">
        <v>119</v>
      </c>
      <c r="T407" t="s">
        <v>1960</v>
      </c>
      <c r="U407" t="s">
        <v>136</v>
      </c>
      <c r="V407" t="s">
        <v>2015</v>
      </c>
      <c r="W407" t="s">
        <v>2016</v>
      </c>
      <c r="X407" s="51" t="str">
        <f t="shared" si="10"/>
        <v>3</v>
      </c>
      <c r="Y407" s="51" t="str">
        <f>IF(T407="","",IF(AND(T407&lt;&gt;'Tabelas auxiliares'!$B$236,T407&lt;&gt;'Tabelas auxiliares'!$B$237,T407&lt;&gt;'Tabelas auxiliares'!$C$236,T407&lt;&gt;'Tabelas auxiliares'!$C$237,T407&lt;&gt;'Tabelas auxiliares'!$D$236),"FOLHA DE PESSOAL",IF(X407='Tabelas auxiliares'!$A$237,"CUSTEIO",IF(X407='Tabelas auxiliares'!$A$236,"INVESTIMENTO","ERRO - VERIFICAR"))))</f>
        <v>FOLHA DE PESSOAL</v>
      </c>
      <c r="Z407" s="64">
        <f t="shared" si="11"/>
        <v>106163.49</v>
      </c>
      <c r="AC407" s="44">
        <v>106163.49</v>
      </c>
      <c r="AD407" s="72"/>
      <c r="AE407" s="72"/>
      <c r="AF407" s="72"/>
      <c r="AG407" s="72"/>
      <c r="AH407" s="72"/>
      <c r="AI407" s="72"/>
      <c r="AJ407" s="72"/>
      <c r="AK407" s="72"/>
      <c r="AL407" s="72"/>
      <c r="AM407" s="72"/>
      <c r="AN407" s="72"/>
      <c r="AO407" s="72"/>
    </row>
    <row r="408" spans="1:41" x14ac:dyDescent="0.25">
      <c r="A408" t="s">
        <v>594</v>
      </c>
      <c r="B408" t="s">
        <v>302</v>
      </c>
      <c r="C408" t="s">
        <v>595</v>
      </c>
      <c r="D408" t="s">
        <v>90</v>
      </c>
      <c r="E408" t="s">
        <v>117</v>
      </c>
      <c r="F408" s="51" t="str">
        <f>IFERROR(VLOOKUP(D408,'Tabelas auxiliares'!$A$3:$B$61,2,FALSE),"")</f>
        <v>SUGEPE-FOLHA - PASEP + AUX. MORADIA</v>
      </c>
      <c r="G408" s="51" t="str">
        <f>IFERROR(VLOOKUP($B408,'Tabelas auxiliares'!$A$65:$C$102,2,FALSE),"")</f>
        <v>Folha de pagamento - Ativos, Previdência, PASEP</v>
      </c>
      <c r="H408" s="51" t="str">
        <f>IFERROR(VLOOKUP($B408,'Tabelas auxiliares'!$A$65:$C$102,3,FALSE),"")</f>
        <v>FOLHA DE PAGAMENTO / CONTRIBUICAO PARA O PSS / SUBSTITUICOES / INSS PATRONAL / PASEP</v>
      </c>
      <c r="I408" t="s">
        <v>607</v>
      </c>
      <c r="J408" t="s">
        <v>2058</v>
      </c>
      <c r="K408" t="s">
        <v>2065</v>
      </c>
      <c r="L408" t="s">
        <v>2060</v>
      </c>
      <c r="M408" t="s">
        <v>165</v>
      </c>
      <c r="N408" t="s">
        <v>127</v>
      </c>
      <c r="O408" t="s">
        <v>167</v>
      </c>
      <c r="P408" t="s">
        <v>1959</v>
      </c>
      <c r="Q408" t="s">
        <v>168</v>
      </c>
      <c r="R408" t="s">
        <v>165</v>
      </c>
      <c r="S408" t="s">
        <v>119</v>
      </c>
      <c r="T408" t="s">
        <v>1960</v>
      </c>
      <c r="U408" t="s">
        <v>136</v>
      </c>
      <c r="V408" t="s">
        <v>2017</v>
      </c>
      <c r="W408" t="s">
        <v>2018</v>
      </c>
      <c r="X408" s="51" t="str">
        <f t="shared" si="10"/>
        <v>3</v>
      </c>
      <c r="Y408" s="51" t="str">
        <f>IF(T408="","",IF(AND(T408&lt;&gt;'Tabelas auxiliares'!$B$236,T408&lt;&gt;'Tabelas auxiliares'!$B$237,T408&lt;&gt;'Tabelas auxiliares'!$C$236,T408&lt;&gt;'Tabelas auxiliares'!$C$237,T408&lt;&gt;'Tabelas auxiliares'!$D$236),"FOLHA DE PESSOAL",IF(X408='Tabelas auxiliares'!$A$237,"CUSTEIO",IF(X408='Tabelas auxiliares'!$A$236,"INVESTIMENTO","ERRO - VERIFICAR"))))</f>
        <v>FOLHA DE PESSOAL</v>
      </c>
      <c r="Z408" s="64">
        <f t="shared" si="11"/>
        <v>200010.34</v>
      </c>
      <c r="AC408" s="44">
        <v>200010.34</v>
      </c>
      <c r="AD408" s="72"/>
      <c r="AE408" s="72"/>
      <c r="AF408" s="72"/>
      <c r="AG408" s="72"/>
      <c r="AH408" s="72"/>
      <c r="AI408" s="72"/>
      <c r="AJ408" s="72"/>
      <c r="AK408" s="72"/>
      <c r="AL408" s="72"/>
      <c r="AM408" s="72"/>
      <c r="AN408" s="72"/>
      <c r="AO408" s="72"/>
    </row>
    <row r="409" spans="1:41" x14ac:dyDescent="0.25">
      <c r="A409" t="s">
        <v>594</v>
      </c>
      <c r="B409" t="s">
        <v>302</v>
      </c>
      <c r="C409" t="s">
        <v>595</v>
      </c>
      <c r="D409" t="s">
        <v>90</v>
      </c>
      <c r="E409" t="s">
        <v>117</v>
      </c>
      <c r="F409" s="51" t="str">
        <f>IFERROR(VLOOKUP(D409,'Tabelas auxiliares'!$A$3:$B$61,2,FALSE),"")</f>
        <v>SUGEPE-FOLHA - PASEP + AUX. MORADIA</v>
      </c>
      <c r="G409" s="51" t="str">
        <f>IFERROR(VLOOKUP($B409,'Tabelas auxiliares'!$A$65:$C$102,2,FALSE),"")</f>
        <v>Folha de pagamento - Ativos, Previdência, PASEP</v>
      </c>
      <c r="H409" s="51" t="str">
        <f>IFERROR(VLOOKUP($B409,'Tabelas auxiliares'!$A$65:$C$102,3,FALSE),"")</f>
        <v>FOLHA DE PAGAMENTO / CONTRIBUICAO PARA O PSS / SUBSTITUICOES / INSS PATRONAL / PASEP</v>
      </c>
      <c r="I409" t="s">
        <v>607</v>
      </c>
      <c r="J409" t="s">
        <v>2058</v>
      </c>
      <c r="K409" t="s">
        <v>2065</v>
      </c>
      <c r="L409" t="s">
        <v>2060</v>
      </c>
      <c r="M409" t="s">
        <v>165</v>
      </c>
      <c r="N409" t="s">
        <v>127</v>
      </c>
      <c r="O409" t="s">
        <v>167</v>
      </c>
      <c r="P409" t="s">
        <v>1959</v>
      </c>
      <c r="Q409" t="s">
        <v>168</v>
      </c>
      <c r="R409" t="s">
        <v>165</v>
      </c>
      <c r="S409" t="s">
        <v>119</v>
      </c>
      <c r="T409" t="s">
        <v>1960</v>
      </c>
      <c r="U409" t="s">
        <v>136</v>
      </c>
      <c r="V409" t="s">
        <v>2019</v>
      </c>
      <c r="W409" t="s">
        <v>2020</v>
      </c>
      <c r="X409" s="51" t="str">
        <f t="shared" si="10"/>
        <v>3</v>
      </c>
      <c r="Y409" s="51" t="str">
        <f>IF(T409="","",IF(AND(T409&lt;&gt;'Tabelas auxiliares'!$B$236,T409&lt;&gt;'Tabelas auxiliares'!$B$237,T409&lt;&gt;'Tabelas auxiliares'!$C$236,T409&lt;&gt;'Tabelas auxiliares'!$C$237,T409&lt;&gt;'Tabelas auxiliares'!$D$236),"FOLHA DE PESSOAL",IF(X409='Tabelas auxiliares'!$A$237,"CUSTEIO",IF(X409='Tabelas auxiliares'!$A$236,"INVESTIMENTO","ERRO - VERIFICAR"))))</f>
        <v>FOLHA DE PESSOAL</v>
      </c>
      <c r="Z409" s="64">
        <f t="shared" si="11"/>
        <v>5017.25</v>
      </c>
      <c r="AC409" s="44">
        <v>5017.25</v>
      </c>
      <c r="AD409" s="72"/>
      <c r="AE409" s="72"/>
      <c r="AF409" s="72"/>
      <c r="AG409" s="72"/>
      <c r="AH409" s="72"/>
      <c r="AI409" s="72"/>
      <c r="AJ409" s="72"/>
      <c r="AK409" s="72"/>
      <c r="AL409" s="72"/>
      <c r="AM409" s="72"/>
      <c r="AN409" s="72"/>
      <c r="AO409" s="72"/>
    </row>
    <row r="410" spans="1:41" x14ac:dyDescent="0.25">
      <c r="A410" t="s">
        <v>594</v>
      </c>
      <c r="B410" t="s">
        <v>302</v>
      </c>
      <c r="C410" t="s">
        <v>595</v>
      </c>
      <c r="D410" t="s">
        <v>90</v>
      </c>
      <c r="E410" t="s">
        <v>117</v>
      </c>
      <c r="F410" s="51" t="str">
        <f>IFERROR(VLOOKUP(D410,'Tabelas auxiliares'!$A$3:$B$61,2,FALSE),"")</f>
        <v>SUGEPE-FOLHA - PASEP + AUX. MORADIA</v>
      </c>
      <c r="G410" s="51" t="str">
        <f>IFERROR(VLOOKUP($B410,'Tabelas auxiliares'!$A$65:$C$102,2,FALSE),"")</f>
        <v>Folha de pagamento - Ativos, Previdência, PASEP</v>
      </c>
      <c r="H410" s="51" t="str">
        <f>IFERROR(VLOOKUP($B410,'Tabelas auxiliares'!$A$65:$C$102,3,FALSE),"")</f>
        <v>FOLHA DE PAGAMENTO / CONTRIBUICAO PARA O PSS / SUBSTITUICOES / INSS PATRONAL / PASEP</v>
      </c>
      <c r="I410" t="s">
        <v>607</v>
      </c>
      <c r="J410" t="s">
        <v>2058</v>
      </c>
      <c r="K410" t="s">
        <v>2065</v>
      </c>
      <c r="L410" t="s">
        <v>2060</v>
      </c>
      <c r="M410" t="s">
        <v>165</v>
      </c>
      <c r="N410" t="s">
        <v>127</v>
      </c>
      <c r="O410" t="s">
        <v>167</v>
      </c>
      <c r="P410" t="s">
        <v>1959</v>
      </c>
      <c r="Q410" t="s">
        <v>168</v>
      </c>
      <c r="R410" t="s">
        <v>165</v>
      </c>
      <c r="S410" t="s">
        <v>119</v>
      </c>
      <c r="T410" t="s">
        <v>1960</v>
      </c>
      <c r="U410" t="s">
        <v>136</v>
      </c>
      <c r="V410" t="s">
        <v>2021</v>
      </c>
      <c r="W410" t="s">
        <v>2022</v>
      </c>
      <c r="X410" s="51" t="str">
        <f t="shared" si="10"/>
        <v>3</v>
      </c>
      <c r="Y410" s="51" t="str">
        <f>IF(T410="","",IF(AND(T410&lt;&gt;'Tabelas auxiliares'!$B$236,T410&lt;&gt;'Tabelas auxiliares'!$B$237,T410&lt;&gt;'Tabelas auxiliares'!$C$236,T410&lt;&gt;'Tabelas auxiliares'!$C$237,T410&lt;&gt;'Tabelas auxiliares'!$D$236),"FOLHA DE PESSOAL",IF(X410='Tabelas auxiliares'!$A$237,"CUSTEIO",IF(X410='Tabelas auxiliares'!$A$236,"INVESTIMENTO","ERRO - VERIFICAR"))))</f>
        <v>FOLHA DE PESSOAL</v>
      </c>
      <c r="Z410" s="64">
        <f t="shared" si="11"/>
        <v>94139.28</v>
      </c>
      <c r="AC410" s="44">
        <v>94139.28</v>
      </c>
      <c r="AD410" s="72"/>
      <c r="AE410" s="72"/>
      <c r="AF410" s="72"/>
      <c r="AG410" s="72"/>
      <c r="AH410" s="72"/>
      <c r="AI410" s="72"/>
      <c r="AJ410" s="72"/>
      <c r="AK410" s="72"/>
      <c r="AL410" s="72"/>
      <c r="AM410" s="72"/>
      <c r="AN410" s="72"/>
      <c r="AO410" s="72"/>
    </row>
    <row r="411" spans="1:41" x14ac:dyDescent="0.25">
      <c r="A411" t="s">
        <v>594</v>
      </c>
      <c r="B411" t="s">
        <v>302</v>
      </c>
      <c r="C411" t="s">
        <v>595</v>
      </c>
      <c r="D411" t="s">
        <v>90</v>
      </c>
      <c r="E411" t="s">
        <v>117</v>
      </c>
      <c r="F411" s="51" t="str">
        <f>IFERROR(VLOOKUP(D411,'Tabelas auxiliares'!$A$3:$B$61,2,FALSE),"")</f>
        <v>SUGEPE-FOLHA - PASEP + AUX. MORADIA</v>
      </c>
      <c r="G411" s="51" t="str">
        <f>IFERROR(VLOOKUP($B411,'Tabelas auxiliares'!$A$65:$C$102,2,FALSE),"")</f>
        <v>Folha de pagamento - Ativos, Previdência, PASEP</v>
      </c>
      <c r="H411" s="51" t="str">
        <f>IFERROR(VLOOKUP($B411,'Tabelas auxiliares'!$A$65:$C$102,3,FALSE),"")</f>
        <v>FOLHA DE PAGAMENTO / CONTRIBUICAO PARA O PSS / SUBSTITUICOES / INSS PATRONAL / PASEP</v>
      </c>
      <c r="I411" t="s">
        <v>607</v>
      </c>
      <c r="J411" t="s">
        <v>2058</v>
      </c>
      <c r="K411" t="s">
        <v>2065</v>
      </c>
      <c r="L411" t="s">
        <v>2060</v>
      </c>
      <c r="M411" t="s">
        <v>165</v>
      </c>
      <c r="N411" t="s">
        <v>127</v>
      </c>
      <c r="O411" t="s">
        <v>167</v>
      </c>
      <c r="P411" t="s">
        <v>1959</v>
      </c>
      <c r="Q411" t="s">
        <v>168</v>
      </c>
      <c r="R411" t="s">
        <v>165</v>
      </c>
      <c r="S411" t="s">
        <v>119</v>
      </c>
      <c r="T411" t="s">
        <v>1960</v>
      </c>
      <c r="U411" t="s">
        <v>136</v>
      </c>
      <c r="V411" t="s">
        <v>2023</v>
      </c>
      <c r="W411" t="s">
        <v>2024</v>
      </c>
      <c r="X411" s="51" t="str">
        <f t="shared" si="10"/>
        <v>3</v>
      </c>
      <c r="Y411" s="51" t="str">
        <f>IF(T411="","",IF(AND(T411&lt;&gt;'Tabelas auxiliares'!$B$236,T411&lt;&gt;'Tabelas auxiliares'!$B$237,T411&lt;&gt;'Tabelas auxiliares'!$C$236,T411&lt;&gt;'Tabelas auxiliares'!$C$237,T411&lt;&gt;'Tabelas auxiliares'!$D$236),"FOLHA DE PESSOAL",IF(X411='Tabelas auxiliares'!$A$237,"CUSTEIO",IF(X411='Tabelas auxiliares'!$A$236,"INVESTIMENTO","ERRO - VERIFICAR"))))</f>
        <v>FOLHA DE PESSOAL</v>
      </c>
      <c r="Z411" s="64">
        <f t="shared" si="11"/>
        <v>94778.41</v>
      </c>
      <c r="AC411" s="44">
        <v>94778.41</v>
      </c>
      <c r="AD411" s="72"/>
      <c r="AE411" s="72"/>
      <c r="AF411" s="72"/>
      <c r="AG411" s="72"/>
      <c r="AH411" s="72"/>
      <c r="AI411" s="72"/>
      <c r="AJ411" s="72"/>
      <c r="AK411" s="72"/>
      <c r="AL411" s="72"/>
      <c r="AM411" s="72"/>
      <c r="AN411" s="72"/>
      <c r="AO411" s="72"/>
    </row>
    <row r="412" spans="1:41" x14ac:dyDescent="0.25">
      <c r="A412" t="s">
        <v>594</v>
      </c>
      <c r="B412" t="s">
        <v>302</v>
      </c>
      <c r="C412" t="s">
        <v>595</v>
      </c>
      <c r="D412" t="s">
        <v>90</v>
      </c>
      <c r="E412" t="s">
        <v>117</v>
      </c>
      <c r="F412" s="51" t="str">
        <f>IFERROR(VLOOKUP(D412,'Tabelas auxiliares'!$A$3:$B$61,2,FALSE),"")</f>
        <v>SUGEPE-FOLHA - PASEP + AUX. MORADIA</v>
      </c>
      <c r="G412" s="51" t="str">
        <f>IFERROR(VLOOKUP($B412,'Tabelas auxiliares'!$A$65:$C$102,2,FALSE),"")</f>
        <v>Folha de pagamento - Ativos, Previdência, PASEP</v>
      </c>
      <c r="H412" s="51" t="str">
        <f>IFERROR(VLOOKUP($B412,'Tabelas auxiliares'!$A$65:$C$102,3,FALSE),"")</f>
        <v>FOLHA DE PAGAMENTO / CONTRIBUICAO PARA O PSS / SUBSTITUICOES / INSS PATRONAL / PASEP</v>
      </c>
      <c r="I412" t="s">
        <v>607</v>
      </c>
      <c r="J412" t="s">
        <v>2058</v>
      </c>
      <c r="K412" t="s">
        <v>2066</v>
      </c>
      <c r="L412" t="s">
        <v>2060</v>
      </c>
      <c r="M412" t="s">
        <v>165</v>
      </c>
      <c r="N412" t="s">
        <v>127</v>
      </c>
      <c r="O412" t="s">
        <v>167</v>
      </c>
      <c r="P412" t="s">
        <v>1959</v>
      </c>
      <c r="Q412" t="s">
        <v>168</v>
      </c>
      <c r="R412" t="s">
        <v>165</v>
      </c>
      <c r="S412" t="s">
        <v>119</v>
      </c>
      <c r="T412" t="s">
        <v>1960</v>
      </c>
      <c r="U412" t="s">
        <v>136</v>
      </c>
      <c r="V412" t="s">
        <v>2030</v>
      </c>
      <c r="W412" t="s">
        <v>2031</v>
      </c>
      <c r="X412" s="51" t="str">
        <f t="shared" si="10"/>
        <v>3</v>
      </c>
      <c r="Y412" s="51" t="str">
        <f>IF(T412="","",IF(AND(T412&lt;&gt;'Tabelas auxiliares'!$B$236,T412&lt;&gt;'Tabelas auxiliares'!$B$237,T412&lt;&gt;'Tabelas auxiliares'!$C$236,T412&lt;&gt;'Tabelas auxiliares'!$C$237,T412&lt;&gt;'Tabelas auxiliares'!$D$236),"FOLHA DE PESSOAL",IF(X412='Tabelas auxiliares'!$A$237,"CUSTEIO",IF(X412='Tabelas auxiliares'!$A$236,"INVESTIMENTO","ERRO - VERIFICAR"))))</f>
        <v>FOLHA DE PESSOAL</v>
      </c>
      <c r="Z412" s="64">
        <f t="shared" si="11"/>
        <v>38989.64</v>
      </c>
      <c r="AC412" s="44">
        <v>38989.64</v>
      </c>
      <c r="AD412" s="72"/>
      <c r="AE412" s="72"/>
      <c r="AF412" s="72"/>
      <c r="AG412" s="72"/>
      <c r="AH412" s="72"/>
      <c r="AI412" s="72"/>
      <c r="AJ412" s="72"/>
      <c r="AK412" s="72"/>
      <c r="AL412" s="72"/>
      <c r="AM412" s="72"/>
      <c r="AN412" s="72"/>
      <c r="AO412" s="72"/>
    </row>
    <row r="413" spans="1:41" x14ac:dyDescent="0.25">
      <c r="A413" t="s">
        <v>594</v>
      </c>
      <c r="B413" t="s">
        <v>302</v>
      </c>
      <c r="C413" t="s">
        <v>595</v>
      </c>
      <c r="D413" t="s">
        <v>90</v>
      </c>
      <c r="E413" t="s">
        <v>117</v>
      </c>
      <c r="F413" s="51" t="str">
        <f>IFERROR(VLOOKUP(D413,'Tabelas auxiliares'!$A$3:$B$61,2,FALSE),"")</f>
        <v>SUGEPE-FOLHA - PASEP + AUX. MORADIA</v>
      </c>
      <c r="G413" s="51" t="str">
        <f>IFERROR(VLOOKUP($B413,'Tabelas auxiliares'!$A$65:$C$102,2,FALSE),"")</f>
        <v>Folha de pagamento - Ativos, Previdência, PASEP</v>
      </c>
      <c r="H413" s="51" t="str">
        <f>IFERROR(VLOOKUP($B413,'Tabelas auxiliares'!$A$65:$C$102,3,FALSE),"")</f>
        <v>FOLHA DE PAGAMENTO / CONTRIBUICAO PARA O PSS / SUBSTITUICOES / INSS PATRONAL / PASEP</v>
      </c>
      <c r="I413" t="s">
        <v>607</v>
      </c>
      <c r="J413" t="s">
        <v>2058</v>
      </c>
      <c r="K413" t="s">
        <v>2067</v>
      </c>
      <c r="L413" t="s">
        <v>2060</v>
      </c>
      <c r="M413" t="s">
        <v>165</v>
      </c>
      <c r="N413" t="s">
        <v>127</v>
      </c>
      <c r="O413" t="s">
        <v>167</v>
      </c>
      <c r="P413" t="s">
        <v>1959</v>
      </c>
      <c r="Q413" t="s">
        <v>168</v>
      </c>
      <c r="R413" t="s">
        <v>165</v>
      </c>
      <c r="S413" t="s">
        <v>119</v>
      </c>
      <c r="T413" t="s">
        <v>1960</v>
      </c>
      <c r="U413" t="s">
        <v>136</v>
      </c>
      <c r="V413" t="s">
        <v>2033</v>
      </c>
      <c r="W413" t="s">
        <v>2034</v>
      </c>
      <c r="X413" s="51" t="str">
        <f t="shared" si="10"/>
        <v>3</v>
      </c>
      <c r="Y413" s="51" t="str">
        <f>IF(T413="","",IF(AND(T413&lt;&gt;'Tabelas auxiliares'!$B$236,T413&lt;&gt;'Tabelas auxiliares'!$B$237,T413&lt;&gt;'Tabelas auxiliares'!$C$236,T413&lt;&gt;'Tabelas auxiliares'!$C$237,T413&lt;&gt;'Tabelas auxiliares'!$D$236),"FOLHA DE PESSOAL",IF(X413='Tabelas auxiliares'!$A$237,"CUSTEIO",IF(X413='Tabelas auxiliares'!$A$236,"INVESTIMENTO","ERRO - VERIFICAR"))))</f>
        <v>FOLHA DE PESSOAL</v>
      </c>
      <c r="Z413" s="64">
        <f t="shared" si="11"/>
        <v>13516.68</v>
      </c>
      <c r="AC413" s="44">
        <v>13516.68</v>
      </c>
      <c r="AD413" s="72"/>
      <c r="AE413" s="72"/>
      <c r="AF413" s="72"/>
      <c r="AG413" s="72"/>
      <c r="AH413" s="72"/>
      <c r="AI413" s="72"/>
      <c r="AJ413" s="72"/>
      <c r="AK413" s="72"/>
      <c r="AL413" s="72"/>
      <c r="AM413" s="72"/>
      <c r="AN413" s="72"/>
      <c r="AO413" s="72"/>
    </row>
    <row r="414" spans="1:41" x14ac:dyDescent="0.25">
      <c r="A414" t="s">
        <v>594</v>
      </c>
      <c r="B414" t="s">
        <v>302</v>
      </c>
      <c r="C414" t="s">
        <v>595</v>
      </c>
      <c r="D414" t="s">
        <v>90</v>
      </c>
      <c r="E414" t="s">
        <v>117</v>
      </c>
      <c r="F414" s="51" t="str">
        <f>IFERROR(VLOOKUP(D414,'Tabelas auxiliares'!$A$3:$B$61,2,FALSE),"")</f>
        <v>SUGEPE-FOLHA - PASEP + AUX. MORADIA</v>
      </c>
      <c r="G414" s="51" t="str">
        <f>IFERROR(VLOOKUP($B414,'Tabelas auxiliares'!$A$65:$C$102,2,FALSE),"")</f>
        <v>Folha de pagamento - Ativos, Previdência, PASEP</v>
      </c>
      <c r="H414" s="51" t="str">
        <f>IFERROR(VLOOKUP($B414,'Tabelas auxiliares'!$A$65:$C$102,3,FALSE),"")</f>
        <v>FOLHA DE PAGAMENTO / CONTRIBUICAO PARA O PSS / SUBSTITUICOES / INSS PATRONAL / PASEP</v>
      </c>
      <c r="I414" t="s">
        <v>607</v>
      </c>
      <c r="J414" t="s">
        <v>2058</v>
      </c>
      <c r="K414" t="s">
        <v>2068</v>
      </c>
      <c r="L414" t="s">
        <v>2060</v>
      </c>
      <c r="M414" t="s">
        <v>165</v>
      </c>
      <c r="N414" t="s">
        <v>127</v>
      </c>
      <c r="O414" t="s">
        <v>167</v>
      </c>
      <c r="P414" t="s">
        <v>1959</v>
      </c>
      <c r="Q414" t="s">
        <v>168</v>
      </c>
      <c r="R414" t="s">
        <v>165</v>
      </c>
      <c r="S414" t="s">
        <v>119</v>
      </c>
      <c r="T414" t="s">
        <v>1960</v>
      </c>
      <c r="U414" t="s">
        <v>136</v>
      </c>
      <c r="V414" t="s">
        <v>2036</v>
      </c>
      <c r="W414" t="s">
        <v>2037</v>
      </c>
      <c r="X414" s="51" t="str">
        <f t="shared" si="10"/>
        <v>3</v>
      </c>
      <c r="Y414" s="51" t="str">
        <f>IF(T414="","",IF(AND(T414&lt;&gt;'Tabelas auxiliares'!$B$236,T414&lt;&gt;'Tabelas auxiliares'!$B$237,T414&lt;&gt;'Tabelas auxiliares'!$C$236,T414&lt;&gt;'Tabelas auxiliares'!$C$237,T414&lt;&gt;'Tabelas auxiliares'!$D$236),"FOLHA DE PESSOAL",IF(X414='Tabelas auxiliares'!$A$237,"CUSTEIO",IF(X414='Tabelas auxiliares'!$A$236,"INVESTIMENTO","ERRO - VERIFICAR"))))</f>
        <v>FOLHA DE PESSOAL</v>
      </c>
      <c r="Z414" s="64">
        <f t="shared" si="11"/>
        <v>101979.6</v>
      </c>
      <c r="AC414" s="44">
        <v>101979.6</v>
      </c>
      <c r="AD414" s="72"/>
      <c r="AE414" s="72"/>
      <c r="AF414" s="72"/>
      <c r="AG414" s="72"/>
      <c r="AH414" s="72"/>
      <c r="AI414" s="72"/>
      <c r="AJ414" s="72"/>
      <c r="AK414" s="72"/>
      <c r="AL414" s="72"/>
      <c r="AM414" s="72"/>
      <c r="AN414" s="72"/>
      <c r="AO414" s="72"/>
    </row>
    <row r="415" spans="1:41" x14ac:dyDescent="0.25">
      <c r="A415" t="s">
        <v>594</v>
      </c>
      <c r="B415" t="s">
        <v>302</v>
      </c>
      <c r="C415" t="s">
        <v>595</v>
      </c>
      <c r="D415" t="s">
        <v>90</v>
      </c>
      <c r="E415" t="s">
        <v>117</v>
      </c>
      <c r="F415" s="51" t="str">
        <f>IFERROR(VLOOKUP(D415,'Tabelas auxiliares'!$A$3:$B$61,2,FALSE),"")</f>
        <v>SUGEPE-FOLHA - PASEP + AUX. MORADIA</v>
      </c>
      <c r="G415" s="51" t="str">
        <f>IFERROR(VLOOKUP($B415,'Tabelas auxiliares'!$A$65:$C$102,2,FALSE),"")</f>
        <v>Folha de pagamento - Ativos, Previdência, PASEP</v>
      </c>
      <c r="H415" s="51" t="str">
        <f>IFERROR(VLOOKUP($B415,'Tabelas auxiliares'!$A$65:$C$102,3,FALSE),"")</f>
        <v>FOLHA DE PAGAMENTO / CONTRIBUICAO PARA O PSS / SUBSTITUICOES / INSS PATRONAL / PASEP</v>
      </c>
      <c r="I415" t="s">
        <v>607</v>
      </c>
      <c r="J415" t="s">
        <v>2058</v>
      </c>
      <c r="K415" t="s">
        <v>2069</v>
      </c>
      <c r="L415" t="s">
        <v>2060</v>
      </c>
      <c r="M415" t="s">
        <v>2039</v>
      </c>
      <c r="N415" t="s">
        <v>127</v>
      </c>
      <c r="O415" t="s">
        <v>167</v>
      </c>
      <c r="P415" t="s">
        <v>1959</v>
      </c>
      <c r="Q415" t="s">
        <v>168</v>
      </c>
      <c r="R415" t="s">
        <v>165</v>
      </c>
      <c r="S415" t="s">
        <v>119</v>
      </c>
      <c r="T415" t="s">
        <v>1960</v>
      </c>
      <c r="U415" t="s">
        <v>136</v>
      </c>
      <c r="V415" t="s">
        <v>2040</v>
      </c>
      <c r="W415" t="s">
        <v>2041</v>
      </c>
      <c r="X415" s="51" t="str">
        <f t="shared" si="10"/>
        <v>3</v>
      </c>
      <c r="Y415" s="51" t="str">
        <f>IF(T415="","",IF(AND(T415&lt;&gt;'Tabelas auxiliares'!$B$236,T415&lt;&gt;'Tabelas auxiliares'!$B$237,T415&lt;&gt;'Tabelas auxiliares'!$C$236,T415&lt;&gt;'Tabelas auxiliares'!$C$237,T415&lt;&gt;'Tabelas auxiliares'!$D$236),"FOLHA DE PESSOAL",IF(X415='Tabelas auxiliares'!$A$237,"CUSTEIO",IF(X415='Tabelas auxiliares'!$A$236,"INVESTIMENTO","ERRO - VERIFICAR"))))</f>
        <v>FOLHA DE PESSOAL</v>
      </c>
      <c r="Z415" s="64">
        <f t="shared" si="11"/>
        <v>108056.37</v>
      </c>
      <c r="AC415" s="44">
        <v>108056.37</v>
      </c>
      <c r="AD415" s="72"/>
      <c r="AE415" s="72"/>
      <c r="AF415" s="72"/>
      <c r="AG415" s="72"/>
      <c r="AH415" s="72"/>
      <c r="AI415" s="72"/>
      <c r="AJ415" s="72"/>
      <c r="AK415" s="72"/>
      <c r="AL415" s="72"/>
      <c r="AM415" s="72"/>
      <c r="AN415" s="72"/>
      <c r="AO415" s="72"/>
    </row>
    <row r="416" spans="1:41" x14ac:dyDescent="0.25">
      <c r="A416" t="s">
        <v>594</v>
      </c>
      <c r="B416" t="s">
        <v>302</v>
      </c>
      <c r="C416" t="s">
        <v>595</v>
      </c>
      <c r="D416" t="s">
        <v>90</v>
      </c>
      <c r="E416" t="s">
        <v>117</v>
      </c>
      <c r="F416" s="51" t="str">
        <f>IFERROR(VLOOKUP(D416,'Tabelas auxiliares'!$A$3:$B$61,2,FALSE),"")</f>
        <v>SUGEPE-FOLHA - PASEP + AUX. MORADIA</v>
      </c>
      <c r="G416" s="51" t="str">
        <f>IFERROR(VLOOKUP($B416,'Tabelas auxiliares'!$A$65:$C$102,2,FALSE),"")</f>
        <v>Folha de pagamento - Ativos, Previdência, PASEP</v>
      </c>
      <c r="H416" s="51" t="str">
        <f>IFERROR(VLOOKUP($B416,'Tabelas auxiliares'!$A$65:$C$102,3,FALSE),"")</f>
        <v>FOLHA DE PAGAMENTO / CONTRIBUICAO PARA O PSS / SUBSTITUICOES / INSS PATRONAL / PASEP</v>
      </c>
      <c r="I416" t="s">
        <v>607</v>
      </c>
      <c r="J416" t="s">
        <v>2058</v>
      </c>
      <c r="K416" t="s">
        <v>2070</v>
      </c>
      <c r="L416" t="s">
        <v>2060</v>
      </c>
      <c r="M416" t="s">
        <v>2043</v>
      </c>
      <c r="N416" t="s">
        <v>126</v>
      </c>
      <c r="O416" t="s">
        <v>167</v>
      </c>
      <c r="P416" t="s">
        <v>1974</v>
      </c>
      <c r="Q416" t="s">
        <v>168</v>
      </c>
      <c r="R416" t="s">
        <v>165</v>
      </c>
      <c r="S416" t="s">
        <v>119</v>
      </c>
      <c r="T416" t="s">
        <v>1975</v>
      </c>
      <c r="U416" t="s">
        <v>120</v>
      </c>
      <c r="V416" t="s">
        <v>1976</v>
      </c>
      <c r="W416" t="s">
        <v>1977</v>
      </c>
      <c r="X416" s="51" t="str">
        <f t="shared" si="10"/>
        <v>3</v>
      </c>
      <c r="Y416" s="51" t="str">
        <f>IF(T416="","",IF(AND(T416&lt;&gt;'Tabelas auxiliares'!$B$236,T416&lt;&gt;'Tabelas auxiliares'!$B$237,T416&lt;&gt;'Tabelas auxiliares'!$C$236,T416&lt;&gt;'Tabelas auxiliares'!$C$237,T416&lt;&gt;'Tabelas auxiliares'!$D$236),"FOLHA DE PESSOAL",IF(X416='Tabelas auxiliares'!$A$237,"CUSTEIO",IF(X416='Tabelas auxiliares'!$A$236,"INVESTIMENTO","ERRO - VERIFICAR"))))</f>
        <v>FOLHA DE PESSOAL</v>
      </c>
      <c r="Z416" s="64">
        <f t="shared" si="11"/>
        <v>3477391.1</v>
      </c>
      <c r="AC416" s="44">
        <v>3477391.1</v>
      </c>
      <c r="AD416" s="72"/>
      <c r="AE416" s="72"/>
      <c r="AF416" s="72"/>
      <c r="AG416" s="72"/>
      <c r="AH416" s="72"/>
      <c r="AI416" s="72"/>
      <c r="AJ416" s="72"/>
      <c r="AK416" s="72"/>
      <c r="AL416" s="72"/>
      <c r="AM416" s="72"/>
      <c r="AN416" s="72"/>
      <c r="AO416" s="72"/>
    </row>
    <row r="417" spans="1:41" x14ac:dyDescent="0.25">
      <c r="A417" t="s">
        <v>594</v>
      </c>
      <c r="B417" t="s">
        <v>302</v>
      </c>
      <c r="C417" t="s">
        <v>595</v>
      </c>
      <c r="D417" t="s">
        <v>90</v>
      </c>
      <c r="E417" t="s">
        <v>117</v>
      </c>
      <c r="F417" s="51" t="str">
        <f>IFERROR(VLOOKUP(D417,'Tabelas auxiliares'!$A$3:$B$61,2,FALSE),"")</f>
        <v>SUGEPE-FOLHA - PASEP + AUX. MORADIA</v>
      </c>
      <c r="G417" s="51" t="str">
        <f>IFERROR(VLOOKUP($B417,'Tabelas auxiliares'!$A$65:$C$102,2,FALSE),"")</f>
        <v>Folha de pagamento - Ativos, Previdência, PASEP</v>
      </c>
      <c r="H417" s="51" t="str">
        <f>IFERROR(VLOOKUP($B417,'Tabelas auxiliares'!$A$65:$C$102,3,FALSE),"")</f>
        <v>FOLHA DE PAGAMENTO / CONTRIBUICAO PARA O PSS / SUBSTITUICOES / INSS PATRONAL / PASEP</v>
      </c>
      <c r="I417" t="s">
        <v>607</v>
      </c>
      <c r="J417" t="s">
        <v>2058</v>
      </c>
      <c r="K417" t="s">
        <v>2071</v>
      </c>
      <c r="L417" t="s">
        <v>2060</v>
      </c>
      <c r="M417" t="s">
        <v>2045</v>
      </c>
      <c r="N417" t="s">
        <v>166</v>
      </c>
      <c r="O417" t="s">
        <v>167</v>
      </c>
      <c r="P417" t="s">
        <v>200</v>
      </c>
      <c r="Q417" t="s">
        <v>168</v>
      </c>
      <c r="R417" t="s">
        <v>165</v>
      </c>
      <c r="S417" t="s">
        <v>119</v>
      </c>
      <c r="T417" t="s">
        <v>164</v>
      </c>
      <c r="U417" t="s">
        <v>118</v>
      </c>
      <c r="V417" t="s">
        <v>2046</v>
      </c>
      <c r="W417" t="s">
        <v>2047</v>
      </c>
      <c r="X417" s="51" t="str">
        <f t="shared" si="10"/>
        <v>3</v>
      </c>
      <c r="Y417" s="51" t="str">
        <f>IF(T417="","",IF(AND(T417&lt;&gt;'Tabelas auxiliares'!$B$236,T417&lt;&gt;'Tabelas auxiliares'!$B$237,T417&lt;&gt;'Tabelas auxiliares'!$C$236,T417&lt;&gt;'Tabelas auxiliares'!$C$237,T417&lt;&gt;'Tabelas auxiliares'!$D$236),"FOLHA DE PESSOAL",IF(X417='Tabelas auxiliares'!$A$237,"CUSTEIO",IF(X417='Tabelas auxiliares'!$A$236,"INVESTIMENTO","ERRO - VERIFICAR"))))</f>
        <v>CUSTEIO</v>
      </c>
      <c r="Z417" s="64">
        <f t="shared" si="11"/>
        <v>168118.41</v>
      </c>
      <c r="AC417" s="44">
        <v>168118.41</v>
      </c>
      <c r="AD417" s="72"/>
      <c r="AE417" s="72"/>
      <c r="AF417" s="72"/>
      <c r="AG417" s="72"/>
      <c r="AH417" s="72"/>
      <c r="AI417" s="72"/>
      <c r="AJ417" s="72"/>
      <c r="AK417" s="72"/>
      <c r="AL417" s="72"/>
      <c r="AM417" s="72"/>
      <c r="AN417" s="72"/>
      <c r="AO417" s="72"/>
    </row>
    <row r="418" spans="1:41" x14ac:dyDescent="0.25">
      <c r="A418" t="s">
        <v>594</v>
      </c>
      <c r="B418" t="s">
        <v>302</v>
      </c>
      <c r="C418" t="s">
        <v>595</v>
      </c>
      <c r="D418" t="s">
        <v>90</v>
      </c>
      <c r="E418" t="s">
        <v>117</v>
      </c>
      <c r="F418" s="51" t="str">
        <f>IFERROR(VLOOKUP(D418,'Tabelas auxiliares'!$A$3:$B$61,2,FALSE),"")</f>
        <v>SUGEPE-FOLHA - PASEP + AUX. MORADIA</v>
      </c>
      <c r="G418" s="51" t="str">
        <f>IFERROR(VLOOKUP($B418,'Tabelas auxiliares'!$A$65:$C$102,2,FALSE),"")</f>
        <v>Folha de pagamento - Ativos, Previdência, PASEP</v>
      </c>
      <c r="H418" s="51" t="str">
        <f>IFERROR(VLOOKUP($B418,'Tabelas auxiliares'!$A$65:$C$102,3,FALSE),"")</f>
        <v>FOLHA DE PAGAMENTO / CONTRIBUICAO PARA O PSS / SUBSTITUICOES / INSS PATRONAL / PASEP</v>
      </c>
      <c r="I418" t="s">
        <v>806</v>
      </c>
      <c r="J418" t="s">
        <v>2058</v>
      </c>
      <c r="K418" t="s">
        <v>2072</v>
      </c>
      <c r="L418" t="s">
        <v>2073</v>
      </c>
      <c r="M418" t="s">
        <v>165</v>
      </c>
      <c r="N418" t="s">
        <v>125</v>
      </c>
      <c r="O418" t="s">
        <v>167</v>
      </c>
      <c r="P418" t="s">
        <v>1982</v>
      </c>
      <c r="Q418" t="s">
        <v>168</v>
      </c>
      <c r="R418" t="s">
        <v>165</v>
      </c>
      <c r="S418" t="s">
        <v>1983</v>
      </c>
      <c r="T418" t="s">
        <v>1960</v>
      </c>
      <c r="U418" t="s">
        <v>135</v>
      </c>
      <c r="V418" t="s">
        <v>2074</v>
      </c>
      <c r="W418" t="s">
        <v>2075</v>
      </c>
      <c r="X418" s="51" t="str">
        <f t="shared" si="10"/>
        <v>3</v>
      </c>
      <c r="Y418" s="51" t="str">
        <f>IF(T418="","",IF(AND(T418&lt;&gt;'Tabelas auxiliares'!$B$236,T418&lt;&gt;'Tabelas auxiliares'!$B$237,T418&lt;&gt;'Tabelas auxiliares'!$C$236,T418&lt;&gt;'Tabelas auxiliares'!$C$237,T418&lt;&gt;'Tabelas auxiliares'!$D$236),"FOLHA DE PESSOAL",IF(X418='Tabelas auxiliares'!$A$237,"CUSTEIO",IF(X418='Tabelas auxiliares'!$A$236,"INVESTIMENTO","ERRO - VERIFICAR"))))</f>
        <v>FOLHA DE PESSOAL</v>
      </c>
      <c r="Z418" s="64">
        <f t="shared" si="11"/>
        <v>22835.21</v>
      </c>
      <c r="AC418" s="44">
        <v>22835.21</v>
      </c>
      <c r="AD418" s="72"/>
      <c r="AE418" s="72"/>
      <c r="AF418" s="72"/>
      <c r="AG418" s="72"/>
      <c r="AH418" s="72"/>
      <c r="AI418" s="72"/>
      <c r="AJ418" s="72"/>
      <c r="AK418" s="72"/>
      <c r="AL418" s="72"/>
      <c r="AM418" s="72"/>
      <c r="AN418" s="72"/>
      <c r="AO418" s="72"/>
    </row>
    <row r="419" spans="1:41" x14ac:dyDescent="0.25">
      <c r="A419" t="s">
        <v>594</v>
      </c>
      <c r="B419" t="s">
        <v>302</v>
      </c>
      <c r="C419" t="s">
        <v>595</v>
      </c>
      <c r="D419" t="s">
        <v>90</v>
      </c>
      <c r="E419" t="s">
        <v>117</v>
      </c>
      <c r="F419" s="51" t="str">
        <f>IFERROR(VLOOKUP(D419,'Tabelas auxiliares'!$A$3:$B$61,2,FALSE),"")</f>
        <v>SUGEPE-FOLHA - PASEP + AUX. MORADIA</v>
      </c>
      <c r="G419" s="51" t="str">
        <f>IFERROR(VLOOKUP($B419,'Tabelas auxiliares'!$A$65:$C$102,2,FALSE),"")</f>
        <v>Folha de pagamento - Ativos, Previdência, PASEP</v>
      </c>
      <c r="H419" s="51" t="str">
        <f>IFERROR(VLOOKUP($B419,'Tabelas auxiliares'!$A$65:$C$102,3,FALSE),"")</f>
        <v>FOLHA DE PAGAMENTO / CONTRIBUICAO PARA O PSS / SUBSTITUICOES / INSS PATRONAL / PASEP</v>
      </c>
      <c r="I419" t="s">
        <v>1068</v>
      </c>
      <c r="J419" t="s">
        <v>2058</v>
      </c>
      <c r="K419" t="s">
        <v>2076</v>
      </c>
      <c r="L419" t="s">
        <v>2060</v>
      </c>
      <c r="M419" t="s">
        <v>1737</v>
      </c>
      <c r="N419" t="s">
        <v>127</v>
      </c>
      <c r="O419" t="s">
        <v>167</v>
      </c>
      <c r="P419" t="s">
        <v>1959</v>
      </c>
      <c r="Q419" t="s">
        <v>168</v>
      </c>
      <c r="R419" t="s">
        <v>165</v>
      </c>
      <c r="S419" t="s">
        <v>119</v>
      </c>
      <c r="T419" t="s">
        <v>1960</v>
      </c>
      <c r="U419" t="s">
        <v>136</v>
      </c>
      <c r="V419" t="s">
        <v>1961</v>
      </c>
      <c r="W419" t="s">
        <v>1962</v>
      </c>
      <c r="X419" s="51" t="str">
        <f t="shared" si="10"/>
        <v>3</v>
      </c>
      <c r="Y419" s="51" t="str">
        <f>IF(T419="","",IF(AND(T419&lt;&gt;'Tabelas auxiliares'!$B$236,T419&lt;&gt;'Tabelas auxiliares'!$B$237,T419&lt;&gt;'Tabelas auxiliares'!$C$236,T419&lt;&gt;'Tabelas auxiliares'!$C$237,T419&lt;&gt;'Tabelas auxiliares'!$D$236),"FOLHA DE PESSOAL",IF(X419='Tabelas auxiliares'!$A$237,"CUSTEIO",IF(X419='Tabelas auxiliares'!$A$236,"INVESTIMENTO","ERRO - VERIFICAR"))))</f>
        <v>FOLHA DE PESSOAL</v>
      </c>
      <c r="Z419" s="64">
        <f t="shared" si="11"/>
        <v>129663.65</v>
      </c>
      <c r="AC419" s="44">
        <v>129663.65</v>
      </c>
      <c r="AD419" s="72"/>
      <c r="AE419" s="72"/>
      <c r="AF419" s="72"/>
      <c r="AG419" s="72"/>
      <c r="AH419" s="72"/>
      <c r="AI419" s="72"/>
      <c r="AJ419" s="72"/>
      <c r="AK419" s="72"/>
      <c r="AL419" s="72"/>
      <c r="AM419" s="72"/>
      <c r="AN419" s="72"/>
      <c r="AO419" s="72"/>
    </row>
    <row r="420" spans="1:41" x14ac:dyDescent="0.25">
      <c r="A420" t="s">
        <v>594</v>
      </c>
      <c r="B420" t="s">
        <v>302</v>
      </c>
      <c r="C420" t="s">
        <v>595</v>
      </c>
      <c r="D420" t="s">
        <v>90</v>
      </c>
      <c r="E420" t="s">
        <v>117</v>
      </c>
      <c r="F420" s="51" t="str">
        <f>IFERROR(VLOOKUP(D420,'Tabelas auxiliares'!$A$3:$B$61,2,FALSE),"")</f>
        <v>SUGEPE-FOLHA - PASEP + AUX. MORADIA</v>
      </c>
      <c r="G420" s="51" t="str">
        <f>IFERROR(VLOOKUP($B420,'Tabelas auxiliares'!$A$65:$C$102,2,FALSE),"")</f>
        <v>Folha de pagamento - Ativos, Previdência, PASEP</v>
      </c>
      <c r="H420" s="51" t="str">
        <f>IFERROR(VLOOKUP($B420,'Tabelas auxiliares'!$A$65:$C$102,3,FALSE),"")</f>
        <v>FOLHA DE PAGAMENTO / CONTRIBUICAO PARA O PSS / SUBSTITUICOES / INSS PATRONAL / PASEP</v>
      </c>
      <c r="I420" t="s">
        <v>1068</v>
      </c>
      <c r="J420" t="s">
        <v>2058</v>
      </c>
      <c r="K420" t="s">
        <v>2076</v>
      </c>
      <c r="L420" t="s">
        <v>2060</v>
      </c>
      <c r="M420" t="s">
        <v>1737</v>
      </c>
      <c r="N420" t="s">
        <v>127</v>
      </c>
      <c r="O420" t="s">
        <v>167</v>
      </c>
      <c r="P420" t="s">
        <v>1959</v>
      </c>
      <c r="Q420" t="s">
        <v>168</v>
      </c>
      <c r="R420" t="s">
        <v>165</v>
      </c>
      <c r="S420" t="s">
        <v>119</v>
      </c>
      <c r="T420" t="s">
        <v>1960</v>
      </c>
      <c r="U420" t="s">
        <v>136</v>
      </c>
      <c r="V420" t="s">
        <v>1963</v>
      </c>
      <c r="W420" t="s">
        <v>1964</v>
      </c>
      <c r="X420" s="51" t="str">
        <f t="shared" si="10"/>
        <v>3</v>
      </c>
      <c r="Y420" s="51" t="str">
        <f>IF(T420="","",IF(AND(T420&lt;&gt;'Tabelas auxiliares'!$B$236,T420&lt;&gt;'Tabelas auxiliares'!$B$237,T420&lt;&gt;'Tabelas auxiliares'!$C$236,T420&lt;&gt;'Tabelas auxiliares'!$C$237,T420&lt;&gt;'Tabelas auxiliares'!$D$236),"FOLHA DE PESSOAL",IF(X420='Tabelas auxiliares'!$A$237,"CUSTEIO",IF(X420='Tabelas auxiliares'!$A$236,"INVESTIMENTO","ERRO - VERIFICAR"))))</f>
        <v>FOLHA DE PESSOAL</v>
      </c>
      <c r="Z420" s="64">
        <f t="shared" si="11"/>
        <v>6483.18</v>
      </c>
      <c r="AC420" s="44">
        <v>6483.18</v>
      </c>
      <c r="AD420" s="72"/>
      <c r="AE420" s="72"/>
      <c r="AF420" s="72"/>
      <c r="AG420" s="72"/>
      <c r="AH420" s="72"/>
      <c r="AI420" s="72"/>
      <c r="AJ420" s="72"/>
      <c r="AK420" s="72"/>
      <c r="AL420" s="72"/>
      <c r="AM420" s="72"/>
      <c r="AN420" s="72"/>
      <c r="AO420" s="72"/>
    </row>
    <row r="421" spans="1:41" x14ac:dyDescent="0.25">
      <c r="A421" t="s">
        <v>594</v>
      </c>
      <c r="B421" t="s">
        <v>302</v>
      </c>
      <c r="C421" t="s">
        <v>595</v>
      </c>
      <c r="D421" t="s">
        <v>90</v>
      </c>
      <c r="E421" t="s">
        <v>117</v>
      </c>
      <c r="F421" s="51" t="str">
        <f>IFERROR(VLOOKUP(D421,'Tabelas auxiliares'!$A$3:$B$61,2,FALSE),"")</f>
        <v>SUGEPE-FOLHA - PASEP + AUX. MORADIA</v>
      </c>
      <c r="G421" s="51" t="str">
        <f>IFERROR(VLOOKUP($B421,'Tabelas auxiliares'!$A$65:$C$102,2,FALSE),"")</f>
        <v>Folha de pagamento - Ativos, Previdência, PASEP</v>
      </c>
      <c r="H421" s="51" t="str">
        <f>IFERROR(VLOOKUP($B421,'Tabelas auxiliares'!$A$65:$C$102,3,FALSE),"")</f>
        <v>FOLHA DE PAGAMENTO / CONTRIBUICAO PARA O PSS / SUBSTITUICOES / INSS PATRONAL / PASEP</v>
      </c>
      <c r="I421" t="s">
        <v>633</v>
      </c>
      <c r="J421" t="s">
        <v>2077</v>
      </c>
      <c r="K421" t="s">
        <v>2078</v>
      </c>
      <c r="L421" t="s">
        <v>2079</v>
      </c>
      <c r="M421" t="s">
        <v>165</v>
      </c>
      <c r="N421" t="s">
        <v>125</v>
      </c>
      <c r="O421" t="s">
        <v>167</v>
      </c>
      <c r="P421" t="s">
        <v>1982</v>
      </c>
      <c r="Q421" t="s">
        <v>168</v>
      </c>
      <c r="R421" t="s">
        <v>165</v>
      </c>
      <c r="S421" t="s">
        <v>1983</v>
      </c>
      <c r="T421" t="s">
        <v>1960</v>
      </c>
      <c r="U421" t="s">
        <v>135</v>
      </c>
      <c r="V421" t="s">
        <v>1984</v>
      </c>
      <c r="W421" t="s">
        <v>1985</v>
      </c>
      <c r="X421" s="51" t="str">
        <f t="shared" si="10"/>
        <v>3</v>
      </c>
      <c r="Y421" s="51" t="str">
        <f>IF(T421="","",IF(AND(T421&lt;&gt;'Tabelas auxiliares'!$B$236,T421&lt;&gt;'Tabelas auxiliares'!$B$237,T421&lt;&gt;'Tabelas auxiliares'!$C$236,T421&lt;&gt;'Tabelas auxiliares'!$C$237,T421&lt;&gt;'Tabelas auxiliares'!$D$236),"FOLHA DE PESSOAL",IF(X421='Tabelas auxiliares'!$A$237,"CUSTEIO",IF(X421='Tabelas auxiliares'!$A$236,"INVESTIMENTO","ERRO - VERIFICAR"))))</f>
        <v>FOLHA DE PESSOAL</v>
      </c>
      <c r="Z421" s="64">
        <f t="shared" si="11"/>
        <v>369093.99</v>
      </c>
      <c r="AC421" s="44">
        <v>369093.99</v>
      </c>
      <c r="AD421" s="72"/>
      <c r="AE421" s="72"/>
      <c r="AF421" s="72"/>
      <c r="AG421" s="72"/>
      <c r="AH421" s="72"/>
      <c r="AI421" s="72"/>
      <c r="AJ421" s="72"/>
      <c r="AK421" s="72"/>
      <c r="AL421" s="72"/>
      <c r="AM421" s="72"/>
      <c r="AN421" s="72"/>
      <c r="AO421" s="72"/>
    </row>
    <row r="422" spans="1:41" x14ac:dyDescent="0.25">
      <c r="A422" t="s">
        <v>594</v>
      </c>
      <c r="B422" t="s">
        <v>302</v>
      </c>
      <c r="C422" t="s">
        <v>595</v>
      </c>
      <c r="D422" t="s">
        <v>90</v>
      </c>
      <c r="E422" t="s">
        <v>117</v>
      </c>
      <c r="F422" s="51" t="str">
        <f>IFERROR(VLOOKUP(D422,'Tabelas auxiliares'!$A$3:$B$61,2,FALSE),"")</f>
        <v>SUGEPE-FOLHA - PASEP + AUX. MORADIA</v>
      </c>
      <c r="G422" s="51" t="str">
        <f>IFERROR(VLOOKUP($B422,'Tabelas auxiliares'!$A$65:$C$102,2,FALSE),"")</f>
        <v>Folha de pagamento - Ativos, Previdência, PASEP</v>
      </c>
      <c r="H422" s="51" t="str">
        <f>IFERROR(VLOOKUP($B422,'Tabelas auxiliares'!$A$65:$C$102,3,FALSE),"")</f>
        <v>FOLHA DE PAGAMENTO / CONTRIBUICAO PARA O PSS / SUBSTITUICOES / INSS PATRONAL / PASEP</v>
      </c>
      <c r="I422" t="s">
        <v>633</v>
      </c>
      <c r="J422" t="s">
        <v>2077</v>
      </c>
      <c r="K422" t="s">
        <v>2078</v>
      </c>
      <c r="L422" t="s">
        <v>2079</v>
      </c>
      <c r="M422" t="s">
        <v>165</v>
      </c>
      <c r="N422" t="s">
        <v>125</v>
      </c>
      <c r="O422" t="s">
        <v>167</v>
      </c>
      <c r="P422" t="s">
        <v>1982</v>
      </c>
      <c r="Q422" t="s">
        <v>168</v>
      </c>
      <c r="R422" t="s">
        <v>165</v>
      </c>
      <c r="S422" t="s">
        <v>1983</v>
      </c>
      <c r="T422" t="s">
        <v>1960</v>
      </c>
      <c r="U422" t="s">
        <v>135</v>
      </c>
      <c r="V422" t="s">
        <v>1986</v>
      </c>
      <c r="W422" t="s">
        <v>1987</v>
      </c>
      <c r="X422" s="51" t="str">
        <f t="shared" si="10"/>
        <v>3</v>
      </c>
      <c r="Y422" s="51" t="str">
        <f>IF(T422="","",IF(AND(T422&lt;&gt;'Tabelas auxiliares'!$B$236,T422&lt;&gt;'Tabelas auxiliares'!$B$237,T422&lt;&gt;'Tabelas auxiliares'!$C$236,T422&lt;&gt;'Tabelas auxiliares'!$C$237,T422&lt;&gt;'Tabelas auxiliares'!$D$236),"FOLHA DE PESSOAL",IF(X422='Tabelas auxiliares'!$A$237,"CUSTEIO",IF(X422='Tabelas auxiliares'!$A$236,"INVESTIMENTO","ERRO - VERIFICAR"))))</f>
        <v>FOLHA DE PESSOAL</v>
      </c>
      <c r="Z422" s="64">
        <f t="shared" si="11"/>
        <v>7463.45</v>
      </c>
      <c r="AC422" s="44">
        <v>7463.45</v>
      </c>
      <c r="AD422" s="72"/>
      <c r="AE422" s="72"/>
      <c r="AF422" s="72"/>
      <c r="AG422" s="72"/>
      <c r="AH422" s="72"/>
      <c r="AI422" s="72"/>
      <c r="AJ422" s="72"/>
      <c r="AK422" s="72"/>
      <c r="AL422" s="72"/>
      <c r="AM422" s="72"/>
      <c r="AN422" s="72"/>
      <c r="AO422" s="72"/>
    </row>
    <row r="423" spans="1:41" x14ac:dyDescent="0.25">
      <c r="A423" t="s">
        <v>594</v>
      </c>
      <c r="B423" t="s">
        <v>302</v>
      </c>
      <c r="C423" t="s">
        <v>595</v>
      </c>
      <c r="D423" t="s">
        <v>90</v>
      </c>
      <c r="E423" t="s">
        <v>117</v>
      </c>
      <c r="F423" s="51" t="str">
        <f>IFERROR(VLOOKUP(D423,'Tabelas auxiliares'!$A$3:$B$61,2,FALSE),"")</f>
        <v>SUGEPE-FOLHA - PASEP + AUX. MORADIA</v>
      </c>
      <c r="G423" s="51" t="str">
        <f>IFERROR(VLOOKUP($B423,'Tabelas auxiliares'!$A$65:$C$102,2,FALSE),"")</f>
        <v>Folha de pagamento - Ativos, Previdência, PASEP</v>
      </c>
      <c r="H423" s="51" t="str">
        <f>IFERROR(VLOOKUP($B423,'Tabelas auxiliares'!$A$65:$C$102,3,FALSE),"")</f>
        <v>FOLHA DE PAGAMENTO / CONTRIBUICAO PARA O PSS / SUBSTITUICOES / INSS PATRONAL / PASEP</v>
      </c>
      <c r="I423" t="s">
        <v>633</v>
      </c>
      <c r="J423" t="s">
        <v>2077</v>
      </c>
      <c r="K423" t="s">
        <v>2078</v>
      </c>
      <c r="L423" t="s">
        <v>2079</v>
      </c>
      <c r="M423" t="s">
        <v>165</v>
      </c>
      <c r="N423" t="s">
        <v>125</v>
      </c>
      <c r="O423" t="s">
        <v>167</v>
      </c>
      <c r="P423" t="s">
        <v>1982</v>
      </c>
      <c r="Q423" t="s">
        <v>168</v>
      </c>
      <c r="R423" t="s">
        <v>165</v>
      </c>
      <c r="S423" t="s">
        <v>1983</v>
      </c>
      <c r="T423" t="s">
        <v>1960</v>
      </c>
      <c r="U423" t="s">
        <v>135</v>
      </c>
      <c r="V423" t="s">
        <v>1988</v>
      </c>
      <c r="W423" t="s">
        <v>1989</v>
      </c>
      <c r="X423" s="51" t="str">
        <f t="shared" si="10"/>
        <v>3</v>
      </c>
      <c r="Y423" s="51" t="str">
        <f>IF(T423="","",IF(AND(T423&lt;&gt;'Tabelas auxiliares'!$B$236,T423&lt;&gt;'Tabelas auxiliares'!$B$237,T423&lt;&gt;'Tabelas auxiliares'!$C$236,T423&lt;&gt;'Tabelas auxiliares'!$C$237,T423&lt;&gt;'Tabelas auxiliares'!$D$236),"FOLHA DE PESSOAL",IF(X423='Tabelas auxiliares'!$A$237,"CUSTEIO",IF(X423='Tabelas auxiliares'!$A$236,"INVESTIMENTO","ERRO - VERIFICAR"))))</f>
        <v>FOLHA DE PESSOAL</v>
      </c>
      <c r="Z423" s="64">
        <f t="shared" si="11"/>
        <v>252.37</v>
      </c>
      <c r="AC423" s="44">
        <v>252.37</v>
      </c>
      <c r="AD423" s="72"/>
      <c r="AE423" s="72"/>
      <c r="AF423" s="72"/>
      <c r="AG423" s="72"/>
      <c r="AH423" s="72"/>
      <c r="AI423" s="72"/>
      <c r="AJ423" s="72"/>
      <c r="AK423" s="72"/>
      <c r="AL423" s="72"/>
      <c r="AM423" s="72"/>
      <c r="AN423" s="72"/>
      <c r="AO423" s="72"/>
    </row>
    <row r="424" spans="1:41" x14ac:dyDescent="0.25">
      <c r="A424" t="s">
        <v>594</v>
      </c>
      <c r="B424" t="s">
        <v>302</v>
      </c>
      <c r="C424" t="s">
        <v>595</v>
      </c>
      <c r="D424" t="s">
        <v>90</v>
      </c>
      <c r="E424" t="s">
        <v>117</v>
      </c>
      <c r="F424" s="51" t="str">
        <f>IFERROR(VLOOKUP(D424,'Tabelas auxiliares'!$A$3:$B$61,2,FALSE),"")</f>
        <v>SUGEPE-FOLHA - PASEP + AUX. MORADIA</v>
      </c>
      <c r="G424" s="51" t="str">
        <f>IFERROR(VLOOKUP($B424,'Tabelas auxiliares'!$A$65:$C$102,2,FALSE),"")</f>
        <v>Folha de pagamento - Ativos, Previdência, PASEP</v>
      </c>
      <c r="H424" s="51" t="str">
        <f>IFERROR(VLOOKUP($B424,'Tabelas auxiliares'!$A$65:$C$102,3,FALSE),"")</f>
        <v>FOLHA DE PAGAMENTO / CONTRIBUICAO PARA O PSS / SUBSTITUICOES / INSS PATRONAL / PASEP</v>
      </c>
      <c r="I424" t="s">
        <v>633</v>
      </c>
      <c r="J424" t="s">
        <v>2077</v>
      </c>
      <c r="K424" t="s">
        <v>2080</v>
      </c>
      <c r="L424" t="s">
        <v>2079</v>
      </c>
      <c r="M424" t="s">
        <v>165</v>
      </c>
      <c r="N424" t="s">
        <v>125</v>
      </c>
      <c r="O424" t="s">
        <v>167</v>
      </c>
      <c r="P424" t="s">
        <v>1982</v>
      </c>
      <c r="Q424" t="s">
        <v>168</v>
      </c>
      <c r="R424" t="s">
        <v>165</v>
      </c>
      <c r="S424" t="s">
        <v>1983</v>
      </c>
      <c r="T424" t="s">
        <v>1960</v>
      </c>
      <c r="U424" t="s">
        <v>135</v>
      </c>
      <c r="V424" t="s">
        <v>1991</v>
      </c>
      <c r="W424" t="s">
        <v>1992</v>
      </c>
      <c r="X424" s="51" t="str">
        <f t="shared" si="10"/>
        <v>3</v>
      </c>
      <c r="Y424" s="51" t="str">
        <f>IF(T424="","",IF(AND(T424&lt;&gt;'Tabelas auxiliares'!$B$236,T424&lt;&gt;'Tabelas auxiliares'!$B$237,T424&lt;&gt;'Tabelas auxiliares'!$C$236,T424&lt;&gt;'Tabelas auxiliares'!$C$237,T424&lt;&gt;'Tabelas auxiliares'!$D$236),"FOLHA DE PESSOAL",IF(X424='Tabelas auxiliares'!$A$237,"CUSTEIO",IF(X424='Tabelas auxiliares'!$A$236,"INVESTIMENTO","ERRO - VERIFICAR"))))</f>
        <v>FOLHA DE PESSOAL</v>
      </c>
      <c r="Z424" s="64">
        <f t="shared" si="11"/>
        <v>68277.13</v>
      </c>
      <c r="AC424" s="44">
        <v>68277.13</v>
      </c>
      <c r="AD424" s="72"/>
      <c r="AE424" s="72"/>
      <c r="AF424" s="72"/>
      <c r="AG424" s="72"/>
      <c r="AH424" s="72"/>
      <c r="AI424" s="72"/>
      <c r="AJ424" s="72"/>
      <c r="AK424" s="72"/>
      <c r="AL424" s="72"/>
      <c r="AM424" s="72"/>
      <c r="AN424" s="72"/>
      <c r="AO424" s="72"/>
    </row>
    <row r="425" spans="1:41" x14ac:dyDescent="0.25">
      <c r="A425" t="s">
        <v>594</v>
      </c>
      <c r="B425" t="s">
        <v>302</v>
      </c>
      <c r="C425" t="s">
        <v>595</v>
      </c>
      <c r="D425" t="s">
        <v>90</v>
      </c>
      <c r="E425" t="s">
        <v>117</v>
      </c>
      <c r="F425" s="51" t="str">
        <f>IFERROR(VLOOKUP(D425,'Tabelas auxiliares'!$A$3:$B$61,2,FALSE),"")</f>
        <v>SUGEPE-FOLHA - PASEP + AUX. MORADIA</v>
      </c>
      <c r="G425" s="51" t="str">
        <f>IFERROR(VLOOKUP($B425,'Tabelas auxiliares'!$A$65:$C$102,2,FALSE),"")</f>
        <v>Folha de pagamento - Ativos, Previdência, PASEP</v>
      </c>
      <c r="H425" s="51" t="str">
        <f>IFERROR(VLOOKUP($B425,'Tabelas auxiliares'!$A$65:$C$102,3,FALSE),"")</f>
        <v>FOLHA DE PAGAMENTO / CONTRIBUICAO PARA O PSS / SUBSTITUICOES / INSS PATRONAL / PASEP</v>
      </c>
      <c r="I425" t="s">
        <v>633</v>
      </c>
      <c r="J425" t="s">
        <v>2077</v>
      </c>
      <c r="K425" t="s">
        <v>2081</v>
      </c>
      <c r="L425" t="s">
        <v>2079</v>
      </c>
      <c r="M425" t="s">
        <v>165</v>
      </c>
      <c r="N425" t="s">
        <v>127</v>
      </c>
      <c r="O425" t="s">
        <v>167</v>
      </c>
      <c r="P425" t="s">
        <v>1959</v>
      </c>
      <c r="Q425" t="s">
        <v>168</v>
      </c>
      <c r="R425" t="s">
        <v>165</v>
      </c>
      <c r="S425" t="s">
        <v>119</v>
      </c>
      <c r="T425" t="s">
        <v>1960</v>
      </c>
      <c r="U425" t="s">
        <v>136</v>
      </c>
      <c r="V425" t="s">
        <v>1994</v>
      </c>
      <c r="W425" t="s">
        <v>1995</v>
      </c>
      <c r="X425" s="51" t="str">
        <f t="shared" si="10"/>
        <v>3</v>
      </c>
      <c r="Y425" s="51" t="str">
        <f>IF(T425="","",IF(AND(T425&lt;&gt;'Tabelas auxiliares'!$B$236,T425&lt;&gt;'Tabelas auxiliares'!$B$237,T425&lt;&gt;'Tabelas auxiliares'!$C$236,T425&lt;&gt;'Tabelas auxiliares'!$C$237,T425&lt;&gt;'Tabelas auxiliares'!$D$236),"FOLHA DE PESSOAL",IF(X425='Tabelas auxiliares'!$A$237,"CUSTEIO",IF(X425='Tabelas auxiliares'!$A$236,"INVESTIMENTO","ERRO - VERIFICAR"))))</f>
        <v>FOLHA DE PESSOAL</v>
      </c>
      <c r="Z425" s="64">
        <f t="shared" si="11"/>
        <v>627310.49</v>
      </c>
      <c r="AC425" s="44">
        <v>627310.49</v>
      </c>
      <c r="AD425" s="72"/>
      <c r="AE425" s="72"/>
      <c r="AF425" s="72"/>
      <c r="AG425" s="72"/>
      <c r="AH425" s="72"/>
      <c r="AI425" s="72"/>
      <c r="AJ425" s="72"/>
      <c r="AK425" s="72"/>
      <c r="AL425" s="72"/>
      <c r="AM425" s="72"/>
      <c r="AN425" s="72"/>
      <c r="AO425" s="72"/>
    </row>
    <row r="426" spans="1:41" x14ac:dyDescent="0.25">
      <c r="A426" t="s">
        <v>594</v>
      </c>
      <c r="B426" t="s">
        <v>302</v>
      </c>
      <c r="C426" t="s">
        <v>595</v>
      </c>
      <c r="D426" t="s">
        <v>90</v>
      </c>
      <c r="E426" t="s">
        <v>117</v>
      </c>
      <c r="F426" s="51" t="str">
        <f>IFERROR(VLOOKUP(D426,'Tabelas auxiliares'!$A$3:$B$61,2,FALSE),"")</f>
        <v>SUGEPE-FOLHA - PASEP + AUX. MORADIA</v>
      </c>
      <c r="G426" s="51" t="str">
        <f>IFERROR(VLOOKUP($B426,'Tabelas auxiliares'!$A$65:$C$102,2,FALSE),"")</f>
        <v>Folha de pagamento - Ativos, Previdência, PASEP</v>
      </c>
      <c r="H426" s="51" t="str">
        <f>IFERROR(VLOOKUP($B426,'Tabelas auxiliares'!$A$65:$C$102,3,FALSE),"")</f>
        <v>FOLHA DE PAGAMENTO / CONTRIBUICAO PARA O PSS / SUBSTITUICOES / INSS PATRONAL / PASEP</v>
      </c>
      <c r="I426" t="s">
        <v>633</v>
      </c>
      <c r="J426" t="s">
        <v>2077</v>
      </c>
      <c r="K426" t="s">
        <v>2081</v>
      </c>
      <c r="L426" t="s">
        <v>2079</v>
      </c>
      <c r="M426" t="s">
        <v>165</v>
      </c>
      <c r="N426" t="s">
        <v>127</v>
      </c>
      <c r="O426" t="s">
        <v>167</v>
      </c>
      <c r="P426" t="s">
        <v>1959</v>
      </c>
      <c r="Q426" t="s">
        <v>168</v>
      </c>
      <c r="R426" t="s">
        <v>165</v>
      </c>
      <c r="S426" t="s">
        <v>119</v>
      </c>
      <c r="T426" t="s">
        <v>1960</v>
      </c>
      <c r="U426" t="s">
        <v>136</v>
      </c>
      <c r="V426" t="s">
        <v>1996</v>
      </c>
      <c r="W426" t="s">
        <v>1997</v>
      </c>
      <c r="X426" s="51" t="str">
        <f t="shared" si="10"/>
        <v>3</v>
      </c>
      <c r="Y426" s="51" t="str">
        <f>IF(T426="","",IF(AND(T426&lt;&gt;'Tabelas auxiliares'!$B$236,T426&lt;&gt;'Tabelas auxiliares'!$B$237,T426&lt;&gt;'Tabelas auxiliares'!$C$236,T426&lt;&gt;'Tabelas auxiliares'!$C$237,T426&lt;&gt;'Tabelas auxiliares'!$D$236),"FOLHA DE PESSOAL",IF(X426='Tabelas auxiliares'!$A$237,"CUSTEIO",IF(X426='Tabelas auxiliares'!$A$236,"INVESTIMENTO","ERRO - VERIFICAR"))))</f>
        <v>FOLHA DE PESSOAL</v>
      </c>
      <c r="Z426" s="64">
        <f t="shared" si="11"/>
        <v>20416.22</v>
      </c>
      <c r="AC426" s="44">
        <v>20416.22</v>
      </c>
      <c r="AD426" s="72"/>
      <c r="AE426" s="72"/>
      <c r="AF426" s="72"/>
      <c r="AG426" s="72"/>
      <c r="AH426" s="72"/>
      <c r="AI426" s="72"/>
      <c r="AJ426" s="72"/>
      <c r="AK426" s="72"/>
      <c r="AL426" s="72"/>
      <c r="AM426" s="72"/>
      <c r="AN426" s="72"/>
      <c r="AO426" s="72"/>
    </row>
    <row r="427" spans="1:41" x14ac:dyDescent="0.25">
      <c r="A427" t="s">
        <v>594</v>
      </c>
      <c r="B427" t="s">
        <v>302</v>
      </c>
      <c r="C427" t="s">
        <v>595</v>
      </c>
      <c r="D427" t="s">
        <v>90</v>
      </c>
      <c r="E427" t="s">
        <v>117</v>
      </c>
      <c r="F427" s="51" t="str">
        <f>IFERROR(VLOOKUP(D427,'Tabelas auxiliares'!$A$3:$B$61,2,FALSE),"")</f>
        <v>SUGEPE-FOLHA - PASEP + AUX. MORADIA</v>
      </c>
      <c r="G427" s="51" t="str">
        <f>IFERROR(VLOOKUP($B427,'Tabelas auxiliares'!$A$65:$C$102,2,FALSE),"")</f>
        <v>Folha de pagamento - Ativos, Previdência, PASEP</v>
      </c>
      <c r="H427" s="51" t="str">
        <f>IFERROR(VLOOKUP($B427,'Tabelas auxiliares'!$A$65:$C$102,3,FALSE),"")</f>
        <v>FOLHA DE PAGAMENTO / CONTRIBUICAO PARA O PSS / SUBSTITUICOES / INSS PATRONAL / PASEP</v>
      </c>
      <c r="I427" t="s">
        <v>633</v>
      </c>
      <c r="J427" t="s">
        <v>2077</v>
      </c>
      <c r="K427" t="s">
        <v>2081</v>
      </c>
      <c r="L427" t="s">
        <v>2079</v>
      </c>
      <c r="M427" t="s">
        <v>165</v>
      </c>
      <c r="N427" t="s">
        <v>127</v>
      </c>
      <c r="O427" t="s">
        <v>167</v>
      </c>
      <c r="P427" t="s">
        <v>1959</v>
      </c>
      <c r="Q427" t="s">
        <v>168</v>
      </c>
      <c r="R427" t="s">
        <v>165</v>
      </c>
      <c r="S427" t="s">
        <v>119</v>
      </c>
      <c r="T427" t="s">
        <v>1960</v>
      </c>
      <c r="U427" t="s">
        <v>136</v>
      </c>
      <c r="V427" t="s">
        <v>2063</v>
      </c>
      <c r="W427" t="s">
        <v>2064</v>
      </c>
      <c r="X427" s="51" t="str">
        <f t="shared" si="10"/>
        <v>3</v>
      </c>
      <c r="Y427" s="51" t="str">
        <f>IF(T427="","",IF(AND(T427&lt;&gt;'Tabelas auxiliares'!$B$236,T427&lt;&gt;'Tabelas auxiliares'!$B$237,T427&lt;&gt;'Tabelas auxiliares'!$C$236,T427&lt;&gt;'Tabelas auxiliares'!$C$237,T427&lt;&gt;'Tabelas auxiliares'!$D$236),"FOLHA DE PESSOAL",IF(X427='Tabelas auxiliares'!$A$237,"CUSTEIO",IF(X427='Tabelas auxiliares'!$A$236,"INVESTIMENTO","ERRO - VERIFICAR"))))</f>
        <v>FOLHA DE PESSOAL</v>
      </c>
      <c r="Z427" s="64">
        <f t="shared" si="11"/>
        <v>2647.87</v>
      </c>
      <c r="AC427" s="44">
        <v>2647.87</v>
      </c>
      <c r="AD427" s="72"/>
      <c r="AE427" s="72"/>
      <c r="AF427" s="72"/>
      <c r="AG427" s="72"/>
      <c r="AH427" s="72"/>
      <c r="AI427" s="72"/>
      <c r="AJ427" s="72"/>
      <c r="AK427" s="72"/>
      <c r="AL427" s="72"/>
      <c r="AM427" s="72"/>
      <c r="AN427" s="72"/>
      <c r="AO427" s="72"/>
    </row>
    <row r="428" spans="1:41" x14ac:dyDescent="0.25">
      <c r="A428" t="s">
        <v>594</v>
      </c>
      <c r="B428" t="s">
        <v>302</v>
      </c>
      <c r="C428" t="s">
        <v>595</v>
      </c>
      <c r="D428" t="s">
        <v>90</v>
      </c>
      <c r="E428" t="s">
        <v>117</v>
      </c>
      <c r="F428" s="51" t="str">
        <f>IFERROR(VLOOKUP(D428,'Tabelas auxiliares'!$A$3:$B$61,2,FALSE),"")</f>
        <v>SUGEPE-FOLHA - PASEP + AUX. MORADIA</v>
      </c>
      <c r="G428" s="51" t="str">
        <f>IFERROR(VLOOKUP($B428,'Tabelas auxiliares'!$A$65:$C$102,2,FALSE),"")</f>
        <v>Folha de pagamento - Ativos, Previdência, PASEP</v>
      </c>
      <c r="H428" s="51" t="str">
        <f>IFERROR(VLOOKUP($B428,'Tabelas auxiliares'!$A$65:$C$102,3,FALSE),"")</f>
        <v>FOLHA DE PAGAMENTO / CONTRIBUICAO PARA O PSS / SUBSTITUICOES / INSS PATRONAL / PASEP</v>
      </c>
      <c r="I428" t="s">
        <v>633</v>
      </c>
      <c r="J428" t="s">
        <v>2077</v>
      </c>
      <c r="K428" t="s">
        <v>2081</v>
      </c>
      <c r="L428" t="s">
        <v>2079</v>
      </c>
      <c r="M428" t="s">
        <v>165</v>
      </c>
      <c r="N428" t="s">
        <v>127</v>
      </c>
      <c r="O428" t="s">
        <v>167</v>
      </c>
      <c r="P428" t="s">
        <v>1959</v>
      </c>
      <c r="Q428" t="s">
        <v>168</v>
      </c>
      <c r="R428" t="s">
        <v>165</v>
      </c>
      <c r="S428" t="s">
        <v>119</v>
      </c>
      <c r="T428" t="s">
        <v>1960</v>
      </c>
      <c r="U428" t="s">
        <v>136</v>
      </c>
      <c r="V428" t="s">
        <v>1998</v>
      </c>
      <c r="W428" t="s">
        <v>1999</v>
      </c>
      <c r="X428" s="51" t="str">
        <f t="shared" si="10"/>
        <v>3</v>
      </c>
      <c r="Y428" s="51" t="str">
        <f>IF(T428="","",IF(AND(T428&lt;&gt;'Tabelas auxiliares'!$B$236,T428&lt;&gt;'Tabelas auxiliares'!$B$237,T428&lt;&gt;'Tabelas auxiliares'!$C$236,T428&lt;&gt;'Tabelas auxiliares'!$C$237,T428&lt;&gt;'Tabelas auxiliares'!$D$236),"FOLHA DE PESSOAL",IF(X428='Tabelas auxiliares'!$A$237,"CUSTEIO",IF(X428='Tabelas auxiliares'!$A$236,"INVESTIMENTO","ERRO - VERIFICAR"))))</f>
        <v>FOLHA DE PESSOAL</v>
      </c>
      <c r="Z428" s="64">
        <f t="shared" si="11"/>
        <v>6805.4</v>
      </c>
      <c r="AC428" s="44">
        <v>6805.4</v>
      </c>
      <c r="AD428" s="72"/>
      <c r="AE428" s="72"/>
      <c r="AF428" s="72"/>
      <c r="AG428" s="72"/>
      <c r="AH428" s="72"/>
      <c r="AI428" s="72"/>
      <c r="AJ428" s="72"/>
      <c r="AK428" s="72"/>
      <c r="AL428" s="72"/>
      <c r="AM428" s="72"/>
      <c r="AN428" s="72"/>
      <c r="AO428" s="72"/>
    </row>
    <row r="429" spans="1:41" x14ac:dyDescent="0.25">
      <c r="A429" t="s">
        <v>594</v>
      </c>
      <c r="B429" t="s">
        <v>302</v>
      </c>
      <c r="C429" t="s">
        <v>595</v>
      </c>
      <c r="D429" t="s">
        <v>90</v>
      </c>
      <c r="E429" t="s">
        <v>117</v>
      </c>
      <c r="F429" s="51" t="str">
        <f>IFERROR(VLOOKUP(D429,'Tabelas auxiliares'!$A$3:$B$61,2,FALSE),"")</f>
        <v>SUGEPE-FOLHA - PASEP + AUX. MORADIA</v>
      </c>
      <c r="G429" s="51" t="str">
        <f>IFERROR(VLOOKUP($B429,'Tabelas auxiliares'!$A$65:$C$102,2,FALSE),"")</f>
        <v>Folha de pagamento - Ativos, Previdência, PASEP</v>
      </c>
      <c r="H429" s="51" t="str">
        <f>IFERROR(VLOOKUP($B429,'Tabelas auxiliares'!$A$65:$C$102,3,FALSE),"")</f>
        <v>FOLHA DE PAGAMENTO / CONTRIBUICAO PARA O PSS / SUBSTITUICOES / INSS PATRONAL / PASEP</v>
      </c>
      <c r="I429" t="s">
        <v>633</v>
      </c>
      <c r="J429" t="s">
        <v>2077</v>
      </c>
      <c r="K429" t="s">
        <v>2082</v>
      </c>
      <c r="L429" t="s">
        <v>2079</v>
      </c>
      <c r="M429" t="s">
        <v>165</v>
      </c>
      <c r="N429" t="s">
        <v>127</v>
      </c>
      <c r="O429" t="s">
        <v>167</v>
      </c>
      <c r="P429" t="s">
        <v>1959</v>
      </c>
      <c r="Q429" t="s">
        <v>168</v>
      </c>
      <c r="R429" t="s">
        <v>165</v>
      </c>
      <c r="S429" t="s">
        <v>119</v>
      </c>
      <c r="T429" t="s">
        <v>1960</v>
      </c>
      <c r="U429" t="s">
        <v>136</v>
      </c>
      <c r="V429" t="s">
        <v>2001</v>
      </c>
      <c r="W429" t="s">
        <v>2002</v>
      </c>
      <c r="X429" s="51" t="str">
        <f t="shared" si="10"/>
        <v>3</v>
      </c>
      <c r="Y429" s="51" t="str">
        <f>IF(T429="","",IF(AND(T429&lt;&gt;'Tabelas auxiliares'!$B$236,T429&lt;&gt;'Tabelas auxiliares'!$B$237,T429&lt;&gt;'Tabelas auxiliares'!$C$236,T429&lt;&gt;'Tabelas auxiliares'!$C$237,T429&lt;&gt;'Tabelas auxiliares'!$D$236),"FOLHA DE PESSOAL",IF(X429='Tabelas auxiliares'!$A$237,"CUSTEIO",IF(X429='Tabelas auxiliares'!$A$236,"INVESTIMENTO","ERRO - VERIFICAR"))))</f>
        <v>FOLHA DE PESSOAL</v>
      </c>
      <c r="Z429" s="64">
        <f t="shared" si="11"/>
        <v>8257758.04</v>
      </c>
      <c r="AC429" s="44">
        <v>8257758.04</v>
      </c>
      <c r="AD429" s="72"/>
      <c r="AE429" s="72"/>
      <c r="AF429" s="72"/>
      <c r="AG429" s="72"/>
      <c r="AH429" s="72"/>
      <c r="AI429" s="72"/>
      <c r="AJ429" s="72"/>
      <c r="AK429" s="72"/>
      <c r="AL429" s="72"/>
      <c r="AM429" s="72"/>
      <c r="AN429" s="72"/>
      <c r="AO429" s="72"/>
    </row>
    <row r="430" spans="1:41" x14ac:dyDescent="0.25">
      <c r="A430" t="s">
        <v>594</v>
      </c>
      <c r="B430" t="s">
        <v>302</v>
      </c>
      <c r="C430" t="s">
        <v>595</v>
      </c>
      <c r="D430" t="s">
        <v>90</v>
      </c>
      <c r="E430" t="s">
        <v>117</v>
      </c>
      <c r="F430" s="51" t="str">
        <f>IFERROR(VLOOKUP(D430,'Tabelas auxiliares'!$A$3:$B$61,2,FALSE),"")</f>
        <v>SUGEPE-FOLHA - PASEP + AUX. MORADIA</v>
      </c>
      <c r="G430" s="51" t="str">
        <f>IFERROR(VLOOKUP($B430,'Tabelas auxiliares'!$A$65:$C$102,2,FALSE),"")</f>
        <v>Folha de pagamento - Ativos, Previdência, PASEP</v>
      </c>
      <c r="H430" s="51" t="str">
        <f>IFERROR(VLOOKUP($B430,'Tabelas auxiliares'!$A$65:$C$102,3,FALSE),"")</f>
        <v>FOLHA DE PAGAMENTO / CONTRIBUICAO PARA O PSS / SUBSTITUICOES / INSS PATRONAL / PASEP</v>
      </c>
      <c r="I430" t="s">
        <v>633</v>
      </c>
      <c r="J430" t="s">
        <v>2077</v>
      </c>
      <c r="K430" t="s">
        <v>2082</v>
      </c>
      <c r="L430" t="s">
        <v>2079</v>
      </c>
      <c r="M430" t="s">
        <v>165</v>
      </c>
      <c r="N430" t="s">
        <v>127</v>
      </c>
      <c r="O430" t="s">
        <v>167</v>
      </c>
      <c r="P430" t="s">
        <v>1959</v>
      </c>
      <c r="Q430" t="s">
        <v>168</v>
      </c>
      <c r="R430" t="s">
        <v>165</v>
      </c>
      <c r="S430" t="s">
        <v>119</v>
      </c>
      <c r="T430" t="s">
        <v>1960</v>
      </c>
      <c r="U430" t="s">
        <v>136</v>
      </c>
      <c r="V430" t="s">
        <v>2003</v>
      </c>
      <c r="W430" t="s">
        <v>2004</v>
      </c>
      <c r="X430" s="51" t="str">
        <f t="shared" si="10"/>
        <v>3</v>
      </c>
      <c r="Y430" s="51" t="str">
        <f>IF(T430="","",IF(AND(T430&lt;&gt;'Tabelas auxiliares'!$B$236,T430&lt;&gt;'Tabelas auxiliares'!$B$237,T430&lt;&gt;'Tabelas auxiliares'!$C$236,T430&lt;&gt;'Tabelas auxiliares'!$C$237,T430&lt;&gt;'Tabelas auxiliares'!$D$236),"FOLHA DE PESSOAL",IF(X430='Tabelas auxiliares'!$A$237,"CUSTEIO",IF(X430='Tabelas auxiliares'!$A$236,"INVESTIMENTO","ERRO - VERIFICAR"))))</f>
        <v>FOLHA DE PESSOAL</v>
      </c>
      <c r="Z430" s="64">
        <f t="shared" si="11"/>
        <v>2524.94</v>
      </c>
      <c r="AC430" s="44">
        <v>2524.94</v>
      </c>
      <c r="AD430" s="72"/>
      <c r="AE430" s="72"/>
      <c r="AF430" s="72"/>
      <c r="AG430" s="72"/>
      <c r="AH430" s="72"/>
      <c r="AI430" s="72"/>
      <c r="AJ430" s="72"/>
      <c r="AK430" s="72"/>
      <c r="AL430" s="72"/>
      <c r="AM430" s="72"/>
      <c r="AN430" s="72"/>
      <c r="AO430" s="72"/>
    </row>
    <row r="431" spans="1:41" x14ac:dyDescent="0.25">
      <c r="A431" t="s">
        <v>594</v>
      </c>
      <c r="B431" t="s">
        <v>302</v>
      </c>
      <c r="C431" t="s">
        <v>595</v>
      </c>
      <c r="D431" t="s">
        <v>90</v>
      </c>
      <c r="E431" t="s">
        <v>117</v>
      </c>
      <c r="F431" s="51" t="str">
        <f>IFERROR(VLOOKUP(D431,'Tabelas auxiliares'!$A$3:$B$61,2,FALSE),"")</f>
        <v>SUGEPE-FOLHA - PASEP + AUX. MORADIA</v>
      </c>
      <c r="G431" s="51" t="str">
        <f>IFERROR(VLOOKUP($B431,'Tabelas auxiliares'!$A$65:$C$102,2,FALSE),"")</f>
        <v>Folha de pagamento - Ativos, Previdência, PASEP</v>
      </c>
      <c r="H431" s="51" t="str">
        <f>IFERROR(VLOOKUP($B431,'Tabelas auxiliares'!$A$65:$C$102,3,FALSE),"")</f>
        <v>FOLHA DE PAGAMENTO / CONTRIBUICAO PARA O PSS / SUBSTITUICOES / INSS PATRONAL / PASEP</v>
      </c>
      <c r="I431" t="s">
        <v>633</v>
      </c>
      <c r="J431" t="s">
        <v>2077</v>
      </c>
      <c r="K431" t="s">
        <v>2082</v>
      </c>
      <c r="L431" t="s">
        <v>2079</v>
      </c>
      <c r="M431" t="s">
        <v>165</v>
      </c>
      <c r="N431" t="s">
        <v>127</v>
      </c>
      <c r="O431" t="s">
        <v>167</v>
      </c>
      <c r="P431" t="s">
        <v>1959</v>
      </c>
      <c r="Q431" t="s">
        <v>168</v>
      </c>
      <c r="R431" t="s">
        <v>165</v>
      </c>
      <c r="S431" t="s">
        <v>119</v>
      </c>
      <c r="T431" t="s">
        <v>1960</v>
      </c>
      <c r="U431" t="s">
        <v>136</v>
      </c>
      <c r="V431" t="s">
        <v>2005</v>
      </c>
      <c r="W431" t="s">
        <v>2006</v>
      </c>
      <c r="X431" s="51" t="str">
        <f t="shared" si="10"/>
        <v>3</v>
      </c>
      <c r="Y431" s="51" t="str">
        <f>IF(T431="","",IF(AND(T431&lt;&gt;'Tabelas auxiliares'!$B$236,T431&lt;&gt;'Tabelas auxiliares'!$B$237,T431&lt;&gt;'Tabelas auxiliares'!$C$236,T431&lt;&gt;'Tabelas auxiliares'!$C$237,T431&lt;&gt;'Tabelas auxiliares'!$D$236),"FOLHA DE PESSOAL",IF(X431='Tabelas auxiliares'!$A$237,"CUSTEIO",IF(X431='Tabelas auxiliares'!$A$236,"INVESTIMENTO","ERRO - VERIFICAR"))))</f>
        <v>FOLHA DE PESSOAL</v>
      </c>
      <c r="Z431" s="64">
        <f t="shared" si="11"/>
        <v>582.34</v>
      </c>
      <c r="AC431" s="44">
        <v>582.34</v>
      </c>
      <c r="AD431" s="72"/>
      <c r="AE431" s="72"/>
      <c r="AF431" s="72"/>
      <c r="AG431" s="72"/>
      <c r="AH431" s="72"/>
      <c r="AI431" s="72"/>
      <c r="AJ431" s="72"/>
      <c r="AK431" s="72"/>
      <c r="AL431" s="72"/>
      <c r="AM431" s="72"/>
      <c r="AN431" s="72"/>
      <c r="AO431" s="72"/>
    </row>
    <row r="432" spans="1:41" x14ac:dyDescent="0.25">
      <c r="A432" t="s">
        <v>594</v>
      </c>
      <c r="B432" t="s">
        <v>302</v>
      </c>
      <c r="C432" t="s">
        <v>595</v>
      </c>
      <c r="D432" t="s">
        <v>90</v>
      </c>
      <c r="E432" t="s">
        <v>117</v>
      </c>
      <c r="F432" s="51" t="str">
        <f>IFERROR(VLOOKUP(D432,'Tabelas auxiliares'!$A$3:$B$61,2,FALSE),"")</f>
        <v>SUGEPE-FOLHA - PASEP + AUX. MORADIA</v>
      </c>
      <c r="G432" s="51" t="str">
        <f>IFERROR(VLOOKUP($B432,'Tabelas auxiliares'!$A$65:$C$102,2,FALSE),"")</f>
        <v>Folha de pagamento - Ativos, Previdência, PASEP</v>
      </c>
      <c r="H432" s="51" t="str">
        <f>IFERROR(VLOOKUP($B432,'Tabelas auxiliares'!$A$65:$C$102,3,FALSE),"")</f>
        <v>FOLHA DE PAGAMENTO / CONTRIBUICAO PARA O PSS / SUBSTITUICOES / INSS PATRONAL / PASEP</v>
      </c>
      <c r="I432" t="s">
        <v>633</v>
      </c>
      <c r="J432" t="s">
        <v>2077</v>
      </c>
      <c r="K432" t="s">
        <v>2082</v>
      </c>
      <c r="L432" t="s">
        <v>2079</v>
      </c>
      <c r="M432" t="s">
        <v>165</v>
      </c>
      <c r="N432" t="s">
        <v>127</v>
      </c>
      <c r="O432" t="s">
        <v>167</v>
      </c>
      <c r="P432" t="s">
        <v>1959</v>
      </c>
      <c r="Q432" t="s">
        <v>168</v>
      </c>
      <c r="R432" t="s">
        <v>165</v>
      </c>
      <c r="S432" t="s">
        <v>119</v>
      </c>
      <c r="T432" t="s">
        <v>1960</v>
      </c>
      <c r="U432" t="s">
        <v>136</v>
      </c>
      <c r="V432" t="s">
        <v>2007</v>
      </c>
      <c r="W432" t="s">
        <v>2008</v>
      </c>
      <c r="X432" s="51" t="str">
        <f t="shared" si="10"/>
        <v>3</v>
      </c>
      <c r="Y432" s="51" t="str">
        <f>IF(T432="","",IF(AND(T432&lt;&gt;'Tabelas auxiliares'!$B$236,T432&lt;&gt;'Tabelas auxiliares'!$B$237,T432&lt;&gt;'Tabelas auxiliares'!$C$236,T432&lt;&gt;'Tabelas auxiliares'!$C$237,T432&lt;&gt;'Tabelas auxiliares'!$D$236),"FOLHA DE PESSOAL",IF(X432='Tabelas auxiliares'!$A$237,"CUSTEIO",IF(X432='Tabelas auxiliares'!$A$236,"INVESTIMENTO","ERRO - VERIFICAR"))))</f>
        <v>FOLHA DE PESSOAL</v>
      </c>
      <c r="Z432" s="64">
        <f t="shared" si="11"/>
        <v>8700.17</v>
      </c>
      <c r="AC432" s="44">
        <v>8700.17</v>
      </c>
      <c r="AD432" s="72"/>
      <c r="AE432" s="72"/>
      <c r="AF432" s="72"/>
      <c r="AG432" s="72"/>
      <c r="AH432" s="72"/>
      <c r="AI432" s="72"/>
      <c r="AJ432" s="72"/>
      <c r="AK432" s="72"/>
      <c r="AL432" s="72"/>
      <c r="AM432" s="72"/>
      <c r="AN432" s="72"/>
      <c r="AO432" s="72"/>
    </row>
    <row r="433" spans="1:41" x14ac:dyDescent="0.25">
      <c r="A433" t="s">
        <v>594</v>
      </c>
      <c r="B433" t="s">
        <v>302</v>
      </c>
      <c r="C433" t="s">
        <v>595</v>
      </c>
      <c r="D433" t="s">
        <v>90</v>
      </c>
      <c r="E433" t="s">
        <v>117</v>
      </c>
      <c r="F433" s="51" t="str">
        <f>IFERROR(VLOOKUP(D433,'Tabelas auxiliares'!$A$3:$B$61,2,FALSE),"")</f>
        <v>SUGEPE-FOLHA - PASEP + AUX. MORADIA</v>
      </c>
      <c r="G433" s="51" t="str">
        <f>IFERROR(VLOOKUP($B433,'Tabelas auxiliares'!$A$65:$C$102,2,FALSE),"")</f>
        <v>Folha de pagamento - Ativos, Previdência, PASEP</v>
      </c>
      <c r="H433" s="51" t="str">
        <f>IFERROR(VLOOKUP($B433,'Tabelas auxiliares'!$A$65:$C$102,3,FALSE),"")</f>
        <v>FOLHA DE PAGAMENTO / CONTRIBUICAO PARA O PSS / SUBSTITUICOES / INSS PATRONAL / PASEP</v>
      </c>
      <c r="I433" t="s">
        <v>633</v>
      </c>
      <c r="J433" t="s">
        <v>2077</v>
      </c>
      <c r="K433" t="s">
        <v>2082</v>
      </c>
      <c r="L433" t="s">
        <v>2079</v>
      </c>
      <c r="M433" t="s">
        <v>165</v>
      </c>
      <c r="N433" t="s">
        <v>127</v>
      </c>
      <c r="O433" t="s">
        <v>167</v>
      </c>
      <c r="P433" t="s">
        <v>1959</v>
      </c>
      <c r="Q433" t="s">
        <v>168</v>
      </c>
      <c r="R433" t="s">
        <v>165</v>
      </c>
      <c r="S433" t="s">
        <v>119</v>
      </c>
      <c r="T433" t="s">
        <v>1960</v>
      </c>
      <c r="U433" t="s">
        <v>136</v>
      </c>
      <c r="V433" t="s">
        <v>2009</v>
      </c>
      <c r="W433" t="s">
        <v>2010</v>
      </c>
      <c r="X433" s="51" t="str">
        <f t="shared" si="10"/>
        <v>3</v>
      </c>
      <c r="Y433" s="51" t="str">
        <f>IF(T433="","",IF(AND(T433&lt;&gt;'Tabelas auxiliares'!$B$236,T433&lt;&gt;'Tabelas auxiliares'!$B$237,T433&lt;&gt;'Tabelas auxiliares'!$C$236,T433&lt;&gt;'Tabelas auxiliares'!$C$237,T433&lt;&gt;'Tabelas auxiliares'!$D$236),"FOLHA DE PESSOAL",IF(X433='Tabelas auxiliares'!$A$237,"CUSTEIO",IF(X433='Tabelas auxiliares'!$A$236,"INVESTIMENTO","ERRO - VERIFICAR"))))</f>
        <v>FOLHA DE PESSOAL</v>
      </c>
      <c r="Z433" s="64">
        <f t="shared" si="11"/>
        <v>29027.83</v>
      </c>
      <c r="AC433" s="44">
        <v>29027.83</v>
      </c>
      <c r="AD433" s="72"/>
      <c r="AE433" s="72"/>
      <c r="AF433" s="72"/>
      <c r="AG433" s="72"/>
      <c r="AH433" s="72"/>
      <c r="AI433" s="72"/>
      <c r="AJ433" s="72"/>
      <c r="AK433" s="72"/>
      <c r="AL433" s="72"/>
      <c r="AM433" s="72"/>
      <c r="AN433" s="72"/>
      <c r="AO433" s="72"/>
    </row>
    <row r="434" spans="1:41" x14ac:dyDescent="0.25">
      <c r="A434" t="s">
        <v>594</v>
      </c>
      <c r="B434" t="s">
        <v>302</v>
      </c>
      <c r="C434" t="s">
        <v>595</v>
      </c>
      <c r="D434" t="s">
        <v>90</v>
      </c>
      <c r="E434" t="s">
        <v>117</v>
      </c>
      <c r="F434" s="51" t="str">
        <f>IFERROR(VLOOKUP(D434,'Tabelas auxiliares'!$A$3:$B$61,2,FALSE),"")</f>
        <v>SUGEPE-FOLHA - PASEP + AUX. MORADIA</v>
      </c>
      <c r="G434" s="51" t="str">
        <f>IFERROR(VLOOKUP($B434,'Tabelas auxiliares'!$A$65:$C$102,2,FALSE),"")</f>
        <v>Folha de pagamento - Ativos, Previdência, PASEP</v>
      </c>
      <c r="H434" s="51" t="str">
        <f>IFERROR(VLOOKUP($B434,'Tabelas auxiliares'!$A$65:$C$102,3,FALSE),"")</f>
        <v>FOLHA DE PAGAMENTO / CONTRIBUICAO PARA O PSS / SUBSTITUICOES / INSS PATRONAL / PASEP</v>
      </c>
      <c r="I434" t="s">
        <v>633</v>
      </c>
      <c r="J434" t="s">
        <v>2077</v>
      </c>
      <c r="K434" t="s">
        <v>2082</v>
      </c>
      <c r="L434" t="s">
        <v>2079</v>
      </c>
      <c r="M434" t="s">
        <v>165</v>
      </c>
      <c r="N434" t="s">
        <v>127</v>
      </c>
      <c r="O434" t="s">
        <v>167</v>
      </c>
      <c r="P434" t="s">
        <v>1959</v>
      </c>
      <c r="Q434" t="s">
        <v>168</v>
      </c>
      <c r="R434" t="s">
        <v>165</v>
      </c>
      <c r="S434" t="s">
        <v>119</v>
      </c>
      <c r="T434" t="s">
        <v>1960</v>
      </c>
      <c r="U434" t="s">
        <v>136</v>
      </c>
      <c r="V434" t="s">
        <v>2011</v>
      </c>
      <c r="W434" t="s">
        <v>2012</v>
      </c>
      <c r="X434" s="51" t="str">
        <f t="shared" si="10"/>
        <v>3</v>
      </c>
      <c r="Y434" s="51" t="str">
        <f>IF(T434="","",IF(AND(T434&lt;&gt;'Tabelas auxiliares'!$B$236,T434&lt;&gt;'Tabelas auxiliares'!$B$237,T434&lt;&gt;'Tabelas auxiliares'!$C$236,T434&lt;&gt;'Tabelas auxiliares'!$C$237,T434&lt;&gt;'Tabelas auxiliares'!$D$236),"FOLHA DE PESSOAL",IF(X434='Tabelas auxiliares'!$A$237,"CUSTEIO",IF(X434='Tabelas auxiliares'!$A$236,"INVESTIMENTO","ERRO - VERIFICAR"))))</f>
        <v>FOLHA DE PESSOAL</v>
      </c>
      <c r="Z434" s="64">
        <f t="shared" si="11"/>
        <v>5800.3</v>
      </c>
      <c r="AC434" s="44">
        <v>5800.3</v>
      </c>
      <c r="AD434" s="72"/>
      <c r="AE434" s="72"/>
      <c r="AF434" s="72"/>
      <c r="AG434" s="72"/>
      <c r="AH434" s="72"/>
      <c r="AI434" s="72"/>
      <c r="AJ434" s="72"/>
      <c r="AK434" s="72"/>
      <c r="AL434" s="72"/>
      <c r="AM434" s="72"/>
      <c r="AN434" s="72"/>
      <c r="AO434" s="72"/>
    </row>
    <row r="435" spans="1:41" x14ac:dyDescent="0.25">
      <c r="A435" t="s">
        <v>594</v>
      </c>
      <c r="B435" t="s">
        <v>302</v>
      </c>
      <c r="C435" t="s">
        <v>595</v>
      </c>
      <c r="D435" t="s">
        <v>90</v>
      </c>
      <c r="E435" t="s">
        <v>117</v>
      </c>
      <c r="F435" s="51" t="str">
        <f>IFERROR(VLOOKUP(D435,'Tabelas auxiliares'!$A$3:$B$61,2,FALSE),"")</f>
        <v>SUGEPE-FOLHA - PASEP + AUX. MORADIA</v>
      </c>
      <c r="G435" s="51" t="str">
        <f>IFERROR(VLOOKUP($B435,'Tabelas auxiliares'!$A$65:$C$102,2,FALSE),"")</f>
        <v>Folha de pagamento - Ativos, Previdência, PASEP</v>
      </c>
      <c r="H435" s="51" t="str">
        <f>IFERROR(VLOOKUP($B435,'Tabelas auxiliares'!$A$65:$C$102,3,FALSE),"")</f>
        <v>FOLHA DE PAGAMENTO / CONTRIBUICAO PARA O PSS / SUBSTITUICOES / INSS PATRONAL / PASEP</v>
      </c>
      <c r="I435" t="s">
        <v>633</v>
      </c>
      <c r="J435" t="s">
        <v>2077</v>
      </c>
      <c r="K435" t="s">
        <v>2082</v>
      </c>
      <c r="L435" t="s">
        <v>2079</v>
      </c>
      <c r="M435" t="s">
        <v>165</v>
      </c>
      <c r="N435" t="s">
        <v>127</v>
      </c>
      <c r="O435" t="s">
        <v>167</v>
      </c>
      <c r="P435" t="s">
        <v>1959</v>
      </c>
      <c r="Q435" t="s">
        <v>168</v>
      </c>
      <c r="R435" t="s">
        <v>165</v>
      </c>
      <c r="S435" t="s">
        <v>119</v>
      </c>
      <c r="T435" t="s">
        <v>1960</v>
      </c>
      <c r="U435" t="s">
        <v>136</v>
      </c>
      <c r="V435" t="s">
        <v>2013</v>
      </c>
      <c r="W435" t="s">
        <v>2014</v>
      </c>
      <c r="X435" s="51" t="str">
        <f t="shared" si="10"/>
        <v>3</v>
      </c>
      <c r="Y435" s="51" t="str">
        <f>IF(T435="","",IF(AND(T435&lt;&gt;'Tabelas auxiliares'!$B$236,T435&lt;&gt;'Tabelas auxiliares'!$B$237,T435&lt;&gt;'Tabelas auxiliares'!$C$236,T435&lt;&gt;'Tabelas auxiliares'!$C$237,T435&lt;&gt;'Tabelas auxiliares'!$D$236),"FOLHA DE PESSOAL",IF(X435='Tabelas auxiliares'!$A$237,"CUSTEIO",IF(X435='Tabelas auxiliares'!$A$236,"INVESTIMENTO","ERRO - VERIFICAR"))))</f>
        <v>FOLHA DE PESSOAL</v>
      </c>
      <c r="Z435" s="64">
        <f t="shared" si="11"/>
        <v>7058359.6799999997</v>
      </c>
      <c r="AC435" s="44">
        <v>7058359.6799999997</v>
      </c>
      <c r="AD435" s="72"/>
      <c r="AE435" s="72"/>
      <c r="AF435" s="72"/>
      <c r="AG435" s="72"/>
      <c r="AH435" s="72"/>
      <c r="AI435" s="72"/>
      <c r="AJ435" s="72"/>
      <c r="AK435" s="72"/>
      <c r="AL435" s="72"/>
      <c r="AM435" s="72"/>
      <c r="AN435" s="72"/>
      <c r="AO435" s="72"/>
    </row>
    <row r="436" spans="1:41" x14ac:dyDescent="0.25">
      <c r="A436" t="s">
        <v>594</v>
      </c>
      <c r="B436" t="s">
        <v>302</v>
      </c>
      <c r="C436" t="s">
        <v>595</v>
      </c>
      <c r="D436" t="s">
        <v>90</v>
      </c>
      <c r="E436" t="s">
        <v>117</v>
      </c>
      <c r="F436" s="51" t="str">
        <f>IFERROR(VLOOKUP(D436,'Tabelas auxiliares'!$A$3:$B$61,2,FALSE),"")</f>
        <v>SUGEPE-FOLHA - PASEP + AUX. MORADIA</v>
      </c>
      <c r="G436" s="51" t="str">
        <f>IFERROR(VLOOKUP($B436,'Tabelas auxiliares'!$A$65:$C$102,2,FALSE),"")</f>
        <v>Folha de pagamento - Ativos, Previdência, PASEP</v>
      </c>
      <c r="H436" s="51" t="str">
        <f>IFERROR(VLOOKUP($B436,'Tabelas auxiliares'!$A$65:$C$102,3,FALSE),"")</f>
        <v>FOLHA DE PAGAMENTO / CONTRIBUICAO PARA O PSS / SUBSTITUICOES / INSS PATRONAL / PASEP</v>
      </c>
      <c r="I436" t="s">
        <v>633</v>
      </c>
      <c r="J436" t="s">
        <v>2077</v>
      </c>
      <c r="K436" t="s">
        <v>2082</v>
      </c>
      <c r="L436" t="s">
        <v>2079</v>
      </c>
      <c r="M436" t="s">
        <v>165</v>
      </c>
      <c r="N436" t="s">
        <v>127</v>
      </c>
      <c r="O436" t="s">
        <v>167</v>
      </c>
      <c r="P436" t="s">
        <v>1959</v>
      </c>
      <c r="Q436" t="s">
        <v>168</v>
      </c>
      <c r="R436" t="s">
        <v>165</v>
      </c>
      <c r="S436" t="s">
        <v>119</v>
      </c>
      <c r="T436" t="s">
        <v>1960</v>
      </c>
      <c r="U436" t="s">
        <v>136</v>
      </c>
      <c r="V436" t="s">
        <v>2015</v>
      </c>
      <c r="W436" t="s">
        <v>2016</v>
      </c>
      <c r="X436" s="51" t="str">
        <f t="shared" si="10"/>
        <v>3</v>
      </c>
      <c r="Y436" s="51" t="str">
        <f>IF(T436="","",IF(AND(T436&lt;&gt;'Tabelas auxiliares'!$B$236,T436&lt;&gt;'Tabelas auxiliares'!$B$237,T436&lt;&gt;'Tabelas auxiliares'!$C$236,T436&lt;&gt;'Tabelas auxiliares'!$C$237,T436&lt;&gt;'Tabelas auxiliares'!$D$236),"FOLHA DE PESSOAL",IF(X436='Tabelas auxiliares'!$A$237,"CUSTEIO",IF(X436='Tabelas auxiliares'!$A$236,"INVESTIMENTO","ERRO - VERIFICAR"))))</f>
        <v>FOLHA DE PESSOAL</v>
      </c>
      <c r="Z436" s="64">
        <f t="shared" si="11"/>
        <v>106558.14</v>
      </c>
      <c r="AC436" s="44">
        <v>106558.14</v>
      </c>
      <c r="AD436" s="72"/>
      <c r="AE436" s="72"/>
      <c r="AF436" s="72"/>
      <c r="AG436" s="72"/>
      <c r="AH436" s="72"/>
      <c r="AI436" s="72"/>
      <c r="AJ436" s="72"/>
      <c r="AK436" s="72"/>
      <c r="AL436" s="72"/>
      <c r="AM436" s="72"/>
      <c r="AN436" s="72"/>
      <c r="AO436" s="72"/>
    </row>
    <row r="437" spans="1:41" x14ac:dyDescent="0.25">
      <c r="A437" t="s">
        <v>594</v>
      </c>
      <c r="B437" t="s">
        <v>302</v>
      </c>
      <c r="C437" t="s">
        <v>595</v>
      </c>
      <c r="D437" t="s">
        <v>90</v>
      </c>
      <c r="E437" t="s">
        <v>117</v>
      </c>
      <c r="F437" s="51" t="str">
        <f>IFERROR(VLOOKUP(D437,'Tabelas auxiliares'!$A$3:$B$61,2,FALSE),"")</f>
        <v>SUGEPE-FOLHA - PASEP + AUX. MORADIA</v>
      </c>
      <c r="G437" s="51" t="str">
        <f>IFERROR(VLOOKUP($B437,'Tabelas auxiliares'!$A$65:$C$102,2,FALSE),"")</f>
        <v>Folha de pagamento - Ativos, Previdência, PASEP</v>
      </c>
      <c r="H437" s="51" t="str">
        <f>IFERROR(VLOOKUP($B437,'Tabelas auxiliares'!$A$65:$C$102,3,FALSE),"")</f>
        <v>FOLHA DE PAGAMENTO / CONTRIBUICAO PARA O PSS / SUBSTITUICOES / INSS PATRONAL / PASEP</v>
      </c>
      <c r="I437" t="s">
        <v>633</v>
      </c>
      <c r="J437" t="s">
        <v>2077</v>
      </c>
      <c r="K437" t="s">
        <v>2082</v>
      </c>
      <c r="L437" t="s">
        <v>2079</v>
      </c>
      <c r="M437" t="s">
        <v>165</v>
      </c>
      <c r="N437" t="s">
        <v>127</v>
      </c>
      <c r="O437" t="s">
        <v>167</v>
      </c>
      <c r="P437" t="s">
        <v>1959</v>
      </c>
      <c r="Q437" t="s">
        <v>168</v>
      </c>
      <c r="R437" t="s">
        <v>165</v>
      </c>
      <c r="S437" t="s">
        <v>119</v>
      </c>
      <c r="T437" t="s">
        <v>1960</v>
      </c>
      <c r="U437" t="s">
        <v>136</v>
      </c>
      <c r="V437" t="s">
        <v>2017</v>
      </c>
      <c r="W437" t="s">
        <v>2018</v>
      </c>
      <c r="X437" s="51" t="str">
        <f t="shared" si="10"/>
        <v>3</v>
      </c>
      <c r="Y437" s="51" t="str">
        <f>IF(T437="","",IF(AND(T437&lt;&gt;'Tabelas auxiliares'!$B$236,T437&lt;&gt;'Tabelas auxiliares'!$B$237,T437&lt;&gt;'Tabelas auxiliares'!$C$236,T437&lt;&gt;'Tabelas auxiliares'!$C$237,T437&lt;&gt;'Tabelas auxiliares'!$D$236),"FOLHA DE PESSOAL",IF(X437='Tabelas auxiliares'!$A$237,"CUSTEIO",IF(X437='Tabelas auxiliares'!$A$236,"INVESTIMENTO","ERRO - VERIFICAR"))))</f>
        <v>FOLHA DE PESSOAL</v>
      </c>
      <c r="Z437" s="64">
        <f t="shared" si="11"/>
        <v>200469.7</v>
      </c>
      <c r="AC437" s="44">
        <v>200469.7</v>
      </c>
      <c r="AD437" s="72"/>
      <c r="AE437" s="72"/>
      <c r="AF437" s="72"/>
      <c r="AG437" s="72"/>
      <c r="AH437" s="72"/>
      <c r="AI437" s="72"/>
      <c r="AJ437" s="72"/>
      <c r="AK437" s="72"/>
      <c r="AL437" s="72"/>
      <c r="AM437" s="72"/>
      <c r="AN437" s="72"/>
      <c r="AO437" s="72"/>
    </row>
    <row r="438" spans="1:41" x14ac:dyDescent="0.25">
      <c r="A438" t="s">
        <v>594</v>
      </c>
      <c r="B438" t="s">
        <v>302</v>
      </c>
      <c r="C438" t="s">
        <v>595</v>
      </c>
      <c r="D438" t="s">
        <v>90</v>
      </c>
      <c r="E438" t="s">
        <v>117</v>
      </c>
      <c r="F438" s="51" t="str">
        <f>IFERROR(VLOOKUP(D438,'Tabelas auxiliares'!$A$3:$B$61,2,FALSE),"")</f>
        <v>SUGEPE-FOLHA - PASEP + AUX. MORADIA</v>
      </c>
      <c r="G438" s="51" t="str">
        <f>IFERROR(VLOOKUP($B438,'Tabelas auxiliares'!$A$65:$C$102,2,FALSE),"")</f>
        <v>Folha de pagamento - Ativos, Previdência, PASEP</v>
      </c>
      <c r="H438" s="51" t="str">
        <f>IFERROR(VLOOKUP($B438,'Tabelas auxiliares'!$A$65:$C$102,3,FALSE),"")</f>
        <v>FOLHA DE PAGAMENTO / CONTRIBUICAO PARA O PSS / SUBSTITUICOES / INSS PATRONAL / PASEP</v>
      </c>
      <c r="I438" t="s">
        <v>633</v>
      </c>
      <c r="J438" t="s">
        <v>2077</v>
      </c>
      <c r="K438" t="s">
        <v>2082</v>
      </c>
      <c r="L438" t="s">
        <v>2079</v>
      </c>
      <c r="M438" t="s">
        <v>165</v>
      </c>
      <c r="N438" t="s">
        <v>127</v>
      </c>
      <c r="O438" t="s">
        <v>167</v>
      </c>
      <c r="P438" t="s">
        <v>1959</v>
      </c>
      <c r="Q438" t="s">
        <v>168</v>
      </c>
      <c r="R438" t="s">
        <v>165</v>
      </c>
      <c r="S438" t="s">
        <v>119</v>
      </c>
      <c r="T438" t="s">
        <v>1960</v>
      </c>
      <c r="U438" t="s">
        <v>136</v>
      </c>
      <c r="V438" t="s">
        <v>2019</v>
      </c>
      <c r="W438" t="s">
        <v>2020</v>
      </c>
      <c r="X438" s="51" t="str">
        <f t="shared" si="10"/>
        <v>3</v>
      </c>
      <c r="Y438" s="51" t="str">
        <f>IF(T438="","",IF(AND(T438&lt;&gt;'Tabelas auxiliares'!$B$236,T438&lt;&gt;'Tabelas auxiliares'!$B$237,T438&lt;&gt;'Tabelas auxiliares'!$C$236,T438&lt;&gt;'Tabelas auxiliares'!$C$237,T438&lt;&gt;'Tabelas auxiliares'!$D$236),"FOLHA DE PESSOAL",IF(X438='Tabelas auxiliares'!$A$237,"CUSTEIO",IF(X438='Tabelas auxiliares'!$A$236,"INVESTIMENTO","ERRO - VERIFICAR"))))</f>
        <v>FOLHA DE PESSOAL</v>
      </c>
      <c r="Z438" s="64">
        <f t="shared" si="11"/>
        <v>5017.25</v>
      </c>
      <c r="AC438" s="44">
        <v>5017.25</v>
      </c>
      <c r="AD438" s="72"/>
      <c r="AE438" s="72"/>
      <c r="AF438" s="72"/>
      <c r="AG438" s="72"/>
      <c r="AH438" s="72"/>
      <c r="AI438" s="72"/>
      <c r="AJ438" s="72"/>
      <c r="AK438" s="72"/>
      <c r="AL438" s="72"/>
      <c r="AM438" s="72"/>
      <c r="AN438" s="72"/>
      <c r="AO438" s="72"/>
    </row>
    <row r="439" spans="1:41" x14ac:dyDescent="0.25">
      <c r="A439" t="s">
        <v>594</v>
      </c>
      <c r="B439" t="s">
        <v>302</v>
      </c>
      <c r="C439" t="s">
        <v>595</v>
      </c>
      <c r="D439" t="s">
        <v>90</v>
      </c>
      <c r="E439" t="s">
        <v>117</v>
      </c>
      <c r="F439" s="51" t="str">
        <f>IFERROR(VLOOKUP(D439,'Tabelas auxiliares'!$A$3:$B$61,2,FALSE),"")</f>
        <v>SUGEPE-FOLHA - PASEP + AUX. MORADIA</v>
      </c>
      <c r="G439" s="51" t="str">
        <f>IFERROR(VLOOKUP($B439,'Tabelas auxiliares'!$A$65:$C$102,2,FALSE),"")</f>
        <v>Folha de pagamento - Ativos, Previdência, PASEP</v>
      </c>
      <c r="H439" s="51" t="str">
        <f>IFERROR(VLOOKUP($B439,'Tabelas auxiliares'!$A$65:$C$102,3,FALSE),"")</f>
        <v>FOLHA DE PAGAMENTO / CONTRIBUICAO PARA O PSS / SUBSTITUICOES / INSS PATRONAL / PASEP</v>
      </c>
      <c r="I439" t="s">
        <v>633</v>
      </c>
      <c r="J439" t="s">
        <v>2077</v>
      </c>
      <c r="K439" t="s">
        <v>2082</v>
      </c>
      <c r="L439" t="s">
        <v>2079</v>
      </c>
      <c r="M439" t="s">
        <v>165</v>
      </c>
      <c r="N439" t="s">
        <v>127</v>
      </c>
      <c r="O439" t="s">
        <v>167</v>
      </c>
      <c r="P439" t="s">
        <v>1959</v>
      </c>
      <c r="Q439" t="s">
        <v>168</v>
      </c>
      <c r="R439" t="s">
        <v>165</v>
      </c>
      <c r="S439" t="s">
        <v>119</v>
      </c>
      <c r="T439" t="s">
        <v>1960</v>
      </c>
      <c r="U439" t="s">
        <v>136</v>
      </c>
      <c r="V439" t="s">
        <v>2021</v>
      </c>
      <c r="W439" t="s">
        <v>2022</v>
      </c>
      <c r="X439" s="51" t="str">
        <f t="shared" si="10"/>
        <v>3</v>
      </c>
      <c r="Y439" s="51" t="str">
        <f>IF(T439="","",IF(AND(T439&lt;&gt;'Tabelas auxiliares'!$B$236,T439&lt;&gt;'Tabelas auxiliares'!$B$237,T439&lt;&gt;'Tabelas auxiliares'!$C$236,T439&lt;&gt;'Tabelas auxiliares'!$C$237,T439&lt;&gt;'Tabelas auxiliares'!$D$236),"FOLHA DE PESSOAL",IF(X439='Tabelas auxiliares'!$A$237,"CUSTEIO",IF(X439='Tabelas auxiliares'!$A$236,"INVESTIMENTO","ERRO - VERIFICAR"))))</f>
        <v>FOLHA DE PESSOAL</v>
      </c>
      <c r="Z439" s="64">
        <f t="shared" si="11"/>
        <v>85522.96</v>
      </c>
      <c r="AC439" s="44">
        <v>85522.96</v>
      </c>
      <c r="AD439" s="72"/>
      <c r="AE439" s="72"/>
      <c r="AF439" s="72"/>
      <c r="AG439" s="72"/>
      <c r="AH439" s="72"/>
      <c r="AI439" s="72"/>
      <c r="AJ439" s="72"/>
      <c r="AK439" s="72"/>
      <c r="AL439" s="72"/>
      <c r="AM439" s="72"/>
      <c r="AN439" s="72"/>
      <c r="AO439" s="72"/>
    </row>
    <row r="440" spans="1:41" x14ac:dyDescent="0.25">
      <c r="A440" t="s">
        <v>594</v>
      </c>
      <c r="B440" t="s">
        <v>302</v>
      </c>
      <c r="C440" t="s">
        <v>595</v>
      </c>
      <c r="D440" t="s">
        <v>90</v>
      </c>
      <c r="E440" t="s">
        <v>117</v>
      </c>
      <c r="F440" s="51" t="str">
        <f>IFERROR(VLOOKUP(D440,'Tabelas auxiliares'!$A$3:$B$61,2,FALSE),"")</f>
        <v>SUGEPE-FOLHA - PASEP + AUX. MORADIA</v>
      </c>
      <c r="G440" s="51" t="str">
        <f>IFERROR(VLOOKUP($B440,'Tabelas auxiliares'!$A$65:$C$102,2,FALSE),"")</f>
        <v>Folha de pagamento - Ativos, Previdência, PASEP</v>
      </c>
      <c r="H440" s="51" t="str">
        <f>IFERROR(VLOOKUP($B440,'Tabelas auxiliares'!$A$65:$C$102,3,FALSE),"")</f>
        <v>FOLHA DE PAGAMENTO / CONTRIBUICAO PARA O PSS / SUBSTITUICOES / INSS PATRONAL / PASEP</v>
      </c>
      <c r="I440" t="s">
        <v>633</v>
      </c>
      <c r="J440" t="s">
        <v>2077</v>
      </c>
      <c r="K440" t="s">
        <v>2082</v>
      </c>
      <c r="L440" t="s">
        <v>2079</v>
      </c>
      <c r="M440" t="s">
        <v>165</v>
      </c>
      <c r="N440" t="s">
        <v>127</v>
      </c>
      <c r="O440" t="s">
        <v>167</v>
      </c>
      <c r="P440" t="s">
        <v>1959</v>
      </c>
      <c r="Q440" t="s">
        <v>168</v>
      </c>
      <c r="R440" t="s">
        <v>165</v>
      </c>
      <c r="S440" t="s">
        <v>119</v>
      </c>
      <c r="T440" t="s">
        <v>1960</v>
      </c>
      <c r="U440" t="s">
        <v>136</v>
      </c>
      <c r="V440" t="s">
        <v>2023</v>
      </c>
      <c r="W440" t="s">
        <v>2024</v>
      </c>
      <c r="X440" s="51" t="str">
        <f t="shared" si="10"/>
        <v>3</v>
      </c>
      <c r="Y440" s="51" t="str">
        <f>IF(T440="","",IF(AND(T440&lt;&gt;'Tabelas auxiliares'!$B$236,T440&lt;&gt;'Tabelas auxiliares'!$B$237,T440&lt;&gt;'Tabelas auxiliares'!$C$236,T440&lt;&gt;'Tabelas auxiliares'!$C$237,T440&lt;&gt;'Tabelas auxiliares'!$D$236),"FOLHA DE PESSOAL",IF(X440='Tabelas auxiliares'!$A$237,"CUSTEIO",IF(X440='Tabelas auxiliares'!$A$236,"INVESTIMENTO","ERRO - VERIFICAR"))))</f>
        <v>FOLHA DE PESSOAL</v>
      </c>
      <c r="Z440" s="64">
        <f t="shared" si="11"/>
        <v>110462.27</v>
      </c>
      <c r="AC440" s="44">
        <v>110462.27</v>
      </c>
      <c r="AD440" s="72"/>
      <c r="AE440" s="72"/>
      <c r="AF440" s="72"/>
      <c r="AG440" s="72"/>
      <c r="AH440" s="72"/>
      <c r="AI440" s="72"/>
      <c r="AJ440" s="72"/>
      <c r="AK440" s="72"/>
      <c r="AL440" s="72"/>
      <c r="AM440" s="72"/>
      <c r="AN440" s="72"/>
      <c r="AO440" s="72"/>
    </row>
    <row r="441" spans="1:41" x14ac:dyDescent="0.25">
      <c r="A441" t="s">
        <v>594</v>
      </c>
      <c r="B441" t="s">
        <v>302</v>
      </c>
      <c r="C441" t="s">
        <v>595</v>
      </c>
      <c r="D441" t="s">
        <v>90</v>
      </c>
      <c r="E441" t="s">
        <v>117</v>
      </c>
      <c r="F441" s="51" t="str">
        <f>IFERROR(VLOOKUP(D441,'Tabelas auxiliares'!$A$3:$B$61,2,FALSE),"")</f>
        <v>SUGEPE-FOLHA - PASEP + AUX. MORADIA</v>
      </c>
      <c r="G441" s="51" t="str">
        <f>IFERROR(VLOOKUP($B441,'Tabelas auxiliares'!$A$65:$C$102,2,FALSE),"")</f>
        <v>Folha de pagamento - Ativos, Previdência, PASEP</v>
      </c>
      <c r="H441" s="51" t="str">
        <f>IFERROR(VLOOKUP($B441,'Tabelas auxiliares'!$A$65:$C$102,3,FALSE),"")</f>
        <v>FOLHA DE PAGAMENTO / CONTRIBUICAO PARA O PSS / SUBSTITUICOES / INSS PATRONAL / PASEP</v>
      </c>
      <c r="I441" t="s">
        <v>633</v>
      </c>
      <c r="J441" t="s">
        <v>2077</v>
      </c>
      <c r="K441" t="s">
        <v>2082</v>
      </c>
      <c r="L441" t="s">
        <v>2079</v>
      </c>
      <c r="M441" t="s">
        <v>165</v>
      </c>
      <c r="N441" t="s">
        <v>127</v>
      </c>
      <c r="O441" t="s">
        <v>167</v>
      </c>
      <c r="P441" t="s">
        <v>1959</v>
      </c>
      <c r="Q441" t="s">
        <v>168</v>
      </c>
      <c r="R441" t="s">
        <v>165</v>
      </c>
      <c r="S441" t="s">
        <v>119</v>
      </c>
      <c r="T441" t="s">
        <v>1960</v>
      </c>
      <c r="U441" t="s">
        <v>136</v>
      </c>
      <c r="V441" t="s">
        <v>2025</v>
      </c>
      <c r="W441" t="s">
        <v>2026</v>
      </c>
      <c r="X441" s="51" t="str">
        <f t="shared" si="10"/>
        <v>3</v>
      </c>
      <c r="Y441" s="51" t="str">
        <f>IF(T441="","",IF(AND(T441&lt;&gt;'Tabelas auxiliares'!$B$236,T441&lt;&gt;'Tabelas auxiliares'!$B$237,T441&lt;&gt;'Tabelas auxiliares'!$C$236,T441&lt;&gt;'Tabelas auxiliares'!$C$237,T441&lt;&gt;'Tabelas auxiliares'!$D$236),"FOLHA DE PESSOAL",IF(X441='Tabelas auxiliares'!$A$237,"CUSTEIO",IF(X441='Tabelas auxiliares'!$A$236,"INVESTIMENTO","ERRO - VERIFICAR"))))</f>
        <v>FOLHA DE PESSOAL</v>
      </c>
      <c r="Z441" s="64">
        <f t="shared" si="11"/>
        <v>173546.59</v>
      </c>
      <c r="AC441" s="44">
        <v>173546.59</v>
      </c>
      <c r="AD441" s="72"/>
      <c r="AE441" s="72"/>
      <c r="AF441" s="72"/>
      <c r="AG441" s="72"/>
      <c r="AH441" s="72"/>
      <c r="AI441" s="72"/>
      <c r="AJ441" s="72"/>
      <c r="AK441" s="72"/>
      <c r="AL441" s="72"/>
      <c r="AM441" s="72"/>
      <c r="AN441" s="72"/>
      <c r="AO441" s="72"/>
    </row>
    <row r="442" spans="1:41" x14ac:dyDescent="0.25">
      <c r="A442" t="s">
        <v>594</v>
      </c>
      <c r="B442" t="s">
        <v>302</v>
      </c>
      <c r="C442" t="s">
        <v>595</v>
      </c>
      <c r="D442" t="s">
        <v>90</v>
      </c>
      <c r="E442" t="s">
        <v>117</v>
      </c>
      <c r="F442" s="51" t="str">
        <f>IFERROR(VLOOKUP(D442,'Tabelas auxiliares'!$A$3:$B$61,2,FALSE),"")</f>
        <v>SUGEPE-FOLHA - PASEP + AUX. MORADIA</v>
      </c>
      <c r="G442" s="51" t="str">
        <f>IFERROR(VLOOKUP($B442,'Tabelas auxiliares'!$A$65:$C$102,2,FALSE),"")</f>
        <v>Folha de pagamento - Ativos, Previdência, PASEP</v>
      </c>
      <c r="H442" s="51" t="str">
        <f>IFERROR(VLOOKUP($B442,'Tabelas auxiliares'!$A$65:$C$102,3,FALSE),"")</f>
        <v>FOLHA DE PAGAMENTO / CONTRIBUICAO PARA O PSS / SUBSTITUICOES / INSS PATRONAL / PASEP</v>
      </c>
      <c r="I442" t="s">
        <v>633</v>
      </c>
      <c r="J442" t="s">
        <v>2077</v>
      </c>
      <c r="K442" t="s">
        <v>2082</v>
      </c>
      <c r="L442" t="s">
        <v>2079</v>
      </c>
      <c r="M442" t="s">
        <v>165</v>
      </c>
      <c r="N442" t="s">
        <v>127</v>
      </c>
      <c r="O442" t="s">
        <v>167</v>
      </c>
      <c r="P442" t="s">
        <v>1959</v>
      </c>
      <c r="Q442" t="s">
        <v>168</v>
      </c>
      <c r="R442" t="s">
        <v>165</v>
      </c>
      <c r="S442" t="s">
        <v>119</v>
      </c>
      <c r="T442" t="s">
        <v>1960</v>
      </c>
      <c r="U442" t="s">
        <v>136</v>
      </c>
      <c r="V442" t="s">
        <v>2027</v>
      </c>
      <c r="W442" t="s">
        <v>2028</v>
      </c>
      <c r="X442" s="51" t="str">
        <f t="shared" si="10"/>
        <v>3</v>
      </c>
      <c r="Y442" s="51" t="str">
        <f>IF(T442="","",IF(AND(T442&lt;&gt;'Tabelas auxiliares'!$B$236,T442&lt;&gt;'Tabelas auxiliares'!$B$237,T442&lt;&gt;'Tabelas auxiliares'!$C$236,T442&lt;&gt;'Tabelas auxiliares'!$C$237,T442&lt;&gt;'Tabelas auxiliares'!$D$236),"FOLHA DE PESSOAL",IF(X442='Tabelas auxiliares'!$A$237,"CUSTEIO",IF(X442='Tabelas auxiliares'!$A$236,"INVESTIMENTO","ERRO - VERIFICAR"))))</f>
        <v>FOLHA DE PESSOAL</v>
      </c>
      <c r="Z442" s="64">
        <f t="shared" si="11"/>
        <v>13321.99</v>
      </c>
      <c r="AC442" s="44">
        <v>13321.99</v>
      </c>
      <c r="AD442" s="72"/>
      <c r="AE442" s="72"/>
      <c r="AF442" s="72"/>
      <c r="AG442" s="72"/>
      <c r="AH442" s="72"/>
      <c r="AI442" s="72"/>
      <c r="AJ442" s="72"/>
      <c r="AK442" s="72"/>
      <c r="AL442" s="72"/>
      <c r="AM442" s="72"/>
      <c r="AN442" s="72"/>
      <c r="AO442" s="72"/>
    </row>
    <row r="443" spans="1:41" x14ac:dyDescent="0.25">
      <c r="A443" t="s">
        <v>594</v>
      </c>
      <c r="B443" t="s">
        <v>302</v>
      </c>
      <c r="C443" t="s">
        <v>595</v>
      </c>
      <c r="D443" t="s">
        <v>90</v>
      </c>
      <c r="E443" t="s">
        <v>117</v>
      </c>
      <c r="F443" s="51" t="str">
        <f>IFERROR(VLOOKUP(D443,'Tabelas auxiliares'!$A$3:$B$61,2,FALSE),"")</f>
        <v>SUGEPE-FOLHA - PASEP + AUX. MORADIA</v>
      </c>
      <c r="G443" s="51" t="str">
        <f>IFERROR(VLOOKUP($B443,'Tabelas auxiliares'!$A$65:$C$102,2,FALSE),"")</f>
        <v>Folha de pagamento - Ativos, Previdência, PASEP</v>
      </c>
      <c r="H443" s="51" t="str">
        <f>IFERROR(VLOOKUP($B443,'Tabelas auxiliares'!$A$65:$C$102,3,FALSE),"")</f>
        <v>FOLHA DE PAGAMENTO / CONTRIBUICAO PARA O PSS / SUBSTITUICOES / INSS PATRONAL / PASEP</v>
      </c>
      <c r="I443" t="s">
        <v>633</v>
      </c>
      <c r="J443" t="s">
        <v>2077</v>
      </c>
      <c r="K443" t="s">
        <v>2083</v>
      </c>
      <c r="L443" t="s">
        <v>2079</v>
      </c>
      <c r="M443" t="s">
        <v>165</v>
      </c>
      <c r="N443" t="s">
        <v>127</v>
      </c>
      <c r="O443" t="s">
        <v>167</v>
      </c>
      <c r="P443" t="s">
        <v>1959</v>
      </c>
      <c r="Q443" t="s">
        <v>168</v>
      </c>
      <c r="R443" t="s">
        <v>165</v>
      </c>
      <c r="S443" t="s">
        <v>119</v>
      </c>
      <c r="T443" t="s">
        <v>1960</v>
      </c>
      <c r="U443" t="s">
        <v>136</v>
      </c>
      <c r="V443" t="s">
        <v>2030</v>
      </c>
      <c r="W443" t="s">
        <v>2031</v>
      </c>
      <c r="X443" s="51" t="str">
        <f t="shared" si="10"/>
        <v>3</v>
      </c>
      <c r="Y443" s="51" t="str">
        <f>IF(T443="","",IF(AND(T443&lt;&gt;'Tabelas auxiliares'!$B$236,T443&lt;&gt;'Tabelas auxiliares'!$B$237,T443&lt;&gt;'Tabelas auxiliares'!$C$236,T443&lt;&gt;'Tabelas auxiliares'!$C$237,T443&lt;&gt;'Tabelas auxiliares'!$D$236),"FOLHA DE PESSOAL",IF(X443='Tabelas auxiliares'!$A$237,"CUSTEIO",IF(X443='Tabelas auxiliares'!$A$236,"INVESTIMENTO","ERRO - VERIFICAR"))))</f>
        <v>FOLHA DE PESSOAL</v>
      </c>
      <c r="Z443" s="64">
        <f t="shared" si="11"/>
        <v>23174.47</v>
      </c>
      <c r="AC443" s="44">
        <v>23174.47</v>
      </c>
      <c r="AD443" s="72"/>
      <c r="AE443" s="72"/>
      <c r="AF443" s="72"/>
      <c r="AG443" s="72"/>
      <c r="AH443" s="72"/>
      <c r="AI443" s="72"/>
      <c r="AJ443" s="72"/>
      <c r="AK443" s="72"/>
      <c r="AL443" s="72"/>
      <c r="AM443" s="72"/>
      <c r="AN443" s="72"/>
      <c r="AO443" s="72"/>
    </row>
    <row r="444" spans="1:41" x14ac:dyDescent="0.25">
      <c r="A444" t="s">
        <v>594</v>
      </c>
      <c r="B444" t="s">
        <v>302</v>
      </c>
      <c r="C444" t="s">
        <v>595</v>
      </c>
      <c r="D444" t="s">
        <v>90</v>
      </c>
      <c r="E444" t="s">
        <v>117</v>
      </c>
      <c r="F444" s="51" t="str">
        <f>IFERROR(VLOOKUP(D444,'Tabelas auxiliares'!$A$3:$B$61,2,FALSE),"")</f>
        <v>SUGEPE-FOLHA - PASEP + AUX. MORADIA</v>
      </c>
      <c r="G444" s="51" t="str">
        <f>IFERROR(VLOOKUP($B444,'Tabelas auxiliares'!$A$65:$C$102,2,FALSE),"")</f>
        <v>Folha de pagamento - Ativos, Previdência, PASEP</v>
      </c>
      <c r="H444" s="51" t="str">
        <f>IFERROR(VLOOKUP($B444,'Tabelas auxiliares'!$A$65:$C$102,3,FALSE),"")</f>
        <v>FOLHA DE PAGAMENTO / CONTRIBUICAO PARA O PSS / SUBSTITUICOES / INSS PATRONAL / PASEP</v>
      </c>
      <c r="I444" t="s">
        <v>633</v>
      </c>
      <c r="J444" t="s">
        <v>2077</v>
      </c>
      <c r="K444" t="s">
        <v>2084</v>
      </c>
      <c r="L444" t="s">
        <v>2079</v>
      </c>
      <c r="M444" t="s">
        <v>165</v>
      </c>
      <c r="N444" t="s">
        <v>127</v>
      </c>
      <c r="O444" t="s">
        <v>167</v>
      </c>
      <c r="P444" t="s">
        <v>1959</v>
      </c>
      <c r="Q444" t="s">
        <v>168</v>
      </c>
      <c r="R444" t="s">
        <v>165</v>
      </c>
      <c r="S444" t="s">
        <v>119</v>
      </c>
      <c r="T444" t="s">
        <v>1960</v>
      </c>
      <c r="U444" t="s">
        <v>136</v>
      </c>
      <c r="V444" t="s">
        <v>2033</v>
      </c>
      <c r="W444" t="s">
        <v>2034</v>
      </c>
      <c r="X444" s="51" t="str">
        <f t="shared" si="10"/>
        <v>3</v>
      </c>
      <c r="Y444" s="51" t="str">
        <f>IF(T444="","",IF(AND(T444&lt;&gt;'Tabelas auxiliares'!$B$236,T444&lt;&gt;'Tabelas auxiliares'!$B$237,T444&lt;&gt;'Tabelas auxiliares'!$C$236,T444&lt;&gt;'Tabelas auxiliares'!$C$237,T444&lt;&gt;'Tabelas auxiliares'!$D$236),"FOLHA DE PESSOAL",IF(X444='Tabelas auxiliares'!$A$237,"CUSTEIO",IF(X444='Tabelas auxiliares'!$A$236,"INVESTIMENTO","ERRO - VERIFICAR"))))</f>
        <v>FOLHA DE PESSOAL</v>
      </c>
      <c r="Z444" s="64">
        <f t="shared" si="11"/>
        <v>13680.37</v>
      </c>
      <c r="AC444" s="44">
        <v>13680.37</v>
      </c>
      <c r="AD444" s="72"/>
      <c r="AE444" s="72"/>
      <c r="AF444" s="72"/>
      <c r="AG444" s="72"/>
      <c r="AH444" s="72"/>
      <c r="AI444" s="72"/>
      <c r="AJ444" s="72"/>
      <c r="AK444" s="72"/>
      <c r="AL444" s="72"/>
      <c r="AM444" s="72"/>
      <c r="AN444" s="72"/>
      <c r="AO444" s="72"/>
    </row>
    <row r="445" spans="1:41" x14ac:dyDescent="0.25">
      <c r="A445" t="s">
        <v>594</v>
      </c>
      <c r="B445" t="s">
        <v>302</v>
      </c>
      <c r="C445" t="s">
        <v>595</v>
      </c>
      <c r="D445" t="s">
        <v>90</v>
      </c>
      <c r="E445" t="s">
        <v>117</v>
      </c>
      <c r="F445" s="51" t="str">
        <f>IFERROR(VLOOKUP(D445,'Tabelas auxiliares'!$A$3:$B$61,2,FALSE),"")</f>
        <v>SUGEPE-FOLHA - PASEP + AUX. MORADIA</v>
      </c>
      <c r="G445" s="51" t="str">
        <f>IFERROR(VLOOKUP($B445,'Tabelas auxiliares'!$A$65:$C$102,2,FALSE),"")</f>
        <v>Folha de pagamento - Ativos, Previdência, PASEP</v>
      </c>
      <c r="H445" s="51" t="str">
        <f>IFERROR(VLOOKUP($B445,'Tabelas auxiliares'!$A$65:$C$102,3,FALSE),"")</f>
        <v>FOLHA DE PAGAMENTO / CONTRIBUICAO PARA O PSS / SUBSTITUICOES / INSS PATRONAL / PASEP</v>
      </c>
      <c r="I445" t="s">
        <v>633</v>
      </c>
      <c r="J445" t="s">
        <v>2077</v>
      </c>
      <c r="K445" t="s">
        <v>2085</v>
      </c>
      <c r="L445" t="s">
        <v>2079</v>
      </c>
      <c r="M445" t="s">
        <v>165</v>
      </c>
      <c r="N445" t="s">
        <v>127</v>
      </c>
      <c r="O445" t="s">
        <v>167</v>
      </c>
      <c r="P445" t="s">
        <v>1959</v>
      </c>
      <c r="Q445" t="s">
        <v>168</v>
      </c>
      <c r="R445" t="s">
        <v>165</v>
      </c>
      <c r="S445" t="s">
        <v>119</v>
      </c>
      <c r="T445" t="s">
        <v>1960</v>
      </c>
      <c r="U445" t="s">
        <v>136</v>
      </c>
      <c r="V445" t="s">
        <v>2036</v>
      </c>
      <c r="W445" t="s">
        <v>2037</v>
      </c>
      <c r="X445" s="51" t="str">
        <f t="shared" si="10"/>
        <v>3</v>
      </c>
      <c r="Y445" s="51" t="str">
        <f>IF(T445="","",IF(AND(T445&lt;&gt;'Tabelas auxiliares'!$B$236,T445&lt;&gt;'Tabelas auxiliares'!$B$237,T445&lt;&gt;'Tabelas auxiliares'!$C$236,T445&lt;&gt;'Tabelas auxiliares'!$C$237,T445&lt;&gt;'Tabelas auxiliares'!$D$236),"FOLHA DE PESSOAL",IF(X445='Tabelas auxiliares'!$A$237,"CUSTEIO",IF(X445='Tabelas auxiliares'!$A$236,"INVESTIMENTO","ERRO - VERIFICAR"))))</f>
        <v>FOLHA DE PESSOAL</v>
      </c>
      <c r="Z445" s="64">
        <f t="shared" si="11"/>
        <v>48275.88</v>
      </c>
      <c r="AC445" s="44">
        <v>48275.88</v>
      </c>
      <c r="AD445" s="72"/>
      <c r="AE445" s="72"/>
      <c r="AF445" s="72"/>
      <c r="AG445" s="72"/>
      <c r="AH445" s="72"/>
      <c r="AI445" s="72"/>
      <c r="AJ445" s="72"/>
      <c r="AK445" s="72"/>
      <c r="AL445" s="72"/>
      <c r="AM445" s="72"/>
      <c r="AN445" s="72"/>
      <c r="AO445" s="72"/>
    </row>
    <row r="446" spans="1:41" x14ac:dyDescent="0.25">
      <c r="A446" t="s">
        <v>594</v>
      </c>
      <c r="B446" t="s">
        <v>302</v>
      </c>
      <c r="C446" t="s">
        <v>595</v>
      </c>
      <c r="D446" t="s">
        <v>90</v>
      </c>
      <c r="E446" t="s">
        <v>117</v>
      </c>
      <c r="F446" s="51" t="str">
        <f>IFERROR(VLOOKUP(D446,'Tabelas auxiliares'!$A$3:$B$61,2,FALSE),"")</f>
        <v>SUGEPE-FOLHA - PASEP + AUX. MORADIA</v>
      </c>
      <c r="G446" s="51" t="str">
        <f>IFERROR(VLOOKUP($B446,'Tabelas auxiliares'!$A$65:$C$102,2,FALSE),"")</f>
        <v>Folha de pagamento - Ativos, Previdência, PASEP</v>
      </c>
      <c r="H446" s="51" t="str">
        <f>IFERROR(VLOOKUP($B446,'Tabelas auxiliares'!$A$65:$C$102,3,FALSE),"")</f>
        <v>FOLHA DE PAGAMENTO / CONTRIBUICAO PARA O PSS / SUBSTITUICOES / INSS PATRONAL / PASEP</v>
      </c>
      <c r="I446" t="s">
        <v>633</v>
      </c>
      <c r="J446" t="s">
        <v>2077</v>
      </c>
      <c r="K446" t="s">
        <v>2086</v>
      </c>
      <c r="L446" t="s">
        <v>2079</v>
      </c>
      <c r="M446" t="s">
        <v>2039</v>
      </c>
      <c r="N446" t="s">
        <v>127</v>
      </c>
      <c r="O446" t="s">
        <v>167</v>
      </c>
      <c r="P446" t="s">
        <v>1959</v>
      </c>
      <c r="Q446" t="s">
        <v>168</v>
      </c>
      <c r="R446" t="s">
        <v>165</v>
      </c>
      <c r="S446" t="s">
        <v>119</v>
      </c>
      <c r="T446" t="s">
        <v>1960</v>
      </c>
      <c r="U446" t="s">
        <v>136</v>
      </c>
      <c r="V446" t="s">
        <v>2040</v>
      </c>
      <c r="W446" t="s">
        <v>2041</v>
      </c>
      <c r="X446" s="51" t="str">
        <f t="shared" si="10"/>
        <v>3</v>
      </c>
      <c r="Y446" s="51" t="str">
        <f>IF(T446="","",IF(AND(T446&lt;&gt;'Tabelas auxiliares'!$B$236,T446&lt;&gt;'Tabelas auxiliares'!$B$237,T446&lt;&gt;'Tabelas auxiliares'!$C$236,T446&lt;&gt;'Tabelas auxiliares'!$C$237,T446&lt;&gt;'Tabelas auxiliares'!$D$236),"FOLHA DE PESSOAL",IF(X446='Tabelas auxiliares'!$A$237,"CUSTEIO",IF(X446='Tabelas auxiliares'!$A$236,"INVESTIMENTO","ERRO - VERIFICAR"))))</f>
        <v>FOLHA DE PESSOAL</v>
      </c>
      <c r="Z446" s="64">
        <f t="shared" si="11"/>
        <v>107006.11</v>
      </c>
      <c r="AC446" s="44">
        <v>107006.11</v>
      </c>
      <c r="AD446" s="72"/>
      <c r="AE446" s="72"/>
      <c r="AF446" s="72"/>
      <c r="AG446" s="72"/>
      <c r="AH446" s="72"/>
      <c r="AI446" s="72"/>
      <c r="AJ446" s="72"/>
      <c r="AK446" s="72"/>
      <c r="AL446" s="72"/>
      <c r="AM446" s="72"/>
      <c r="AN446" s="72"/>
      <c r="AO446" s="72"/>
    </row>
    <row r="447" spans="1:41" x14ac:dyDescent="0.25">
      <c r="A447" t="s">
        <v>594</v>
      </c>
      <c r="B447" t="s">
        <v>302</v>
      </c>
      <c r="C447" t="s">
        <v>595</v>
      </c>
      <c r="D447" t="s">
        <v>90</v>
      </c>
      <c r="E447" t="s">
        <v>117</v>
      </c>
      <c r="F447" s="51" t="str">
        <f>IFERROR(VLOOKUP(D447,'Tabelas auxiliares'!$A$3:$B$61,2,FALSE),"")</f>
        <v>SUGEPE-FOLHA - PASEP + AUX. MORADIA</v>
      </c>
      <c r="G447" s="51" t="str">
        <f>IFERROR(VLOOKUP($B447,'Tabelas auxiliares'!$A$65:$C$102,2,FALSE),"")</f>
        <v>Folha de pagamento - Ativos, Previdência, PASEP</v>
      </c>
      <c r="H447" s="51" t="str">
        <f>IFERROR(VLOOKUP($B447,'Tabelas auxiliares'!$A$65:$C$102,3,FALSE),"")</f>
        <v>FOLHA DE PAGAMENTO / CONTRIBUICAO PARA O PSS / SUBSTITUICOES / INSS PATRONAL / PASEP</v>
      </c>
      <c r="I447" t="s">
        <v>633</v>
      </c>
      <c r="J447" t="s">
        <v>2077</v>
      </c>
      <c r="K447" t="s">
        <v>2087</v>
      </c>
      <c r="L447" t="s">
        <v>2079</v>
      </c>
      <c r="M447" t="s">
        <v>2043</v>
      </c>
      <c r="N447" t="s">
        <v>126</v>
      </c>
      <c r="O447" t="s">
        <v>167</v>
      </c>
      <c r="P447" t="s">
        <v>1974</v>
      </c>
      <c r="Q447" t="s">
        <v>168</v>
      </c>
      <c r="R447" t="s">
        <v>165</v>
      </c>
      <c r="S447" t="s">
        <v>119</v>
      </c>
      <c r="T447" t="s">
        <v>1975</v>
      </c>
      <c r="U447" t="s">
        <v>120</v>
      </c>
      <c r="V447" t="s">
        <v>1976</v>
      </c>
      <c r="W447" t="s">
        <v>1977</v>
      </c>
      <c r="X447" s="51" t="str">
        <f t="shared" si="10"/>
        <v>3</v>
      </c>
      <c r="Y447" s="51" t="str">
        <f>IF(T447="","",IF(AND(T447&lt;&gt;'Tabelas auxiliares'!$B$236,T447&lt;&gt;'Tabelas auxiliares'!$B$237,T447&lt;&gt;'Tabelas auxiliares'!$C$236,T447&lt;&gt;'Tabelas auxiliares'!$C$237,T447&lt;&gt;'Tabelas auxiliares'!$D$236),"FOLHA DE PESSOAL",IF(X447='Tabelas auxiliares'!$A$237,"CUSTEIO",IF(X447='Tabelas auxiliares'!$A$236,"INVESTIMENTO","ERRO - VERIFICAR"))))</f>
        <v>FOLHA DE PESSOAL</v>
      </c>
      <c r="Z447" s="64">
        <f t="shared" si="11"/>
        <v>3528970.5</v>
      </c>
      <c r="AC447" s="44">
        <v>3528970.5</v>
      </c>
      <c r="AD447" s="72"/>
      <c r="AE447" s="72"/>
      <c r="AF447" s="72"/>
      <c r="AG447" s="72"/>
      <c r="AH447" s="72"/>
      <c r="AI447" s="72"/>
      <c r="AJ447" s="72"/>
      <c r="AK447" s="72"/>
      <c r="AL447" s="72"/>
      <c r="AM447" s="72"/>
      <c r="AN447" s="72"/>
      <c r="AO447" s="72"/>
    </row>
    <row r="448" spans="1:41" x14ac:dyDescent="0.25">
      <c r="A448" t="s">
        <v>594</v>
      </c>
      <c r="B448" t="s">
        <v>302</v>
      </c>
      <c r="C448" t="s">
        <v>595</v>
      </c>
      <c r="D448" t="s">
        <v>90</v>
      </c>
      <c r="E448" t="s">
        <v>117</v>
      </c>
      <c r="F448" s="51" t="str">
        <f>IFERROR(VLOOKUP(D448,'Tabelas auxiliares'!$A$3:$B$61,2,FALSE),"")</f>
        <v>SUGEPE-FOLHA - PASEP + AUX. MORADIA</v>
      </c>
      <c r="G448" s="51" t="str">
        <f>IFERROR(VLOOKUP($B448,'Tabelas auxiliares'!$A$65:$C$102,2,FALSE),"")</f>
        <v>Folha de pagamento - Ativos, Previdência, PASEP</v>
      </c>
      <c r="H448" s="51" t="str">
        <f>IFERROR(VLOOKUP($B448,'Tabelas auxiliares'!$A$65:$C$102,3,FALSE),"")</f>
        <v>FOLHA DE PAGAMENTO / CONTRIBUICAO PARA O PSS / SUBSTITUICOES / INSS PATRONAL / PASEP</v>
      </c>
      <c r="I448" t="s">
        <v>633</v>
      </c>
      <c r="J448" t="s">
        <v>2077</v>
      </c>
      <c r="K448" t="s">
        <v>2088</v>
      </c>
      <c r="L448" t="s">
        <v>2079</v>
      </c>
      <c r="M448" t="s">
        <v>2045</v>
      </c>
      <c r="N448" t="s">
        <v>166</v>
      </c>
      <c r="O448" t="s">
        <v>167</v>
      </c>
      <c r="P448" t="s">
        <v>200</v>
      </c>
      <c r="Q448" t="s">
        <v>168</v>
      </c>
      <c r="R448" t="s">
        <v>165</v>
      </c>
      <c r="S448" t="s">
        <v>119</v>
      </c>
      <c r="T448" t="s">
        <v>164</v>
      </c>
      <c r="U448" t="s">
        <v>118</v>
      </c>
      <c r="V448" t="s">
        <v>2046</v>
      </c>
      <c r="W448" t="s">
        <v>2047</v>
      </c>
      <c r="X448" s="51" t="str">
        <f t="shared" si="10"/>
        <v>3</v>
      </c>
      <c r="Y448" s="51" t="str">
        <f>IF(T448="","",IF(AND(T448&lt;&gt;'Tabelas auxiliares'!$B$236,T448&lt;&gt;'Tabelas auxiliares'!$B$237,T448&lt;&gt;'Tabelas auxiliares'!$C$236,T448&lt;&gt;'Tabelas auxiliares'!$C$237,T448&lt;&gt;'Tabelas auxiliares'!$D$236),"FOLHA DE PESSOAL",IF(X448='Tabelas auxiliares'!$A$237,"CUSTEIO",IF(X448='Tabelas auxiliares'!$A$236,"INVESTIMENTO","ERRO - VERIFICAR"))))</f>
        <v>CUSTEIO</v>
      </c>
      <c r="Z448" s="64">
        <f t="shared" si="11"/>
        <v>167999.63</v>
      </c>
      <c r="AC448" s="44">
        <v>167999.63</v>
      </c>
      <c r="AD448" s="72"/>
      <c r="AE448" s="72"/>
      <c r="AF448" s="72"/>
      <c r="AG448" s="72"/>
      <c r="AH448" s="72"/>
      <c r="AI448" s="72"/>
      <c r="AJ448" s="72"/>
      <c r="AK448" s="72"/>
      <c r="AL448" s="72"/>
      <c r="AM448" s="72"/>
      <c r="AN448" s="72"/>
      <c r="AO448" s="72"/>
    </row>
    <row r="449" spans="1:41" x14ac:dyDescent="0.25">
      <c r="A449" t="s">
        <v>594</v>
      </c>
      <c r="B449" t="s">
        <v>302</v>
      </c>
      <c r="C449" t="s">
        <v>595</v>
      </c>
      <c r="D449" t="s">
        <v>90</v>
      </c>
      <c r="E449" t="s">
        <v>117</v>
      </c>
      <c r="F449" s="51" t="str">
        <f>IFERROR(VLOOKUP(D449,'Tabelas auxiliares'!$A$3:$B$61,2,FALSE),"")</f>
        <v>SUGEPE-FOLHA - PASEP + AUX. MORADIA</v>
      </c>
      <c r="G449" s="51" t="str">
        <f>IFERROR(VLOOKUP($B449,'Tabelas auxiliares'!$A$65:$C$102,2,FALSE),"")</f>
        <v>Folha de pagamento - Ativos, Previdência, PASEP</v>
      </c>
      <c r="H449" s="51" t="str">
        <f>IFERROR(VLOOKUP($B449,'Tabelas auxiliares'!$A$65:$C$102,3,FALSE),"")</f>
        <v>FOLHA DE PAGAMENTO / CONTRIBUICAO PARA O PSS / SUBSTITUICOES / INSS PATRONAL / PASEP</v>
      </c>
      <c r="I449" t="s">
        <v>619</v>
      </c>
      <c r="J449" t="s">
        <v>810</v>
      </c>
      <c r="K449" t="s">
        <v>2089</v>
      </c>
      <c r="L449" t="s">
        <v>811</v>
      </c>
      <c r="M449" t="s">
        <v>170</v>
      </c>
      <c r="N449" t="s">
        <v>126</v>
      </c>
      <c r="O449" t="s">
        <v>167</v>
      </c>
      <c r="P449" t="s">
        <v>1974</v>
      </c>
      <c r="Q449" t="s">
        <v>168</v>
      </c>
      <c r="R449" t="s">
        <v>165</v>
      </c>
      <c r="S449" t="s">
        <v>119</v>
      </c>
      <c r="T449" t="s">
        <v>1975</v>
      </c>
      <c r="U449" t="s">
        <v>120</v>
      </c>
      <c r="V449" t="s">
        <v>1976</v>
      </c>
      <c r="W449" t="s">
        <v>1977</v>
      </c>
      <c r="X449" s="51" t="str">
        <f t="shared" si="10"/>
        <v>3</v>
      </c>
      <c r="Y449" s="51" t="str">
        <f>IF(T449="","",IF(AND(T449&lt;&gt;'Tabelas auxiliares'!$B$236,T449&lt;&gt;'Tabelas auxiliares'!$B$237,T449&lt;&gt;'Tabelas auxiliares'!$C$236,T449&lt;&gt;'Tabelas auxiliares'!$C$237,T449&lt;&gt;'Tabelas auxiliares'!$D$236),"FOLHA DE PESSOAL",IF(X449='Tabelas auxiliares'!$A$237,"CUSTEIO",IF(X449='Tabelas auxiliares'!$A$236,"INVESTIMENTO","ERRO - VERIFICAR"))))</f>
        <v>FOLHA DE PESSOAL</v>
      </c>
      <c r="Z449" s="64">
        <f t="shared" si="11"/>
        <v>8628.2000000000007</v>
      </c>
      <c r="AC449" s="44">
        <v>8628.2000000000007</v>
      </c>
      <c r="AD449" s="72"/>
      <c r="AE449" s="72"/>
      <c r="AF449" s="72"/>
      <c r="AG449" s="72"/>
      <c r="AH449" s="72"/>
      <c r="AI449" s="72"/>
      <c r="AJ449" s="72"/>
      <c r="AK449" s="72"/>
      <c r="AL449" s="72"/>
      <c r="AM449" s="72"/>
      <c r="AN449" s="72"/>
      <c r="AO449" s="72"/>
    </row>
    <row r="450" spans="1:41" x14ac:dyDescent="0.25">
      <c r="A450" t="s">
        <v>594</v>
      </c>
      <c r="B450" t="s">
        <v>302</v>
      </c>
      <c r="C450" t="s">
        <v>595</v>
      </c>
      <c r="D450" t="s">
        <v>90</v>
      </c>
      <c r="E450" t="s">
        <v>117</v>
      </c>
      <c r="F450" s="51" t="str">
        <f>IFERROR(VLOOKUP(D450,'Tabelas auxiliares'!$A$3:$B$61,2,FALSE),"")</f>
        <v>SUGEPE-FOLHA - PASEP + AUX. MORADIA</v>
      </c>
      <c r="G450" s="51" t="str">
        <f>IFERROR(VLOOKUP($B450,'Tabelas auxiliares'!$A$65:$C$102,2,FALSE),"")</f>
        <v>Folha de pagamento - Ativos, Previdência, PASEP</v>
      </c>
      <c r="H450" s="51" t="str">
        <f>IFERROR(VLOOKUP($B450,'Tabelas auxiliares'!$A$65:$C$102,3,FALSE),"")</f>
        <v>FOLHA DE PAGAMENTO / CONTRIBUICAO PARA O PSS / SUBSTITUICOES / INSS PATRONAL / PASEP</v>
      </c>
      <c r="I450" t="s">
        <v>599</v>
      </c>
      <c r="J450" t="s">
        <v>2077</v>
      </c>
      <c r="K450" t="s">
        <v>2090</v>
      </c>
      <c r="L450" t="s">
        <v>2079</v>
      </c>
      <c r="M450" t="s">
        <v>1737</v>
      </c>
      <c r="N450" t="s">
        <v>127</v>
      </c>
      <c r="O450" t="s">
        <v>167</v>
      </c>
      <c r="P450" t="s">
        <v>1959</v>
      </c>
      <c r="Q450" t="s">
        <v>168</v>
      </c>
      <c r="R450" t="s">
        <v>165</v>
      </c>
      <c r="S450" t="s">
        <v>119</v>
      </c>
      <c r="T450" t="s">
        <v>1960</v>
      </c>
      <c r="U450" t="s">
        <v>136</v>
      </c>
      <c r="V450" t="s">
        <v>1961</v>
      </c>
      <c r="W450" t="s">
        <v>1962</v>
      </c>
      <c r="X450" s="51" t="str">
        <f t="shared" si="10"/>
        <v>3</v>
      </c>
      <c r="Y450" s="51" t="str">
        <f>IF(T450="","",IF(AND(T450&lt;&gt;'Tabelas auxiliares'!$B$236,T450&lt;&gt;'Tabelas auxiliares'!$B$237,T450&lt;&gt;'Tabelas auxiliares'!$C$236,T450&lt;&gt;'Tabelas auxiliares'!$C$237,T450&lt;&gt;'Tabelas auxiliares'!$D$236),"FOLHA DE PESSOAL",IF(X450='Tabelas auxiliares'!$A$237,"CUSTEIO",IF(X450='Tabelas auxiliares'!$A$236,"INVESTIMENTO","ERRO - VERIFICAR"))))</f>
        <v>FOLHA DE PESSOAL</v>
      </c>
      <c r="Z450" s="64">
        <f t="shared" si="11"/>
        <v>125624.5</v>
      </c>
      <c r="AC450" s="44">
        <v>125624.5</v>
      </c>
      <c r="AD450" s="72"/>
      <c r="AE450" s="72"/>
      <c r="AF450" s="72"/>
      <c r="AG450" s="72"/>
      <c r="AH450" s="72"/>
      <c r="AI450" s="72"/>
      <c r="AJ450" s="72"/>
      <c r="AK450" s="72"/>
      <c r="AL450" s="72"/>
      <c r="AM450" s="72"/>
      <c r="AN450" s="72"/>
      <c r="AO450" s="72"/>
    </row>
    <row r="451" spans="1:41" x14ac:dyDescent="0.25">
      <c r="A451" t="s">
        <v>594</v>
      </c>
      <c r="B451" t="s">
        <v>302</v>
      </c>
      <c r="C451" t="s">
        <v>595</v>
      </c>
      <c r="D451" t="s">
        <v>90</v>
      </c>
      <c r="E451" t="s">
        <v>117</v>
      </c>
      <c r="F451" s="51" t="str">
        <f>IFERROR(VLOOKUP(D451,'Tabelas auxiliares'!$A$3:$B$61,2,FALSE),"")</f>
        <v>SUGEPE-FOLHA - PASEP + AUX. MORADIA</v>
      </c>
      <c r="G451" s="51" t="str">
        <f>IFERROR(VLOOKUP($B451,'Tabelas auxiliares'!$A$65:$C$102,2,FALSE),"")</f>
        <v>Folha de pagamento - Ativos, Previdência, PASEP</v>
      </c>
      <c r="H451" s="51" t="str">
        <f>IFERROR(VLOOKUP($B451,'Tabelas auxiliares'!$A$65:$C$102,3,FALSE),"")</f>
        <v>FOLHA DE PAGAMENTO / CONTRIBUICAO PARA O PSS / SUBSTITUICOES / INSS PATRONAL / PASEP</v>
      </c>
      <c r="I451" t="s">
        <v>599</v>
      </c>
      <c r="J451" t="s">
        <v>2077</v>
      </c>
      <c r="K451" t="s">
        <v>2090</v>
      </c>
      <c r="L451" t="s">
        <v>2079</v>
      </c>
      <c r="M451" t="s">
        <v>1737</v>
      </c>
      <c r="N451" t="s">
        <v>127</v>
      </c>
      <c r="O451" t="s">
        <v>167</v>
      </c>
      <c r="P451" t="s">
        <v>1959</v>
      </c>
      <c r="Q451" t="s">
        <v>168</v>
      </c>
      <c r="R451" t="s">
        <v>165</v>
      </c>
      <c r="S451" t="s">
        <v>119</v>
      </c>
      <c r="T451" t="s">
        <v>1960</v>
      </c>
      <c r="U451" t="s">
        <v>136</v>
      </c>
      <c r="V451" t="s">
        <v>1963</v>
      </c>
      <c r="W451" t="s">
        <v>1964</v>
      </c>
      <c r="X451" s="51" t="str">
        <f t="shared" si="10"/>
        <v>3</v>
      </c>
      <c r="Y451" s="51" t="str">
        <f>IF(T451="","",IF(AND(T451&lt;&gt;'Tabelas auxiliares'!$B$236,T451&lt;&gt;'Tabelas auxiliares'!$B$237,T451&lt;&gt;'Tabelas auxiliares'!$C$236,T451&lt;&gt;'Tabelas auxiliares'!$C$237,T451&lt;&gt;'Tabelas auxiliares'!$D$236),"FOLHA DE PESSOAL",IF(X451='Tabelas auxiliares'!$A$237,"CUSTEIO",IF(X451='Tabelas auxiliares'!$A$236,"INVESTIMENTO","ERRO - VERIFICAR"))))</f>
        <v>FOLHA DE PESSOAL</v>
      </c>
      <c r="Z451" s="64">
        <f t="shared" si="11"/>
        <v>6281.22</v>
      </c>
      <c r="AC451" s="44">
        <v>6281.22</v>
      </c>
      <c r="AD451" s="72"/>
      <c r="AE451" s="72"/>
      <c r="AF451" s="72"/>
      <c r="AG451" s="72"/>
      <c r="AH451" s="72"/>
      <c r="AI451" s="72"/>
      <c r="AJ451" s="72"/>
      <c r="AK451" s="72"/>
      <c r="AL451" s="72"/>
      <c r="AM451" s="72"/>
      <c r="AN451" s="72"/>
      <c r="AO451" s="72"/>
    </row>
    <row r="452" spans="1:41" x14ac:dyDescent="0.25">
      <c r="A452" t="s">
        <v>594</v>
      </c>
      <c r="B452" t="s">
        <v>302</v>
      </c>
      <c r="C452" t="s">
        <v>595</v>
      </c>
      <c r="D452" t="s">
        <v>90</v>
      </c>
      <c r="E452" t="s">
        <v>117</v>
      </c>
      <c r="F452" s="51" t="str">
        <f>IFERROR(VLOOKUP(D452,'Tabelas auxiliares'!$A$3:$B$61,2,FALSE),"")</f>
        <v>SUGEPE-FOLHA - PASEP + AUX. MORADIA</v>
      </c>
      <c r="G452" s="51" t="str">
        <f>IFERROR(VLOOKUP($B452,'Tabelas auxiliares'!$A$65:$C$102,2,FALSE),"")</f>
        <v>Folha de pagamento - Ativos, Previdência, PASEP</v>
      </c>
      <c r="H452" s="51" t="str">
        <f>IFERROR(VLOOKUP($B452,'Tabelas auxiliares'!$A$65:$C$102,3,FALSE),"")</f>
        <v>FOLHA DE PAGAMENTO / CONTRIBUICAO PARA O PSS / SUBSTITUICOES / INSS PATRONAL / PASEP</v>
      </c>
      <c r="I452" t="s">
        <v>1026</v>
      </c>
      <c r="J452" t="s">
        <v>2091</v>
      </c>
      <c r="K452" t="s">
        <v>2092</v>
      </c>
      <c r="L452" t="s">
        <v>2093</v>
      </c>
      <c r="M452" t="s">
        <v>165</v>
      </c>
      <c r="N452" t="s">
        <v>125</v>
      </c>
      <c r="O452" t="s">
        <v>167</v>
      </c>
      <c r="P452" t="s">
        <v>1982</v>
      </c>
      <c r="Q452" t="s">
        <v>168</v>
      </c>
      <c r="R452" t="s">
        <v>165</v>
      </c>
      <c r="S452" t="s">
        <v>1983</v>
      </c>
      <c r="T452" t="s">
        <v>1960</v>
      </c>
      <c r="U452" t="s">
        <v>135</v>
      </c>
      <c r="V452" t="s">
        <v>1984</v>
      </c>
      <c r="W452" t="s">
        <v>1985</v>
      </c>
      <c r="X452" s="51" t="str">
        <f t="shared" si="10"/>
        <v>3</v>
      </c>
      <c r="Y452" s="51" t="str">
        <f>IF(T452="","",IF(AND(T452&lt;&gt;'Tabelas auxiliares'!$B$236,T452&lt;&gt;'Tabelas auxiliares'!$B$237,T452&lt;&gt;'Tabelas auxiliares'!$C$236,T452&lt;&gt;'Tabelas auxiliares'!$C$237,T452&lt;&gt;'Tabelas auxiliares'!$D$236),"FOLHA DE PESSOAL",IF(X452='Tabelas auxiliares'!$A$237,"CUSTEIO",IF(X452='Tabelas auxiliares'!$A$236,"INVESTIMENTO","ERRO - VERIFICAR"))))</f>
        <v>FOLHA DE PESSOAL</v>
      </c>
      <c r="Z452" s="64">
        <f t="shared" si="11"/>
        <v>379399.41</v>
      </c>
      <c r="AC452" s="44">
        <v>379399.41</v>
      </c>
      <c r="AD452" s="72"/>
      <c r="AE452" s="72"/>
      <c r="AF452" s="72"/>
      <c r="AG452" s="72"/>
      <c r="AH452" s="72"/>
      <c r="AI452" s="72"/>
      <c r="AJ452" s="72"/>
      <c r="AK452" s="72"/>
      <c r="AL452" s="72"/>
      <c r="AM452" s="72"/>
      <c r="AN452" s="72"/>
      <c r="AO452" s="72"/>
    </row>
    <row r="453" spans="1:41" x14ac:dyDescent="0.25">
      <c r="A453" t="s">
        <v>594</v>
      </c>
      <c r="B453" t="s">
        <v>302</v>
      </c>
      <c r="C453" t="s">
        <v>595</v>
      </c>
      <c r="D453" t="s">
        <v>90</v>
      </c>
      <c r="E453" t="s">
        <v>117</v>
      </c>
      <c r="F453" s="51" t="str">
        <f>IFERROR(VLOOKUP(D453,'Tabelas auxiliares'!$A$3:$B$61,2,FALSE),"")</f>
        <v>SUGEPE-FOLHA - PASEP + AUX. MORADIA</v>
      </c>
      <c r="G453" s="51" t="str">
        <f>IFERROR(VLOOKUP($B453,'Tabelas auxiliares'!$A$65:$C$102,2,FALSE),"")</f>
        <v>Folha de pagamento - Ativos, Previdência, PASEP</v>
      </c>
      <c r="H453" s="51" t="str">
        <f>IFERROR(VLOOKUP($B453,'Tabelas auxiliares'!$A$65:$C$102,3,FALSE),"")</f>
        <v>FOLHA DE PAGAMENTO / CONTRIBUICAO PARA O PSS / SUBSTITUICOES / INSS PATRONAL / PASEP</v>
      </c>
      <c r="I453" t="s">
        <v>1026</v>
      </c>
      <c r="J453" t="s">
        <v>2091</v>
      </c>
      <c r="K453" t="s">
        <v>2092</v>
      </c>
      <c r="L453" t="s">
        <v>2093</v>
      </c>
      <c r="M453" t="s">
        <v>165</v>
      </c>
      <c r="N453" t="s">
        <v>125</v>
      </c>
      <c r="O453" t="s">
        <v>167</v>
      </c>
      <c r="P453" t="s">
        <v>1982</v>
      </c>
      <c r="Q453" t="s">
        <v>168</v>
      </c>
      <c r="R453" t="s">
        <v>165</v>
      </c>
      <c r="S453" t="s">
        <v>1983</v>
      </c>
      <c r="T453" t="s">
        <v>1960</v>
      </c>
      <c r="U453" t="s">
        <v>135</v>
      </c>
      <c r="V453" t="s">
        <v>1986</v>
      </c>
      <c r="W453" t="s">
        <v>1987</v>
      </c>
      <c r="X453" s="51" t="str">
        <f t="shared" si="10"/>
        <v>3</v>
      </c>
      <c r="Y453" s="51" t="str">
        <f>IF(T453="","",IF(AND(T453&lt;&gt;'Tabelas auxiliares'!$B$236,T453&lt;&gt;'Tabelas auxiliares'!$B$237,T453&lt;&gt;'Tabelas auxiliares'!$C$236,T453&lt;&gt;'Tabelas auxiliares'!$C$237,T453&lt;&gt;'Tabelas auxiliares'!$D$236),"FOLHA DE PESSOAL",IF(X453='Tabelas auxiliares'!$A$237,"CUSTEIO",IF(X453='Tabelas auxiliares'!$A$236,"INVESTIMENTO","ERRO - VERIFICAR"))))</f>
        <v>FOLHA DE PESSOAL</v>
      </c>
      <c r="Z453" s="64">
        <f t="shared" si="11"/>
        <v>7463.45</v>
      </c>
      <c r="AC453" s="44">
        <v>7463.45</v>
      </c>
      <c r="AD453" s="72"/>
      <c r="AE453" s="72"/>
      <c r="AF453" s="72"/>
      <c r="AG453" s="72"/>
      <c r="AH453" s="72"/>
      <c r="AI453" s="72"/>
      <c r="AJ453" s="72"/>
      <c r="AK453" s="72"/>
      <c r="AL453" s="72"/>
      <c r="AM453" s="72"/>
      <c r="AN453" s="72"/>
      <c r="AO453" s="72"/>
    </row>
    <row r="454" spans="1:41" x14ac:dyDescent="0.25">
      <c r="A454" t="s">
        <v>594</v>
      </c>
      <c r="B454" t="s">
        <v>302</v>
      </c>
      <c r="C454" t="s">
        <v>595</v>
      </c>
      <c r="D454" t="s">
        <v>90</v>
      </c>
      <c r="E454" t="s">
        <v>117</v>
      </c>
      <c r="F454" s="51" t="str">
        <f>IFERROR(VLOOKUP(D454,'Tabelas auxiliares'!$A$3:$B$61,2,FALSE),"")</f>
        <v>SUGEPE-FOLHA - PASEP + AUX. MORADIA</v>
      </c>
      <c r="G454" s="51" t="str">
        <f>IFERROR(VLOOKUP($B454,'Tabelas auxiliares'!$A$65:$C$102,2,FALSE),"")</f>
        <v>Folha de pagamento - Ativos, Previdência, PASEP</v>
      </c>
      <c r="H454" s="51" t="str">
        <f>IFERROR(VLOOKUP($B454,'Tabelas auxiliares'!$A$65:$C$102,3,FALSE),"")</f>
        <v>FOLHA DE PAGAMENTO / CONTRIBUICAO PARA O PSS / SUBSTITUICOES / INSS PATRONAL / PASEP</v>
      </c>
      <c r="I454" t="s">
        <v>1026</v>
      </c>
      <c r="J454" t="s">
        <v>2091</v>
      </c>
      <c r="K454" t="s">
        <v>2092</v>
      </c>
      <c r="L454" t="s">
        <v>2093</v>
      </c>
      <c r="M454" t="s">
        <v>165</v>
      </c>
      <c r="N454" t="s">
        <v>125</v>
      </c>
      <c r="O454" t="s">
        <v>167</v>
      </c>
      <c r="P454" t="s">
        <v>1982</v>
      </c>
      <c r="Q454" t="s">
        <v>168</v>
      </c>
      <c r="R454" t="s">
        <v>165</v>
      </c>
      <c r="S454" t="s">
        <v>1983</v>
      </c>
      <c r="T454" t="s">
        <v>1960</v>
      </c>
      <c r="U454" t="s">
        <v>135</v>
      </c>
      <c r="V454" t="s">
        <v>1988</v>
      </c>
      <c r="W454" t="s">
        <v>1989</v>
      </c>
      <c r="X454" s="51" t="str">
        <f t="shared" si="10"/>
        <v>3</v>
      </c>
      <c r="Y454" s="51" t="str">
        <f>IF(T454="","",IF(AND(T454&lt;&gt;'Tabelas auxiliares'!$B$236,T454&lt;&gt;'Tabelas auxiliares'!$B$237,T454&lt;&gt;'Tabelas auxiliares'!$C$236,T454&lt;&gt;'Tabelas auxiliares'!$C$237,T454&lt;&gt;'Tabelas auxiliares'!$D$236),"FOLHA DE PESSOAL",IF(X454='Tabelas auxiliares'!$A$237,"CUSTEIO",IF(X454='Tabelas auxiliares'!$A$236,"INVESTIMENTO","ERRO - VERIFICAR"))))</f>
        <v>FOLHA DE PESSOAL</v>
      </c>
      <c r="Z454" s="64">
        <f t="shared" si="11"/>
        <v>252.37</v>
      </c>
      <c r="AC454" s="44">
        <v>252.37</v>
      </c>
      <c r="AD454" s="72"/>
      <c r="AE454" s="72"/>
      <c r="AF454" s="72"/>
      <c r="AG454" s="72"/>
      <c r="AH454" s="72"/>
      <c r="AI454" s="72"/>
      <c r="AJ454" s="72"/>
      <c r="AK454" s="72"/>
      <c r="AL454" s="72"/>
      <c r="AM454" s="72"/>
      <c r="AN454" s="72"/>
      <c r="AO454" s="72"/>
    </row>
    <row r="455" spans="1:41" x14ac:dyDescent="0.25">
      <c r="A455" t="s">
        <v>594</v>
      </c>
      <c r="B455" t="s">
        <v>302</v>
      </c>
      <c r="C455" t="s">
        <v>595</v>
      </c>
      <c r="D455" t="s">
        <v>90</v>
      </c>
      <c r="E455" t="s">
        <v>117</v>
      </c>
      <c r="F455" s="51" t="str">
        <f>IFERROR(VLOOKUP(D455,'Tabelas auxiliares'!$A$3:$B$61,2,FALSE),"")</f>
        <v>SUGEPE-FOLHA - PASEP + AUX. MORADIA</v>
      </c>
      <c r="G455" s="51" t="str">
        <f>IFERROR(VLOOKUP($B455,'Tabelas auxiliares'!$A$65:$C$102,2,FALSE),"")</f>
        <v>Folha de pagamento - Ativos, Previdência, PASEP</v>
      </c>
      <c r="H455" s="51" t="str">
        <f>IFERROR(VLOOKUP($B455,'Tabelas auxiliares'!$A$65:$C$102,3,FALSE),"")</f>
        <v>FOLHA DE PAGAMENTO / CONTRIBUICAO PARA O PSS / SUBSTITUICOES / INSS PATRONAL / PASEP</v>
      </c>
      <c r="I455" t="s">
        <v>1026</v>
      </c>
      <c r="J455" t="s">
        <v>2091</v>
      </c>
      <c r="K455" t="s">
        <v>2094</v>
      </c>
      <c r="L455" t="s">
        <v>2093</v>
      </c>
      <c r="M455" t="s">
        <v>165</v>
      </c>
      <c r="N455" t="s">
        <v>125</v>
      </c>
      <c r="O455" t="s">
        <v>167</v>
      </c>
      <c r="P455" t="s">
        <v>1982</v>
      </c>
      <c r="Q455" t="s">
        <v>168</v>
      </c>
      <c r="R455" t="s">
        <v>165</v>
      </c>
      <c r="S455" t="s">
        <v>1983</v>
      </c>
      <c r="T455" t="s">
        <v>1960</v>
      </c>
      <c r="U455" t="s">
        <v>135</v>
      </c>
      <c r="V455" t="s">
        <v>1991</v>
      </c>
      <c r="W455" t="s">
        <v>1992</v>
      </c>
      <c r="X455" s="51" t="str">
        <f t="shared" si="10"/>
        <v>3</v>
      </c>
      <c r="Y455" s="51" t="str">
        <f>IF(T455="","",IF(AND(T455&lt;&gt;'Tabelas auxiliares'!$B$236,T455&lt;&gt;'Tabelas auxiliares'!$B$237,T455&lt;&gt;'Tabelas auxiliares'!$C$236,T455&lt;&gt;'Tabelas auxiliares'!$C$237,T455&lt;&gt;'Tabelas auxiliares'!$D$236),"FOLHA DE PESSOAL",IF(X455='Tabelas auxiliares'!$A$237,"CUSTEIO",IF(X455='Tabelas auxiliares'!$A$236,"INVESTIMENTO","ERRO - VERIFICAR"))))</f>
        <v>FOLHA DE PESSOAL</v>
      </c>
      <c r="Z455" s="64">
        <f t="shared" si="11"/>
        <v>68277.13</v>
      </c>
      <c r="AC455" s="44">
        <v>68277.13</v>
      </c>
      <c r="AD455" s="72"/>
      <c r="AE455" s="72"/>
      <c r="AF455" s="72"/>
      <c r="AG455" s="72"/>
      <c r="AH455" s="72"/>
      <c r="AI455" s="72"/>
      <c r="AJ455" s="72"/>
      <c r="AK455" s="72"/>
      <c r="AL455" s="72"/>
      <c r="AM455" s="72"/>
      <c r="AN455" s="72"/>
      <c r="AO455" s="72"/>
    </row>
    <row r="456" spans="1:41" x14ac:dyDescent="0.25">
      <c r="A456" t="s">
        <v>594</v>
      </c>
      <c r="B456" t="s">
        <v>302</v>
      </c>
      <c r="C456" t="s">
        <v>595</v>
      </c>
      <c r="D456" t="s">
        <v>90</v>
      </c>
      <c r="E456" t="s">
        <v>117</v>
      </c>
      <c r="F456" s="51" t="str">
        <f>IFERROR(VLOOKUP(D456,'Tabelas auxiliares'!$A$3:$B$61,2,FALSE),"")</f>
        <v>SUGEPE-FOLHA - PASEP + AUX. MORADIA</v>
      </c>
      <c r="G456" s="51" t="str">
        <f>IFERROR(VLOOKUP($B456,'Tabelas auxiliares'!$A$65:$C$102,2,FALSE),"")</f>
        <v>Folha de pagamento - Ativos, Previdência, PASEP</v>
      </c>
      <c r="H456" s="51" t="str">
        <f>IFERROR(VLOOKUP($B456,'Tabelas auxiliares'!$A$65:$C$102,3,FALSE),"")</f>
        <v>FOLHA DE PAGAMENTO / CONTRIBUICAO PARA O PSS / SUBSTITUICOES / INSS PATRONAL / PASEP</v>
      </c>
      <c r="I456" t="s">
        <v>1026</v>
      </c>
      <c r="J456" t="s">
        <v>2091</v>
      </c>
      <c r="K456" t="s">
        <v>2095</v>
      </c>
      <c r="L456" t="s">
        <v>2093</v>
      </c>
      <c r="M456" t="s">
        <v>165</v>
      </c>
      <c r="N456" t="s">
        <v>127</v>
      </c>
      <c r="O456" t="s">
        <v>167</v>
      </c>
      <c r="P456" t="s">
        <v>1959</v>
      </c>
      <c r="Q456" t="s">
        <v>168</v>
      </c>
      <c r="R456" t="s">
        <v>165</v>
      </c>
      <c r="S456" t="s">
        <v>119</v>
      </c>
      <c r="T456" t="s">
        <v>1960</v>
      </c>
      <c r="U456" t="s">
        <v>136</v>
      </c>
      <c r="V456" t="s">
        <v>1994</v>
      </c>
      <c r="W456" t="s">
        <v>1995</v>
      </c>
      <c r="X456" s="51" t="str">
        <f t="shared" si="10"/>
        <v>3</v>
      </c>
      <c r="Y456" s="51" t="str">
        <f>IF(T456="","",IF(AND(T456&lt;&gt;'Tabelas auxiliares'!$B$236,T456&lt;&gt;'Tabelas auxiliares'!$B$237,T456&lt;&gt;'Tabelas auxiliares'!$C$236,T456&lt;&gt;'Tabelas auxiliares'!$C$237,T456&lt;&gt;'Tabelas auxiliares'!$D$236),"FOLHA DE PESSOAL",IF(X456='Tabelas auxiliares'!$A$237,"CUSTEIO",IF(X456='Tabelas auxiliares'!$A$236,"INVESTIMENTO","ERRO - VERIFICAR"))))</f>
        <v>FOLHA DE PESSOAL</v>
      </c>
      <c r="Z456" s="64">
        <f t="shared" si="11"/>
        <v>642438.28</v>
      </c>
      <c r="AC456" s="44">
        <v>642438.28</v>
      </c>
      <c r="AD456" s="72"/>
      <c r="AE456" s="72"/>
      <c r="AF456" s="72"/>
      <c r="AG456" s="72"/>
      <c r="AH456" s="72"/>
      <c r="AI456" s="72"/>
      <c r="AJ456" s="72"/>
      <c r="AK456" s="72"/>
      <c r="AL456" s="72"/>
      <c r="AM456" s="72"/>
      <c r="AN456" s="72"/>
      <c r="AO456" s="72"/>
    </row>
    <row r="457" spans="1:41" x14ac:dyDescent="0.25">
      <c r="A457" t="s">
        <v>594</v>
      </c>
      <c r="B457" t="s">
        <v>302</v>
      </c>
      <c r="C457" t="s">
        <v>595</v>
      </c>
      <c r="D457" t="s">
        <v>90</v>
      </c>
      <c r="E457" t="s">
        <v>117</v>
      </c>
      <c r="F457" s="51" t="str">
        <f>IFERROR(VLOOKUP(D457,'Tabelas auxiliares'!$A$3:$B$61,2,FALSE),"")</f>
        <v>SUGEPE-FOLHA - PASEP + AUX. MORADIA</v>
      </c>
      <c r="G457" s="51" t="str">
        <f>IFERROR(VLOOKUP($B457,'Tabelas auxiliares'!$A$65:$C$102,2,FALSE),"")</f>
        <v>Folha de pagamento - Ativos, Previdência, PASEP</v>
      </c>
      <c r="H457" s="51" t="str">
        <f>IFERROR(VLOOKUP($B457,'Tabelas auxiliares'!$A$65:$C$102,3,FALSE),"")</f>
        <v>FOLHA DE PAGAMENTO / CONTRIBUICAO PARA O PSS / SUBSTITUICOES / INSS PATRONAL / PASEP</v>
      </c>
      <c r="I457" t="s">
        <v>1026</v>
      </c>
      <c r="J457" t="s">
        <v>2091</v>
      </c>
      <c r="K457" t="s">
        <v>2095</v>
      </c>
      <c r="L457" t="s">
        <v>2093</v>
      </c>
      <c r="M457" t="s">
        <v>165</v>
      </c>
      <c r="N457" t="s">
        <v>127</v>
      </c>
      <c r="O457" t="s">
        <v>167</v>
      </c>
      <c r="P457" t="s">
        <v>1959</v>
      </c>
      <c r="Q457" t="s">
        <v>168</v>
      </c>
      <c r="R457" t="s">
        <v>165</v>
      </c>
      <c r="S457" t="s">
        <v>119</v>
      </c>
      <c r="T457" t="s">
        <v>1960</v>
      </c>
      <c r="U457" t="s">
        <v>136</v>
      </c>
      <c r="V457" t="s">
        <v>1996</v>
      </c>
      <c r="W457" t="s">
        <v>1997</v>
      </c>
      <c r="X457" s="51" t="str">
        <f t="shared" si="10"/>
        <v>3</v>
      </c>
      <c r="Y457" s="51" t="str">
        <f>IF(T457="","",IF(AND(T457&lt;&gt;'Tabelas auxiliares'!$B$236,T457&lt;&gt;'Tabelas auxiliares'!$B$237,T457&lt;&gt;'Tabelas auxiliares'!$C$236,T457&lt;&gt;'Tabelas auxiliares'!$C$237,T457&lt;&gt;'Tabelas auxiliares'!$D$236),"FOLHA DE PESSOAL",IF(X457='Tabelas auxiliares'!$A$237,"CUSTEIO",IF(X457='Tabelas auxiliares'!$A$236,"INVESTIMENTO","ERRO - VERIFICAR"))))</f>
        <v>FOLHA DE PESSOAL</v>
      </c>
      <c r="Z457" s="64">
        <f t="shared" si="11"/>
        <v>4808.09</v>
      </c>
      <c r="AC457" s="44">
        <v>4808.09</v>
      </c>
      <c r="AD457" s="72"/>
      <c r="AE457" s="72"/>
      <c r="AF457" s="72"/>
      <c r="AG457" s="72"/>
      <c r="AH457" s="72"/>
      <c r="AI457" s="72"/>
      <c r="AJ457" s="72"/>
      <c r="AK457" s="72"/>
      <c r="AL457" s="72"/>
      <c r="AM457" s="72"/>
      <c r="AN457" s="72"/>
      <c r="AO457" s="72"/>
    </row>
    <row r="458" spans="1:41" x14ac:dyDescent="0.25">
      <c r="A458" t="s">
        <v>594</v>
      </c>
      <c r="B458" t="s">
        <v>302</v>
      </c>
      <c r="C458" t="s">
        <v>595</v>
      </c>
      <c r="D458" t="s">
        <v>90</v>
      </c>
      <c r="E458" t="s">
        <v>117</v>
      </c>
      <c r="F458" s="51" t="str">
        <f>IFERROR(VLOOKUP(D458,'Tabelas auxiliares'!$A$3:$B$61,2,FALSE),"")</f>
        <v>SUGEPE-FOLHA - PASEP + AUX. MORADIA</v>
      </c>
      <c r="G458" s="51" t="str">
        <f>IFERROR(VLOOKUP($B458,'Tabelas auxiliares'!$A$65:$C$102,2,FALSE),"")</f>
        <v>Folha de pagamento - Ativos, Previdência, PASEP</v>
      </c>
      <c r="H458" s="51" t="str">
        <f>IFERROR(VLOOKUP($B458,'Tabelas auxiliares'!$A$65:$C$102,3,FALSE),"")</f>
        <v>FOLHA DE PAGAMENTO / CONTRIBUICAO PARA O PSS / SUBSTITUICOES / INSS PATRONAL / PASEP</v>
      </c>
      <c r="I458" t="s">
        <v>1026</v>
      </c>
      <c r="J458" t="s">
        <v>2091</v>
      </c>
      <c r="K458" t="s">
        <v>2095</v>
      </c>
      <c r="L458" t="s">
        <v>2093</v>
      </c>
      <c r="M458" t="s">
        <v>165</v>
      </c>
      <c r="N458" t="s">
        <v>127</v>
      </c>
      <c r="O458" t="s">
        <v>167</v>
      </c>
      <c r="P458" t="s">
        <v>1959</v>
      </c>
      <c r="Q458" t="s">
        <v>168</v>
      </c>
      <c r="R458" t="s">
        <v>165</v>
      </c>
      <c r="S458" t="s">
        <v>119</v>
      </c>
      <c r="T458" t="s">
        <v>1960</v>
      </c>
      <c r="U458" t="s">
        <v>136</v>
      </c>
      <c r="V458" t="s">
        <v>2063</v>
      </c>
      <c r="W458" t="s">
        <v>2064</v>
      </c>
      <c r="X458" s="51" t="str">
        <f t="shared" si="10"/>
        <v>3</v>
      </c>
      <c r="Y458" s="51" t="str">
        <f>IF(T458="","",IF(AND(T458&lt;&gt;'Tabelas auxiliares'!$B$236,T458&lt;&gt;'Tabelas auxiliares'!$B$237,T458&lt;&gt;'Tabelas auxiliares'!$C$236,T458&lt;&gt;'Tabelas auxiliares'!$C$237,T458&lt;&gt;'Tabelas auxiliares'!$D$236),"FOLHA DE PESSOAL",IF(X458='Tabelas auxiliares'!$A$237,"CUSTEIO",IF(X458='Tabelas auxiliares'!$A$236,"INVESTIMENTO","ERRO - VERIFICAR"))))</f>
        <v>FOLHA DE PESSOAL</v>
      </c>
      <c r="Z458" s="64">
        <f t="shared" si="11"/>
        <v>12020.23</v>
      </c>
      <c r="AC458" s="44">
        <v>12020.23</v>
      </c>
      <c r="AD458" s="72"/>
      <c r="AE458" s="72"/>
      <c r="AF458" s="72"/>
      <c r="AG458" s="72"/>
      <c r="AH458" s="72"/>
      <c r="AI458" s="72"/>
      <c r="AJ458" s="72"/>
      <c r="AK458" s="72"/>
      <c r="AL458" s="72"/>
      <c r="AM458" s="72"/>
      <c r="AN458" s="72"/>
      <c r="AO458" s="72"/>
    </row>
    <row r="459" spans="1:41" x14ac:dyDescent="0.25">
      <c r="A459" t="s">
        <v>594</v>
      </c>
      <c r="B459" t="s">
        <v>302</v>
      </c>
      <c r="C459" t="s">
        <v>595</v>
      </c>
      <c r="D459" t="s">
        <v>90</v>
      </c>
      <c r="E459" t="s">
        <v>117</v>
      </c>
      <c r="F459" s="51" t="str">
        <f>IFERROR(VLOOKUP(D459,'Tabelas auxiliares'!$A$3:$B$61,2,FALSE),"")</f>
        <v>SUGEPE-FOLHA - PASEP + AUX. MORADIA</v>
      </c>
      <c r="G459" s="51" t="str">
        <f>IFERROR(VLOOKUP($B459,'Tabelas auxiliares'!$A$65:$C$102,2,FALSE),"")</f>
        <v>Folha de pagamento - Ativos, Previdência, PASEP</v>
      </c>
      <c r="H459" s="51" t="str">
        <f>IFERROR(VLOOKUP($B459,'Tabelas auxiliares'!$A$65:$C$102,3,FALSE),"")</f>
        <v>FOLHA DE PAGAMENTO / CONTRIBUICAO PARA O PSS / SUBSTITUICOES / INSS PATRONAL / PASEP</v>
      </c>
      <c r="I459" t="s">
        <v>1026</v>
      </c>
      <c r="J459" t="s">
        <v>2091</v>
      </c>
      <c r="K459" t="s">
        <v>2095</v>
      </c>
      <c r="L459" t="s">
        <v>2093</v>
      </c>
      <c r="M459" t="s">
        <v>165</v>
      </c>
      <c r="N459" t="s">
        <v>127</v>
      </c>
      <c r="O459" t="s">
        <v>167</v>
      </c>
      <c r="P459" t="s">
        <v>1959</v>
      </c>
      <c r="Q459" t="s">
        <v>168</v>
      </c>
      <c r="R459" t="s">
        <v>165</v>
      </c>
      <c r="S459" t="s">
        <v>119</v>
      </c>
      <c r="T459" t="s">
        <v>1960</v>
      </c>
      <c r="U459" t="s">
        <v>136</v>
      </c>
      <c r="V459" t="s">
        <v>1998</v>
      </c>
      <c r="W459" t="s">
        <v>1999</v>
      </c>
      <c r="X459" s="51" t="str">
        <f t="shared" si="10"/>
        <v>3</v>
      </c>
      <c r="Y459" s="51" t="str">
        <f>IF(T459="","",IF(AND(T459&lt;&gt;'Tabelas auxiliares'!$B$236,T459&lt;&gt;'Tabelas auxiliares'!$B$237,T459&lt;&gt;'Tabelas auxiliares'!$C$236,T459&lt;&gt;'Tabelas auxiliares'!$C$237,T459&lt;&gt;'Tabelas auxiliares'!$D$236),"FOLHA DE PESSOAL",IF(X459='Tabelas auxiliares'!$A$237,"CUSTEIO",IF(X459='Tabelas auxiliares'!$A$236,"INVESTIMENTO","ERRO - VERIFICAR"))))</f>
        <v>FOLHA DE PESSOAL</v>
      </c>
      <c r="Z459" s="64">
        <f t="shared" si="11"/>
        <v>30883.759999999998</v>
      </c>
      <c r="AC459" s="44">
        <v>30883.759999999998</v>
      </c>
      <c r="AD459" s="72"/>
      <c r="AE459" s="72"/>
      <c r="AF459" s="72"/>
      <c r="AG459" s="72"/>
      <c r="AH459" s="72"/>
      <c r="AI459" s="72"/>
      <c r="AJ459" s="72"/>
      <c r="AK459" s="72"/>
      <c r="AL459" s="72"/>
      <c r="AM459" s="72"/>
      <c r="AN459" s="72"/>
      <c r="AO459" s="72"/>
    </row>
    <row r="460" spans="1:41" x14ac:dyDescent="0.25">
      <c r="A460" t="s">
        <v>594</v>
      </c>
      <c r="B460" t="s">
        <v>302</v>
      </c>
      <c r="C460" t="s">
        <v>595</v>
      </c>
      <c r="D460" t="s">
        <v>90</v>
      </c>
      <c r="E460" t="s">
        <v>117</v>
      </c>
      <c r="F460" s="51" t="str">
        <f>IFERROR(VLOOKUP(D460,'Tabelas auxiliares'!$A$3:$B$61,2,FALSE),"")</f>
        <v>SUGEPE-FOLHA - PASEP + AUX. MORADIA</v>
      </c>
      <c r="G460" s="51" t="str">
        <f>IFERROR(VLOOKUP($B460,'Tabelas auxiliares'!$A$65:$C$102,2,FALSE),"")</f>
        <v>Folha de pagamento - Ativos, Previdência, PASEP</v>
      </c>
      <c r="H460" s="51" t="str">
        <f>IFERROR(VLOOKUP($B460,'Tabelas auxiliares'!$A$65:$C$102,3,FALSE),"")</f>
        <v>FOLHA DE PAGAMENTO / CONTRIBUICAO PARA O PSS / SUBSTITUICOES / INSS PATRONAL / PASEP</v>
      </c>
      <c r="I460" t="s">
        <v>1026</v>
      </c>
      <c r="J460" t="s">
        <v>2091</v>
      </c>
      <c r="K460" t="s">
        <v>2095</v>
      </c>
      <c r="L460" t="s">
        <v>2093</v>
      </c>
      <c r="M460" t="s">
        <v>165</v>
      </c>
      <c r="N460" t="s">
        <v>127</v>
      </c>
      <c r="O460" t="s">
        <v>167</v>
      </c>
      <c r="P460" t="s">
        <v>1959</v>
      </c>
      <c r="Q460" t="s">
        <v>168</v>
      </c>
      <c r="R460" t="s">
        <v>165</v>
      </c>
      <c r="S460" t="s">
        <v>119</v>
      </c>
      <c r="T460" t="s">
        <v>1960</v>
      </c>
      <c r="U460" t="s">
        <v>136</v>
      </c>
      <c r="V460" t="s">
        <v>2096</v>
      </c>
      <c r="W460" t="s">
        <v>2097</v>
      </c>
      <c r="X460" s="51" t="str">
        <f t="shared" si="10"/>
        <v>3</v>
      </c>
      <c r="Y460" s="51" t="str">
        <f>IF(T460="","",IF(AND(T460&lt;&gt;'Tabelas auxiliares'!$B$236,T460&lt;&gt;'Tabelas auxiliares'!$B$237,T460&lt;&gt;'Tabelas auxiliares'!$C$236,T460&lt;&gt;'Tabelas auxiliares'!$C$237,T460&lt;&gt;'Tabelas auxiliares'!$D$236),"FOLHA DE PESSOAL",IF(X460='Tabelas auxiliares'!$A$237,"CUSTEIO",IF(X460='Tabelas auxiliares'!$A$236,"INVESTIMENTO","ERRO - VERIFICAR"))))</f>
        <v>FOLHA DE PESSOAL</v>
      </c>
      <c r="Z460" s="64">
        <f t="shared" si="11"/>
        <v>6731.32</v>
      </c>
      <c r="AC460" s="44">
        <v>6731.32</v>
      </c>
      <c r="AD460" s="72"/>
      <c r="AE460" s="72"/>
      <c r="AF460" s="72"/>
      <c r="AG460" s="72"/>
      <c r="AH460" s="72"/>
      <c r="AI460" s="72"/>
      <c r="AJ460" s="72"/>
      <c r="AK460" s="72"/>
      <c r="AL460" s="72"/>
      <c r="AM460" s="72"/>
      <c r="AN460" s="72"/>
      <c r="AO460" s="72"/>
    </row>
    <row r="461" spans="1:41" x14ac:dyDescent="0.25">
      <c r="A461" t="s">
        <v>594</v>
      </c>
      <c r="B461" t="s">
        <v>302</v>
      </c>
      <c r="C461" t="s">
        <v>595</v>
      </c>
      <c r="D461" t="s">
        <v>90</v>
      </c>
      <c r="E461" t="s">
        <v>117</v>
      </c>
      <c r="F461" s="51" t="str">
        <f>IFERROR(VLOOKUP(D461,'Tabelas auxiliares'!$A$3:$B$61,2,FALSE),"")</f>
        <v>SUGEPE-FOLHA - PASEP + AUX. MORADIA</v>
      </c>
      <c r="G461" s="51" t="str">
        <f>IFERROR(VLOOKUP($B461,'Tabelas auxiliares'!$A$65:$C$102,2,FALSE),"")</f>
        <v>Folha de pagamento - Ativos, Previdência, PASEP</v>
      </c>
      <c r="H461" s="51" t="str">
        <f>IFERROR(VLOOKUP($B461,'Tabelas auxiliares'!$A$65:$C$102,3,FALSE),"")</f>
        <v>FOLHA DE PAGAMENTO / CONTRIBUICAO PARA O PSS / SUBSTITUICOES / INSS PATRONAL / PASEP</v>
      </c>
      <c r="I461" t="s">
        <v>1026</v>
      </c>
      <c r="J461" t="s">
        <v>2091</v>
      </c>
      <c r="K461" t="s">
        <v>2098</v>
      </c>
      <c r="L461" t="s">
        <v>2093</v>
      </c>
      <c r="M461" t="s">
        <v>165</v>
      </c>
      <c r="N461" t="s">
        <v>127</v>
      </c>
      <c r="O461" t="s">
        <v>167</v>
      </c>
      <c r="P461" t="s">
        <v>1959</v>
      </c>
      <c r="Q461" t="s">
        <v>168</v>
      </c>
      <c r="R461" t="s">
        <v>165</v>
      </c>
      <c r="S461" t="s">
        <v>119</v>
      </c>
      <c r="T461" t="s">
        <v>1960</v>
      </c>
      <c r="U461" t="s">
        <v>136</v>
      </c>
      <c r="V461" t="s">
        <v>2001</v>
      </c>
      <c r="W461" t="s">
        <v>2002</v>
      </c>
      <c r="X461" s="51" t="str">
        <f t="shared" si="10"/>
        <v>3</v>
      </c>
      <c r="Y461" s="51" t="str">
        <f>IF(T461="","",IF(AND(T461&lt;&gt;'Tabelas auxiliares'!$B$236,T461&lt;&gt;'Tabelas auxiliares'!$B$237,T461&lt;&gt;'Tabelas auxiliares'!$C$236,T461&lt;&gt;'Tabelas auxiliares'!$C$237,T461&lt;&gt;'Tabelas auxiliares'!$D$236),"FOLHA DE PESSOAL",IF(X461='Tabelas auxiliares'!$A$237,"CUSTEIO",IF(X461='Tabelas auxiliares'!$A$236,"INVESTIMENTO","ERRO - VERIFICAR"))))</f>
        <v>FOLHA DE PESSOAL</v>
      </c>
      <c r="Z461" s="64">
        <f t="shared" si="11"/>
        <v>8282447.9000000004</v>
      </c>
      <c r="AC461" s="44">
        <v>8282447.9000000004</v>
      </c>
      <c r="AD461" s="72"/>
      <c r="AE461" s="72"/>
      <c r="AF461" s="72"/>
      <c r="AG461" s="72"/>
      <c r="AH461" s="72"/>
      <c r="AI461" s="72"/>
      <c r="AJ461" s="72"/>
      <c r="AK461" s="72"/>
      <c r="AL461" s="72"/>
      <c r="AM461" s="72"/>
      <c r="AN461" s="72"/>
      <c r="AO461" s="72"/>
    </row>
    <row r="462" spans="1:41" x14ac:dyDescent="0.25">
      <c r="A462" t="s">
        <v>594</v>
      </c>
      <c r="B462" t="s">
        <v>302</v>
      </c>
      <c r="C462" t="s">
        <v>595</v>
      </c>
      <c r="D462" t="s">
        <v>90</v>
      </c>
      <c r="E462" t="s">
        <v>117</v>
      </c>
      <c r="F462" s="51" t="str">
        <f>IFERROR(VLOOKUP(D462,'Tabelas auxiliares'!$A$3:$B$61,2,FALSE),"")</f>
        <v>SUGEPE-FOLHA - PASEP + AUX. MORADIA</v>
      </c>
      <c r="G462" s="51" t="str">
        <f>IFERROR(VLOOKUP($B462,'Tabelas auxiliares'!$A$65:$C$102,2,FALSE),"")</f>
        <v>Folha de pagamento - Ativos, Previdência, PASEP</v>
      </c>
      <c r="H462" s="51" t="str">
        <f>IFERROR(VLOOKUP($B462,'Tabelas auxiliares'!$A$65:$C$102,3,FALSE),"")</f>
        <v>FOLHA DE PAGAMENTO / CONTRIBUICAO PARA O PSS / SUBSTITUICOES / INSS PATRONAL / PASEP</v>
      </c>
      <c r="I462" t="s">
        <v>1026</v>
      </c>
      <c r="J462" t="s">
        <v>2091</v>
      </c>
      <c r="K462" t="s">
        <v>2098</v>
      </c>
      <c r="L462" t="s">
        <v>2093</v>
      </c>
      <c r="M462" t="s">
        <v>165</v>
      </c>
      <c r="N462" t="s">
        <v>127</v>
      </c>
      <c r="O462" t="s">
        <v>167</v>
      </c>
      <c r="P462" t="s">
        <v>1959</v>
      </c>
      <c r="Q462" t="s">
        <v>168</v>
      </c>
      <c r="R462" t="s">
        <v>165</v>
      </c>
      <c r="S462" t="s">
        <v>119</v>
      </c>
      <c r="T462" t="s">
        <v>1960</v>
      </c>
      <c r="U462" t="s">
        <v>136</v>
      </c>
      <c r="V462" t="s">
        <v>2003</v>
      </c>
      <c r="W462" t="s">
        <v>2004</v>
      </c>
      <c r="X462" s="51" t="str">
        <f t="shared" si="10"/>
        <v>3</v>
      </c>
      <c r="Y462" s="51" t="str">
        <f>IF(T462="","",IF(AND(T462&lt;&gt;'Tabelas auxiliares'!$B$236,T462&lt;&gt;'Tabelas auxiliares'!$B$237,T462&lt;&gt;'Tabelas auxiliares'!$C$236,T462&lt;&gt;'Tabelas auxiliares'!$C$237,T462&lt;&gt;'Tabelas auxiliares'!$D$236),"FOLHA DE PESSOAL",IF(X462='Tabelas auxiliares'!$A$237,"CUSTEIO",IF(X462='Tabelas auxiliares'!$A$236,"INVESTIMENTO","ERRO - VERIFICAR"))))</f>
        <v>FOLHA DE PESSOAL</v>
      </c>
      <c r="Z462" s="64">
        <f t="shared" si="11"/>
        <v>3085.63</v>
      </c>
      <c r="AC462" s="44">
        <v>3085.63</v>
      </c>
      <c r="AD462" s="72"/>
      <c r="AE462" s="72"/>
      <c r="AF462" s="72"/>
      <c r="AG462" s="72"/>
      <c r="AH462" s="72"/>
      <c r="AI462" s="72"/>
      <c r="AJ462" s="72"/>
      <c r="AK462" s="72"/>
      <c r="AL462" s="72"/>
      <c r="AM462" s="72"/>
      <c r="AN462" s="72"/>
      <c r="AO462" s="72"/>
    </row>
    <row r="463" spans="1:41" x14ac:dyDescent="0.25">
      <c r="A463" t="s">
        <v>594</v>
      </c>
      <c r="B463" t="s">
        <v>302</v>
      </c>
      <c r="C463" t="s">
        <v>595</v>
      </c>
      <c r="D463" t="s">
        <v>90</v>
      </c>
      <c r="E463" t="s">
        <v>117</v>
      </c>
      <c r="F463" s="51" t="str">
        <f>IFERROR(VLOOKUP(D463,'Tabelas auxiliares'!$A$3:$B$61,2,FALSE),"")</f>
        <v>SUGEPE-FOLHA - PASEP + AUX. MORADIA</v>
      </c>
      <c r="G463" s="51" t="str">
        <f>IFERROR(VLOOKUP($B463,'Tabelas auxiliares'!$A$65:$C$102,2,FALSE),"")</f>
        <v>Folha de pagamento - Ativos, Previdência, PASEP</v>
      </c>
      <c r="H463" s="51" t="str">
        <f>IFERROR(VLOOKUP($B463,'Tabelas auxiliares'!$A$65:$C$102,3,FALSE),"")</f>
        <v>FOLHA DE PAGAMENTO / CONTRIBUICAO PARA O PSS / SUBSTITUICOES / INSS PATRONAL / PASEP</v>
      </c>
      <c r="I463" t="s">
        <v>1026</v>
      </c>
      <c r="J463" t="s">
        <v>2091</v>
      </c>
      <c r="K463" t="s">
        <v>2098</v>
      </c>
      <c r="L463" t="s">
        <v>2093</v>
      </c>
      <c r="M463" t="s">
        <v>165</v>
      </c>
      <c r="N463" t="s">
        <v>127</v>
      </c>
      <c r="O463" t="s">
        <v>167</v>
      </c>
      <c r="P463" t="s">
        <v>1959</v>
      </c>
      <c r="Q463" t="s">
        <v>168</v>
      </c>
      <c r="R463" t="s">
        <v>165</v>
      </c>
      <c r="S463" t="s">
        <v>119</v>
      </c>
      <c r="T463" t="s">
        <v>1960</v>
      </c>
      <c r="U463" t="s">
        <v>136</v>
      </c>
      <c r="V463" t="s">
        <v>2005</v>
      </c>
      <c r="W463" t="s">
        <v>2006</v>
      </c>
      <c r="X463" s="51" t="str">
        <f t="shared" si="10"/>
        <v>3</v>
      </c>
      <c r="Y463" s="51" t="str">
        <f>IF(T463="","",IF(AND(T463&lt;&gt;'Tabelas auxiliares'!$B$236,T463&lt;&gt;'Tabelas auxiliares'!$B$237,T463&lt;&gt;'Tabelas auxiliares'!$C$236,T463&lt;&gt;'Tabelas auxiliares'!$C$237,T463&lt;&gt;'Tabelas auxiliares'!$D$236),"FOLHA DE PESSOAL",IF(X463='Tabelas auxiliares'!$A$237,"CUSTEIO",IF(X463='Tabelas auxiliares'!$A$236,"INVESTIMENTO","ERRO - VERIFICAR"))))</f>
        <v>FOLHA DE PESSOAL</v>
      </c>
      <c r="Z463" s="64">
        <f t="shared" si="11"/>
        <v>582.34</v>
      </c>
      <c r="AC463" s="44">
        <v>582.34</v>
      </c>
      <c r="AD463" s="72"/>
      <c r="AE463" s="72"/>
      <c r="AF463" s="72"/>
      <c r="AG463" s="72"/>
      <c r="AH463" s="72"/>
      <c r="AI463" s="72"/>
      <c r="AJ463" s="72"/>
      <c r="AK463" s="72"/>
      <c r="AL463" s="72"/>
      <c r="AM463" s="72"/>
      <c r="AN463" s="72"/>
      <c r="AO463" s="72"/>
    </row>
    <row r="464" spans="1:41" x14ac:dyDescent="0.25">
      <c r="A464" t="s">
        <v>594</v>
      </c>
      <c r="B464" t="s">
        <v>302</v>
      </c>
      <c r="C464" t="s">
        <v>595</v>
      </c>
      <c r="D464" t="s">
        <v>90</v>
      </c>
      <c r="E464" t="s">
        <v>117</v>
      </c>
      <c r="F464" s="51" t="str">
        <f>IFERROR(VLOOKUP(D464,'Tabelas auxiliares'!$A$3:$B$61,2,FALSE),"")</f>
        <v>SUGEPE-FOLHA - PASEP + AUX. MORADIA</v>
      </c>
      <c r="G464" s="51" t="str">
        <f>IFERROR(VLOOKUP($B464,'Tabelas auxiliares'!$A$65:$C$102,2,FALSE),"")</f>
        <v>Folha de pagamento - Ativos, Previdência, PASEP</v>
      </c>
      <c r="H464" s="51" t="str">
        <f>IFERROR(VLOOKUP($B464,'Tabelas auxiliares'!$A$65:$C$102,3,FALSE),"")</f>
        <v>FOLHA DE PAGAMENTO / CONTRIBUICAO PARA O PSS / SUBSTITUICOES / INSS PATRONAL / PASEP</v>
      </c>
      <c r="I464" t="s">
        <v>1026</v>
      </c>
      <c r="J464" t="s">
        <v>2091</v>
      </c>
      <c r="K464" t="s">
        <v>2098</v>
      </c>
      <c r="L464" t="s">
        <v>2093</v>
      </c>
      <c r="M464" t="s">
        <v>165</v>
      </c>
      <c r="N464" t="s">
        <v>127</v>
      </c>
      <c r="O464" t="s">
        <v>167</v>
      </c>
      <c r="P464" t="s">
        <v>1959</v>
      </c>
      <c r="Q464" t="s">
        <v>168</v>
      </c>
      <c r="R464" t="s">
        <v>165</v>
      </c>
      <c r="S464" t="s">
        <v>119</v>
      </c>
      <c r="T464" t="s">
        <v>1960</v>
      </c>
      <c r="U464" t="s">
        <v>136</v>
      </c>
      <c r="V464" t="s">
        <v>2007</v>
      </c>
      <c r="W464" t="s">
        <v>2008</v>
      </c>
      <c r="X464" s="51" t="str">
        <f t="shared" si="10"/>
        <v>3</v>
      </c>
      <c r="Y464" s="51" t="str">
        <f>IF(T464="","",IF(AND(T464&lt;&gt;'Tabelas auxiliares'!$B$236,T464&lt;&gt;'Tabelas auxiliares'!$B$237,T464&lt;&gt;'Tabelas auxiliares'!$C$236,T464&lt;&gt;'Tabelas auxiliares'!$C$237,T464&lt;&gt;'Tabelas auxiliares'!$D$236),"FOLHA DE PESSOAL",IF(X464='Tabelas auxiliares'!$A$237,"CUSTEIO",IF(X464='Tabelas auxiliares'!$A$236,"INVESTIMENTO","ERRO - VERIFICAR"))))</f>
        <v>FOLHA DE PESSOAL</v>
      </c>
      <c r="Z464" s="64">
        <f t="shared" si="11"/>
        <v>8700.17</v>
      </c>
      <c r="AC464" s="44">
        <v>8700.17</v>
      </c>
      <c r="AD464" s="72"/>
      <c r="AE464" s="72"/>
      <c r="AF464" s="72"/>
      <c r="AG464" s="72"/>
      <c r="AH464" s="72"/>
      <c r="AI464" s="72"/>
      <c r="AJ464" s="72"/>
      <c r="AK464" s="72"/>
      <c r="AL464" s="72"/>
      <c r="AM464" s="72"/>
      <c r="AN464" s="72"/>
      <c r="AO464" s="72"/>
    </row>
    <row r="465" spans="1:41" x14ac:dyDescent="0.25">
      <c r="A465" t="s">
        <v>594</v>
      </c>
      <c r="B465" t="s">
        <v>302</v>
      </c>
      <c r="C465" t="s">
        <v>595</v>
      </c>
      <c r="D465" t="s">
        <v>90</v>
      </c>
      <c r="E465" t="s">
        <v>117</v>
      </c>
      <c r="F465" s="51" t="str">
        <f>IFERROR(VLOOKUP(D465,'Tabelas auxiliares'!$A$3:$B$61,2,FALSE),"")</f>
        <v>SUGEPE-FOLHA - PASEP + AUX. MORADIA</v>
      </c>
      <c r="G465" s="51" t="str">
        <f>IFERROR(VLOOKUP($B465,'Tabelas auxiliares'!$A$65:$C$102,2,FALSE),"")</f>
        <v>Folha de pagamento - Ativos, Previdência, PASEP</v>
      </c>
      <c r="H465" s="51" t="str">
        <f>IFERROR(VLOOKUP($B465,'Tabelas auxiliares'!$A$65:$C$102,3,FALSE),"")</f>
        <v>FOLHA DE PAGAMENTO / CONTRIBUICAO PARA O PSS / SUBSTITUICOES / INSS PATRONAL / PASEP</v>
      </c>
      <c r="I465" t="s">
        <v>1026</v>
      </c>
      <c r="J465" t="s">
        <v>2091</v>
      </c>
      <c r="K465" t="s">
        <v>2098</v>
      </c>
      <c r="L465" t="s">
        <v>2093</v>
      </c>
      <c r="M465" t="s">
        <v>165</v>
      </c>
      <c r="N465" t="s">
        <v>127</v>
      </c>
      <c r="O465" t="s">
        <v>167</v>
      </c>
      <c r="P465" t="s">
        <v>1959</v>
      </c>
      <c r="Q465" t="s">
        <v>168</v>
      </c>
      <c r="R465" t="s">
        <v>165</v>
      </c>
      <c r="S465" t="s">
        <v>119</v>
      </c>
      <c r="T465" t="s">
        <v>1960</v>
      </c>
      <c r="U465" t="s">
        <v>136</v>
      </c>
      <c r="V465" t="s">
        <v>2009</v>
      </c>
      <c r="W465" t="s">
        <v>2010</v>
      </c>
      <c r="X465" s="51" t="str">
        <f t="shared" si="10"/>
        <v>3</v>
      </c>
      <c r="Y465" s="51" t="str">
        <f>IF(T465="","",IF(AND(T465&lt;&gt;'Tabelas auxiliares'!$B$236,T465&lt;&gt;'Tabelas auxiliares'!$B$237,T465&lt;&gt;'Tabelas auxiliares'!$C$236,T465&lt;&gt;'Tabelas auxiliares'!$C$237,T465&lt;&gt;'Tabelas auxiliares'!$D$236),"FOLHA DE PESSOAL",IF(X465='Tabelas auxiliares'!$A$237,"CUSTEIO",IF(X465='Tabelas auxiliares'!$A$236,"INVESTIMENTO","ERRO - VERIFICAR"))))</f>
        <v>FOLHA DE PESSOAL</v>
      </c>
      <c r="Z465" s="64">
        <f t="shared" si="11"/>
        <v>38210.15</v>
      </c>
      <c r="AC465" s="44">
        <v>38210.15</v>
      </c>
      <c r="AD465" s="72"/>
      <c r="AE465" s="72"/>
      <c r="AF465" s="72"/>
      <c r="AG465" s="72"/>
      <c r="AH465" s="72"/>
      <c r="AI465" s="72"/>
      <c r="AJ465" s="72"/>
      <c r="AK465" s="72"/>
      <c r="AL465" s="72"/>
      <c r="AM465" s="72"/>
      <c r="AN465" s="72"/>
      <c r="AO465" s="72"/>
    </row>
    <row r="466" spans="1:41" x14ac:dyDescent="0.25">
      <c r="A466" t="s">
        <v>594</v>
      </c>
      <c r="B466" t="s">
        <v>302</v>
      </c>
      <c r="C466" t="s">
        <v>595</v>
      </c>
      <c r="D466" t="s">
        <v>90</v>
      </c>
      <c r="E466" t="s">
        <v>117</v>
      </c>
      <c r="F466" s="51" t="str">
        <f>IFERROR(VLOOKUP(D466,'Tabelas auxiliares'!$A$3:$B$61,2,FALSE),"")</f>
        <v>SUGEPE-FOLHA - PASEP + AUX. MORADIA</v>
      </c>
      <c r="G466" s="51" t="str">
        <f>IFERROR(VLOOKUP($B466,'Tabelas auxiliares'!$A$65:$C$102,2,FALSE),"")</f>
        <v>Folha de pagamento - Ativos, Previdência, PASEP</v>
      </c>
      <c r="H466" s="51" t="str">
        <f>IFERROR(VLOOKUP($B466,'Tabelas auxiliares'!$A$65:$C$102,3,FALSE),"")</f>
        <v>FOLHA DE PAGAMENTO / CONTRIBUICAO PARA O PSS / SUBSTITUICOES / INSS PATRONAL / PASEP</v>
      </c>
      <c r="I466" t="s">
        <v>1026</v>
      </c>
      <c r="J466" t="s">
        <v>2091</v>
      </c>
      <c r="K466" t="s">
        <v>2098</v>
      </c>
      <c r="L466" t="s">
        <v>2093</v>
      </c>
      <c r="M466" t="s">
        <v>165</v>
      </c>
      <c r="N466" t="s">
        <v>127</v>
      </c>
      <c r="O466" t="s">
        <v>167</v>
      </c>
      <c r="P466" t="s">
        <v>1959</v>
      </c>
      <c r="Q466" t="s">
        <v>168</v>
      </c>
      <c r="R466" t="s">
        <v>165</v>
      </c>
      <c r="S466" t="s">
        <v>119</v>
      </c>
      <c r="T466" t="s">
        <v>1960</v>
      </c>
      <c r="U466" t="s">
        <v>136</v>
      </c>
      <c r="V466" t="s">
        <v>2011</v>
      </c>
      <c r="W466" t="s">
        <v>2012</v>
      </c>
      <c r="X466" s="51" t="str">
        <f t="shared" si="10"/>
        <v>3</v>
      </c>
      <c r="Y466" s="51" t="str">
        <f>IF(T466="","",IF(AND(T466&lt;&gt;'Tabelas auxiliares'!$B$236,T466&lt;&gt;'Tabelas auxiliares'!$B$237,T466&lt;&gt;'Tabelas auxiliares'!$C$236,T466&lt;&gt;'Tabelas auxiliares'!$C$237,T466&lt;&gt;'Tabelas auxiliares'!$D$236),"FOLHA DE PESSOAL",IF(X466='Tabelas auxiliares'!$A$237,"CUSTEIO",IF(X466='Tabelas auxiliares'!$A$236,"INVESTIMENTO","ERRO - VERIFICAR"))))</f>
        <v>FOLHA DE PESSOAL</v>
      </c>
      <c r="Z466" s="64">
        <f t="shared" si="11"/>
        <v>6153.92</v>
      </c>
      <c r="AC466" s="44">
        <v>6153.92</v>
      </c>
      <c r="AD466" s="72"/>
      <c r="AE466" s="72"/>
      <c r="AF466" s="72"/>
      <c r="AG466" s="72"/>
      <c r="AH466" s="72"/>
      <c r="AI466" s="72"/>
      <c r="AJ466" s="72"/>
      <c r="AK466" s="72"/>
      <c r="AL466" s="72"/>
      <c r="AM466" s="72"/>
      <c r="AN466" s="72"/>
      <c r="AO466" s="72"/>
    </row>
    <row r="467" spans="1:41" x14ac:dyDescent="0.25">
      <c r="A467" t="s">
        <v>594</v>
      </c>
      <c r="B467" t="s">
        <v>302</v>
      </c>
      <c r="C467" t="s">
        <v>595</v>
      </c>
      <c r="D467" t="s">
        <v>90</v>
      </c>
      <c r="E467" t="s">
        <v>117</v>
      </c>
      <c r="F467" s="51" t="str">
        <f>IFERROR(VLOOKUP(D467,'Tabelas auxiliares'!$A$3:$B$61,2,FALSE),"")</f>
        <v>SUGEPE-FOLHA - PASEP + AUX. MORADIA</v>
      </c>
      <c r="G467" s="51" t="str">
        <f>IFERROR(VLOOKUP($B467,'Tabelas auxiliares'!$A$65:$C$102,2,FALSE),"")</f>
        <v>Folha de pagamento - Ativos, Previdência, PASEP</v>
      </c>
      <c r="H467" s="51" t="str">
        <f>IFERROR(VLOOKUP($B467,'Tabelas auxiliares'!$A$65:$C$102,3,FALSE),"")</f>
        <v>FOLHA DE PAGAMENTO / CONTRIBUICAO PARA O PSS / SUBSTITUICOES / INSS PATRONAL / PASEP</v>
      </c>
      <c r="I467" t="s">
        <v>1026</v>
      </c>
      <c r="J467" t="s">
        <v>2091</v>
      </c>
      <c r="K467" t="s">
        <v>2098</v>
      </c>
      <c r="L467" t="s">
        <v>2093</v>
      </c>
      <c r="M467" t="s">
        <v>165</v>
      </c>
      <c r="N467" t="s">
        <v>127</v>
      </c>
      <c r="O467" t="s">
        <v>167</v>
      </c>
      <c r="P467" t="s">
        <v>1959</v>
      </c>
      <c r="Q467" t="s">
        <v>168</v>
      </c>
      <c r="R467" t="s">
        <v>165</v>
      </c>
      <c r="S467" t="s">
        <v>119</v>
      </c>
      <c r="T467" t="s">
        <v>1960</v>
      </c>
      <c r="U467" t="s">
        <v>136</v>
      </c>
      <c r="V467" t="s">
        <v>2013</v>
      </c>
      <c r="W467" t="s">
        <v>2014</v>
      </c>
      <c r="X467" s="51" t="str">
        <f t="shared" si="10"/>
        <v>3</v>
      </c>
      <c r="Y467" s="51" t="str">
        <f>IF(T467="","",IF(AND(T467&lt;&gt;'Tabelas auxiliares'!$B$236,T467&lt;&gt;'Tabelas auxiliares'!$B$237,T467&lt;&gt;'Tabelas auxiliares'!$C$236,T467&lt;&gt;'Tabelas auxiliares'!$C$237,T467&lt;&gt;'Tabelas auxiliares'!$D$236),"FOLHA DE PESSOAL",IF(X467='Tabelas auxiliares'!$A$237,"CUSTEIO",IF(X467='Tabelas auxiliares'!$A$236,"INVESTIMENTO","ERRO - VERIFICAR"))))</f>
        <v>FOLHA DE PESSOAL</v>
      </c>
      <c r="Z467" s="64">
        <f t="shared" si="11"/>
        <v>7100071.0800000001</v>
      </c>
      <c r="AC467" s="44">
        <v>7100071.0800000001</v>
      </c>
      <c r="AD467" s="72"/>
      <c r="AE467" s="72"/>
      <c r="AF467" s="72"/>
      <c r="AG467" s="72"/>
      <c r="AH467" s="72"/>
      <c r="AI467" s="72"/>
      <c r="AJ467" s="72"/>
      <c r="AK467" s="72"/>
      <c r="AL467" s="72"/>
      <c r="AM467" s="72"/>
      <c r="AN467" s="72"/>
      <c r="AO467" s="72"/>
    </row>
    <row r="468" spans="1:41" x14ac:dyDescent="0.25">
      <c r="A468" t="s">
        <v>594</v>
      </c>
      <c r="B468" t="s">
        <v>302</v>
      </c>
      <c r="C468" t="s">
        <v>595</v>
      </c>
      <c r="D468" t="s">
        <v>90</v>
      </c>
      <c r="E468" t="s">
        <v>117</v>
      </c>
      <c r="F468" s="51" t="str">
        <f>IFERROR(VLOOKUP(D468,'Tabelas auxiliares'!$A$3:$B$61,2,FALSE),"")</f>
        <v>SUGEPE-FOLHA - PASEP + AUX. MORADIA</v>
      </c>
      <c r="G468" s="51" t="str">
        <f>IFERROR(VLOOKUP($B468,'Tabelas auxiliares'!$A$65:$C$102,2,FALSE),"")</f>
        <v>Folha de pagamento - Ativos, Previdência, PASEP</v>
      </c>
      <c r="H468" s="51" t="str">
        <f>IFERROR(VLOOKUP($B468,'Tabelas auxiliares'!$A$65:$C$102,3,FALSE),"")</f>
        <v>FOLHA DE PAGAMENTO / CONTRIBUICAO PARA O PSS / SUBSTITUICOES / INSS PATRONAL / PASEP</v>
      </c>
      <c r="I468" t="s">
        <v>1026</v>
      </c>
      <c r="J468" t="s">
        <v>2091</v>
      </c>
      <c r="K468" t="s">
        <v>2098</v>
      </c>
      <c r="L468" t="s">
        <v>2093</v>
      </c>
      <c r="M468" t="s">
        <v>165</v>
      </c>
      <c r="N468" t="s">
        <v>127</v>
      </c>
      <c r="O468" t="s">
        <v>167</v>
      </c>
      <c r="P468" t="s">
        <v>1959</v>
      </c>
      <c r="Q468" t="s">
        <v>168</v>
      </c>
      <c r="R468" t="s">
        <v>165</v>
      </c>
      <c r="S468" t="s">
        <v>119</v>
      </c>
      <c r="T468" t="s">
        <v>1960</v>
      </c>
      <c r="U468" t="s">
        <v>136</v>
      </c>
      <c r="V468" t="s">
        <v>2015</v>
      </c>
      <c r="W468" t="s">
        <v>2016</v>
      </c>
      <c r="X468" s="51" t="str">
        <f t="shared" si="10"/>
        <v>3</v>
      </c>
      <c r="Y468" s="51" t="str">
        <f>IF(T468="","",IF(AND(T468&lt;&gt;'Tabelas auxiliares'!$B$236,T468&lt;&gt;'Tabelas auxiliares'!$B$237,T468&lt;&gt;'Tabelas auxiliares'!$C$236,T468&lt;&gt;'Tabelas auxiliares'!$C$237,T468&lt;&gt;'Tabelas auxiliares'!$D$236),"FOLHA DE PESSOAL",IF(X468='Tabelas auxiliares'!$A$237,"CUSTEIO",IF(X468='Tabelas auxiliares'!$A$236,"INVESTIMENTO","ERRO - VERIFICAR"))))</f>
        <v>FOLHA DE PESSOAL</v>
      </c>
      <c r="Z468" s="64">
        <f t="shared" si="11"/>
        <v>104419.13</v>
      </c>
      <c r="AC468" s="44">
        <v>104419.13</v>
      </c>
      <c r="AD468" s="72"/>
      <c r="AE468" s="72"/>
      <c r="AF468" s="72"/>
      <c r="AG468" s="72"/>
      <c r="AH468" s="72"/>
      <c r="AI468" s="72"/>
      <c r="AJ468" s="72"/>
      <c r="AK468" s="72"/>
      <c r="AL468" s="72"/>
      <c r="AM468" s="72"/>
      <c r="AN468" s="72"/>
      <c r="AO468" s="72"/>
    </row>
    <row r="469" spans="1:41" x14ac:dyDescent="0.25">
      <c r="A469" t="s">
        <v>594</v>
      </c>
      <c r="B469" t="s">
        <v>302</v>
      </c>
      <c r="C469" t="s">
        <v>595</v>
      </c>
      <c r="D469" t="s">
        <v>90</v>
      </c>
      <c r="E469" t="s">
        <v>117</v>
      </c>
      <c r="F469" s="51" t="str">
        <f>IFERROR(VLOOKUP(D469,'Tabelas auxiliares'!$A$3:$B$61,2,FALSE),"")</f>
        <v>SUGEPE-FOLHA - PASEP + AUX. MORADIA</v>
      </c>
      <c r="G469" s="51" t="str">
        <f>IFERROR(VLOOKUP($B469,'Tabelas auxiliares'!$A$65:$C$102,2,FALSE),"")</f>
        <v>Folha de pagamento - Ativos, Previdência, PASEP</v>
      </c>
      <c r="H469" s="51" t="str">
        <f>IFERROR(VLOOKUP($B469,'Tabelas auxiliares'!$A$65:$C$102,3,FALSE),"")</f>
        <v>FOLHA DE PAGAMENTO / CONTRIBUICAO PARA O PSS / SUBSTITUICOES / INSS PATRONAL / PASEP</v>
      </c>
      <c r="I469" t="s">
        <v>1026</v>
      </c>
      <c r="J469" t="s">
        <v>2091</v>
      </c>
      <c r="K469" t="s">
        <v>2098</v>
      </c>
      <c r="L469" t="s">
        <v>2093</v>
      </c>
      <c r="M469" t="s">
        <v>165</v>
      </c>
      <c r="N469" t="s">
        <v>127</v>
      </c>
      <c r="O469" t="s">
        <v>167</v>
      </c>
      <c r="P469" t="s">
        <v>1959</v>
      </c>
      <c r="Q469" t="s">
        <v>168</v>
      </c>
      <c r="R469" t="s">
        <v>165</v>
      </c>
      <c r="S469" t="s">
        <v>119</v>
      </c>
      <c r="T469" t="s">
        <v>1960</v>
      </c>
      <c r="U469" t="s">
        <v>136</v>
      </c>
      <c r="V469" t="s">
        <v>2017</v>
      </c>
      <c r="W469" t="s">
        <v>2018</v>
      </c>
      <c r="X469" s="51" t="str">
        <f t="shared" si="10"/>
        <v>3</v>
      </c>
      <c r="Y469" s="51" t="str">
        <f>IF(T469="","",IF(AND(T469&lt;&gt;'Tabelas auxiliares'!$B$236,T469&lt;&gt;'Tabelas auxiliares'!$B$237,T469&lt;&gt;'Tabelas auxiliares'!$C$236,T469&lt;&gt;'Tabelas auxiliares'!$C$237,T469&lt;&gt;'Tabelas auxiliares'!$D$236),"FOLHA DE PESSOAL",IF(X469='Tabelas auxiliares'!$A$237,"CUSTEIO",IF(X469='Tabelas auxiliares'!$A$236,"INVESTIMENTO","ERRO - VERIFICAR"))))</f>
        <v>FOLHA DE PESSOAL</v>
      </c>
      <c r="Z469" s="64">
        <f t="shared" si="11"/>
        <v>193711.58</v>
      </c>
      <c r="AC469" s="44">
        <v>193711.58</v>
      </c>
      <c r="AD469" s="72"/>
      <c r="AE469" s="72"/>
      <c r="AF469" s="72"/>
      <c r="AG469" s="72"/>
      <c r="AH469" s="72"/>
      <c r="AI469" s="72"/>
      <c r="AJ469" s="72"/>
      <c r="AK469" s="72"/>
      <c r="AL469" s="72"/>
      <c r="AM469" s="72"/>
      <c r="AN469" s="72"/>
      <c r="AO469" s="72"/>
    </row>
    <row r="470" spans="1:41" x14ac:dyDescent="0.25">
      <c r="A470" t="s">
        <v>594</v>
      </c>
      <c r="B470" t="s">
        <v>302</v>
      </c>
      <c r="C470" t="s">
        <v>595</v>
      </c>
      <c r="D470" t="s">
        <v>90</v>
      </c>
      <c r="E470" t="s">
        <v>117</v>
      </c>
      <c r="F470" s="51" t="str">
        <f>IFERROR(VLOOKUP(D470,'Tabelas auxiliares'!$A$3:$B$61,2,FALSE),"")</f>
        <v>SUGEPE-FOLHA - PASEP + AUX. MORADIA</v>
      </c>
      <c r="G470" s="51" t="str">
        <f>IFERROR(VLOOKUP($B470,'Tabelas auxiliares'!$A$65:$C$102,2,FALSE),"")</f>
        <v>Folha de pagamento - Ativos, Previdência, PASEP</v>
      </c>
      <c r="H470" s="51" t="str">
        <f>IFERROR(VLOOKUP($B470,'Tabelas auxiliares'!$A$65:$C$102,3,FALSE),"")</f>
        <v>FOLHA DE PAGAMENTO / CONTRIBUICAO PARA O PSS / SUBSTITUICOES / INSS PATRONAL / PASEP</v>
      </c>
      <c r="I470" t="s">
        <v>1026</v>
      </c>
      <c r="J470" t="s">
        <v>2091</v>
      </c>
      <c r="K470" t="s">
        <v>2098</v>
      </c>
      <c r="L470" t="s">
        <v>2093</v>
      </c>
      <c r="M470" t="s">
        <v>165</v>
      </c>
      <c r="N470" t="s">
        <v>127</v>
      </c>
      <c r="O470" t="s">
        <v>167</v>
      </c>
      <c r="P470" t="s">
        <v>1959</v>
      </c>
      <c r="Q470" t="s">
        <v>168</v>
      </c>
      <c r="R470" t="s">
        <v>165</v>
      </c>
      <c r="S470" t="s">
        <v>119</v>
      </c>
      <c r="T470" t="s">
        <v>1960</v>
      </c>
      <c r="U470" t="s">
        <v>136</v>
      </c>
      <c r="V470" t="s">
        <v>2019</v>
      </c>
      <c r="W470" t="s">
        <v>2020</v>
      </c>
      <c r="X470" s="51" t="str">
        <f t="shared" si="10"/>
        <v>3</v>
      </c>
      <c r="Y470" s="51" t="str">
        <f>IF(T470="","",IF(AND(T470&lt;&gt;'Tabelas auxiliares'!$B$236,T470&lt;&gt;'Tabelas auxiliares'!$B$237,T470&lt;&gt;'Tabelas auxiliares'!$C$236,T470&lt;&gt;'Tabelas auxiliares'!$C$237,T470&lt;&gt;'Tabelas auxiliares'!$D$236),"FOLHA DE PESSOAL",IF(X470='Tabelas auxiliares'!$A$237,"CUSTEIO",IF(X470='Tabelas auxiliares'!$A$236,"INVESTIMENTO","ERRO - VERIFICAR"))))</f>
        <v>FOLHA DE PESSOAL</v>
      </c>
      <c r="Z470" s="64">
        <f t="shared" si="11"/>
        <v>5017.25</v>
      </c>
      <c r="AC470" s="44">
        <v>5017.25</v>
      </c>
      <c r="AD470" s="72"/>
      <c r="AE470" s="72"/>
      <c r="AF470" s="72"/>
      <c r="AG470" s="72"/>
      <c r="AH470" s="72"/>
      <c r="AI470" s="72"/>
      <c r="AJ470" s="72"/>
      <c r="AK470" s="72"/>
      <c r="AL470" s="72"/>
      <c r="AM470" s="72"/>
      <c r="AN470" s="72"/>
      <c r="AO470" s="72"/>
    </row>
    <row r="471" spans="1:41" x14ac:dyDescent="0.25">
      <c r="A471" t="s">
        <v>594</v>
      </c>
      <c r="B471" t="s">
        <v>302</v>
      </c>
      <c r="C471" t="s">
        <v>595</v>
      </c>
      <c r="D471" t="s">
        <v>90</v>
      </c>
      <c r="E471" t="s">
        <v>117</v>
      </c>
      <c r="F471" s="51" t="str">
        <f>IFERROR(VLOOKUP(D471,'Tabelas auxiliares'!$A$3:$B$61,2,FALSE),"")</f>
        <v>SUGEPE-FOLHA - PASEP + AUX. MORADIA</v>
      </c>
      <c r="G471" s="51" t="str">
        <f>IFERROR(VLOOKUP($B471,'Tabelas auxiliares'!$A$65:$C$102,2,FALSE),"")</f>
        <v>Folha de pagamento - Ativos, Previdência, PASEP</v>
      </c>
      <c r="H471" s="51" t="str">
        <f>IFERROR(VLOOKUP($B471,'Tabelas auxiliares'!$A$65:$C$102,3,FALSE),"")</f>
        <v>FOLHA DE PAGAMENTO / CONTRIBUICAO PARA O PSS / SUBSTITUICOES / INSS PATRONAL / PASEP</v>
      </c>
      <c r="I471" t="s">
        <v>1026</v>
      </c>
      <c r="J471" t="s">
        <v>2091</v>
      </c>
      <c r="K471" t="s">
        <v>2098</v>
      </c>
      <c r="L471" t="s">
        <v>2093</v>
      </c>
      <c r="M471" t="s">
        <v>165</v>
      </c>
      <c r="N471" t="s">
        <v>127</v>
      </c>
      <c r="O471" t="s">
        <v>167</v>
      </c>
      <c r="P471" t="s">
        <v>1959</v>
      </c>
      <c r="Q471" t="s">
        <v>168</v>
      </c>
      <c r="R471" t="s">
        <v>165</v>
      </c>
      <c r="S471" t="s">
        <v>119</v>
      </c>
      <c r="T471" t="s">
        <v>1960</v>
      </c>
      <c r="U471" t="s">
        <v>136</v>
      </c>
      <c r="V471" t="s">
        <v>2021</v>
      </c>
      <c r="W471" t="s">
        <v>2022</v>
      </c>
      <c r="X471" s="51" t="str">
        <f t="shared" si="10"/>
        <v>3</v>
      </c>
      <c r="Y471" s="51" t="str">
        <f>IF(T471="","",IF(AND(T471&lt;&gt;'Tabelas auxiliares'!$B$236,T471&lt;&gt;'Tabelas auxiliares'!$B$237,T471&lt;&gt;'Tabelas auxiliares'!$C$236,T471&lt;&gt;'Tabelas auxiliares'!$C$237,T471&lt;&gt;'Tabelas auxiliares'!$D$236),"FOLHA DE PESSOAL",IF(X471='Tabelas auxiliares'!$A$237,"CUSTEIO",IF(X471='Tabelas auxiliares'!$A$236,"INVESTIMENTO","ERRO - VERIFICAR"))))</f>
        <v>FOLHA DE PESSOAL</v>
      </c>
      <c r="Z471" s="64">
        <f t="shared" si="11"/>
        <v>24140.639999999999</v>
      </c>
      <c r="AC471" s="44">
        <v>24140.639999999999</v>
      </c>
      <c r="AD471" s="72"/>
      <c r="AE471" s="72"/>
      <c r="AF471" s="72"/>
      <c r="AG471" s="72"/>
      <c r="AH471" s="72"/>
      <c r="AI471" s="72"/>
      <c r="AJ471" s="72"/>
      <c r="AK471" s="72"/>
      <c r="AL471" s="72"/>
      <c r="AM471" s="72"/>
      <c r="AN471" s="72"/>
      <c r="AO471" s="72"/>
    </row>
    <row r="472" spans="1:41" x14ac:dyDescent="0.25">
      <c r="A472" t="s">
        <v>594</v>
      </c>
      <c r="B472" t="s">
        <v>302</v>
      </c>
      <c r="C472" t="s">
        <v>595</v>
      </c>
      <c r="D472" t="s">
        <v>90</v>
      </c>
      <c r="E472" t="s">
        <v>117</v>
      </c>
      <c r="F472" s="51" t="str">
        <f>IFERROR(VLOOKUP(D472,'Tabelas auxiliares'!$A$3:$B$61,2,FALSE),"")</f>
        <v>SUGEPE-FOLHA - PASEP + AUX. MORADIA</v>
      </c>
      <c r="G472" s="51" t="str">
        <f>IFERROR(VLOOKUP($B472,'Tabelas auxiliares'!$A$65:$C$102,2,FALSE),"")</f>
        <v>Folha de pagamento - Ativos, Previdência, PASEP</v>
      </c>
      <c r="H472" s="51" t="str">
        <f>IFERROR(VLOOKUP($B472,'Tabelas auxiliares'!$A$65:$C$102,3,FALSE),"")</f>
        <v>FOLHA DE PAGAMENTO / CONTRIBUICAO PARA O PSS / SUBSTITUICOES / INSS PATRONAL / PASEP</v>
      </c>
      <c r="I472" t="s">
        <v>1026</v>
      </c>
      <c r="J472" t="s">
        <v>2091</v>
      </c>
      <c r="K472" t="s">
        <v>2098</v>
      </c>
      <c r="L472" t="s">
        <v>2093</v>
      </c>
      <c r="M472" t="s">
        <v>165</v>
      </c>
      <c r="N472" t="s">
        <v>127</v>
      </c>
      <c r="O472" t="s">
        <v>167</v>
      </c>
      <c r="P472" t="s">
        <v>1959</v>
      </c>
      <c r="Q472" t="s">
        <v>168</v>
      </c>
      <c r="R472" t="s">
        <v>165</v>
      </c>
      <c r="S472" t="s">
        <v>119</v>
      </c>
      <c r="T472" t="s">
        <v>1960</v>
      </c>
      <c r="U472" t="s">
        <v>136</v>
      </c>
      <c r="V472" t="s">
        <v>2023</v>
      </c>
      <c r="W472" t="s">
        <v>2024</v>
      </c>
      <c r="X472" s="51" t="str">
        <f t="shared" si="10"/>
        <v>3</v>
      </c>
      <c r="Y472" s="51" t="str">
        <f>IF(T472="","",IF(AND(T472&lt;&gt;'Tabelas auxiliares'!$B$236,T472&lt;&gt;'Tabelas auxiliares'!$B$237,T472&lt;&gt;'Tabelas auxiliares'!$C$236,T472&lt;&gt;'Tabelas auxiliares'!$C$237,T472&lt;&gt;'Tabelas auxiliares'!$D$236),"FOLHA DE PESSOAL",IF(X472='Tabelas auxiliares'!$A$237,"CUSTEIO",IF(X472='Tabelas auxiliares'!$A$236,"INVESTIMENTO","ERRO - VERIFICAR"))))</f>
        <v>FOLHA DE PESSOAL</v>
      </c>
      <c r="Z472" s="64">
        <f t="shared" si="11"/>
        <v>386299.65</v>
      </c>
      <c r="AC472" s="44">
        <v>386299.65</v>
      </c>
      <c r="AD472" s="72"/>
      <c r="AE472" s="72"/>
      <c r="AF472" s="72"/>
      <c r="AG472" s="72"/>
      <c r="AH472" s="72"/>
      <c r="AI472" s="72"/>
      <c r="AJ472" s="72"/>
      <c r="AK472" s="72"/>
      <c r="AL472" s="72"/>
      <c r="AM472" s="72"/>
      <c r="AN472" s="72"/>
      <c r="AO472" s="72"/>
    </row>
    <row r="473" spans="1:41" x14ac:dyDescent="0.25">
      <c r="A473" t="s">
        <v>594</v>
      </c>
      <c r="B473" t="s">
        <v>302</v>
      </c>
      <c r="C473" t="s">
        <v>595</v>
      </c>
      <c r="D473" t="s">
        <v>90</v>
      </c>
      <c r="E473" t="s">
        <v>117</v>
      </c>
      <c r="F473" s="51" t="str">
        <f>IFERROR(VLOOKUP(D473,'Tabelas auxiliares'!$A$3:$B$61,2,FALSE),"")</f>
        <v>SUGEPE-FOLHA - PASEP + AUX. MORADIA</v>
      </c>
      <c r="G473" s="51" t="str">
        <f>IFERROR(VLOOKUP($B473,'Tabelas auxiliares'!$A$65:$C$102,2,FALSE),"")</f>
        <v>Folha de pagamento - Ativos, Previdência, PASEP</v>
      </c>
      <c r="H473" s="51" t="str">
        <f>IFERROR(VLOOKUP($B473,'Tabelas auxiliares'!$A$65:$C$102,3,FALSE),"")</f>
        <v>FOLHA DE PAGAMENTO / CONTRIBUICAO PARA O PSS / SUBSTITUICOES / INSS PATRONAL / PASEP</v>
      </c>
      <c r="I473" t="s">
        <v>1026</v>
      </c>
      <c r="J473" t="s">
        <v>2091</v>
      </c>
      <c r="K473" t="s">
        <v>2098</v>
      </c>
      <c r="L473" t="s">
        <v>2093</v>
      </c>
      <c r="M473" t="s">
        <v>165</v>
      </c>
      <c r="N473" t="s">
        <v>127</v>
      </c>
      <c r="O473" t="s">
        <v>167</v>
      </c>
      <c r="P473" t="s">
        <v>1959</v>
      </c>
      <c r="Q473" t="s">
        <v>168</v>
      </c>
      <c r="R473" t="s">
        <v>165</v>
      </c>
      <c r="S473" t="s">
        <v>119</v>
      </c>
      <c r="T473" t="s">
        <v>1960</v>
      </c>
      <c r="U473" t="s">
        <v>136</v>
      </c>
      <c r="V473" t="s">
        <v>2025</v>
      </c>
      <c r="W473" t="s">
        <v>2026</v>
      </c>
      <c r="X473" s="51" t="str">
        <f t="shared" si="10"/>
        <v>3</v>
      </c>
      <c r="Y473" s="51" t="str">
        <f>IF(T473="","",IF(AND(T473&lt;&gt;'Tabelas auxiliares'!$B$236,T473&lt;&gt;'Tabelas auxiliares'!$B$237,T473&lt;&gt;'Tabelas auxiliares'!$C$236,T473&lt;&gt;'Tabelas auxiliares'!$C$237,T473&lt;&gt;'Tabelas auxiliares'!$D$236),"FOLHA DE PESSOAL",IF(X473='Tabelas auxiliares'!$A$237,"CUSTEIO",IF(X473='Tabelas auxiliares'!$A$236,"INVESTIMENTO","ERRO - VERIFICAR"))))</f>
        <v>FOLHA DE PESSOAL</v>
      </c>
      <c r="Z473" s="64">
        <f t="shared" si="11"/>
        <v>1170278.77</v>
      </c>
      <c r="AC473" s="44">
        <v>1170278.77</v>
      </c>
      <c r="AD473" s="72"/>
      <c r="AE473" s="72"/>
      <c r="AF473" s="72"/>
      <c r="AG473" s="72"/>
      <c r="AH473" s="72"/>
      <c r="AI473" s="72"/>
      <c r="AJ473" s="72"/>
      <c r="AK473" s="72"/>
      <c r="AL473" s="72"/>
      <c r="AM473" s="72"/>
      <c r="AN473" s="72"/>
      <c r="AO473" s="72"/>
    </row>
    <row r="474" spans="1:41" x14ac:dyDescent="0.25">
      <c r="A474" t="s">
        <v>594</v>
      </c>
      <c r="B474" t="s">
        <v>302</v>
      </c>
      <c r="C474" t="s">
        <v>595</v>
      </c>
      <c r="D474" t="s">
        <v>90</v>
      </c>
      <c r="E474" t="s">
        <v>117</v>
      </c>
      <c r="F474" s="51" t="str">
        <f>IFERROR(VLOOKUP(D474,'Tabelas auxiliares'!$A$3:$B$61,2,FALSE),"")</f>
        <v>SUGEPE-FOLHA - PASEP + AUX. MORADIA</v>
      </c>
      <c r="G474" s="51" t="str">
        <f>IFERROR(VLOOKUP($B474,'Tabelas auxiliares'!$A$65:$C$102,2,FALSE),"")</f>
        <v>Folha de pagamento - Ativos, Previdência, PASEP</v>
      </c>
      <c r="H474" s="51" t="str">
        <f>IFERROR(VLOOKUP($B474,'Tabelas auxiliares'!$A$65:$C$102,3,FALSE),"")</f>
        <v>FOLHA DE PAGAMENTO / CONTRIBUICAO PARA O PSS / SUBSTITUICOES / INSS PATRONAL / PASEP</v>
      </c>
      <c r="I474" t="s">
        <v>1026</v>
      </c>
      <c r="J474" t="s">
        <v>2091</v>
      </c>
      <c r="K474" t="s">
        <v>2098</v>
      </c>
      <c r="L474" t="s">
        <v>2093</v>
      </c>
      <c r="M474" t="s">
        <v>165</v>
      </c>
      <c r="N474" t="s">
        <v>127</v>
      </c>
      <c r="O474" t="s">
        <v>167</v>
      </c>
      <c r="P474" t="s">
        <v>1959</v>
      </c>
      <c r="Q474" t="s">
        <v>168</v>
      </c>
      <c r="R474" t="s">
        <v>165</v>
      </c>
      <c r="S474" t="s">
        <v>119</v>
      </c>
      <c r="T474" t="s">
        <v>1960</v>
      </c>
      <c r="U474" t="s">
        <v>136</v>
      </c>
      <c r="V474" t="s">
        <v>2027</v>
      </c>
      <c r="W474" t="s">
        <v>2028</v>
      </c>
      <c r="X474" s="51" t="str">
        <f t="shared" si="10"/>
        <v>3</v>
      </c>
      <c r="Y474" s="51" t="str">
        <f>IF(T474="","",IF(AND(T474&lt;&gt;'Tabelas auxiliares'!$B$236,T474&lt;&gt;'Tabelas auxiliares'!$B$237,T474&lt;&gt;'Tabelas auxiliares'!$C$236,T474&lt;&gt;'Tabelas auxiliares'!$C$237,T474&lt;&gt;'Tabelas auxiliares'!$D$236),"FOLHA DE PESSOAL",IF(X474='Tabelas auxiliares'!$A$237,"CUSTEIO",IF(X474='Tabelas auxiliares'!$A$236,"INVESTIMENTO","ERRO - VERIFICAR"))))</f>
        <v>FOLHA DE PESSOAL</v>
      </c>
      <c r="Z474" s="64">
        <f t="shared" si="11"/>
        <v>65657.399999999994</v>
      </c>
      <c r="AC474" s="44">
        <v>65657.399999999994</v>
      </c>
      <c r="AD474" s="72"/>
      <c r="AE474" s="72"/>
      <c r="AF474" s="72"/>
      <c r="AG474" s="72"/>
      <c r="AH474" s="72"/>
      <c r="AI474" s="72"/>
      <c r="AJ474" s="72"/>
      <c r="AK474" s="72"/>
      <c r="AL474" s="72"/>
      <c r="AM474" s="72"/>
      <c r="AN474" s="72"/>
      <c r="AO474" s="72"/>
    </row>
    <row r="475" spans="1:41" x14ac:dyDescent="0.25">
      <c r="A475" t="s">
        <v>594</v>
      </c>
      <c r="B475" t="s">
        <v>302</v>
      </c>
      <c r="C475" t="s">
        <v>595</v>
      </c>
      <c r="D475" t="s">
        <v>90</v>
      </c>
      <c r="E475" t="s">
        <v>117</v>
      </c>
      <c r="F475" s="51" t="str">
        <f>IFERROR(VLOOKUP(D475,'Tabelas auxiliares'!$A$3:$B$61,2,FALSE),"")</f>
        <v>SUGEPE-FOLHA - PASEP + AUX. MORADIA</v>
      </c>
      <c r="G475" s="51" t="str">
        <f>IFERROR(VLOOKUP($B475,'Tabelas auxiliares'!$A$65:$C$102,2,FALSE),"")</f>
        <v>Folha de pagamento - Ativos, Previdência, PASEP</v>
      </c>
      <c r="H475" s="51" t="str">
        <f>IFERROR(VLOOKUP($B475,'Tabelas auxiliares'!$A$65:$C$102,3,FALSE),"")</f>
        <v>FOLHA DE PAGAMENTO / CONTRIBUICAO PARA O PSS / SUBSTITUICOES / INSS PATRONAL / PASEP</v>
      </c>
      <c r="I475" t="s">
        <v>1026</v>
      </c>
      <c r="J475" t="s">
        <v>2091</v>
      </c>
      <c r="K475" t="s">
        <v>2099</v>
      </c>
      <c r="L475" t="s">
        <v>2093</v>
      </c>
      <c r="M475" t="s">
        <v>165</v>
      </c>
      <c r="N475" t="s">
        <v>127</v>
      </c>
      <c r="O475" t="s">
        <v>167</v>
      </c>
      <c r="P475" t="s">
        <v>1959</v>
      </c>
      <c r="Q475" t="s">
        <v>168</v>
      </c>
      <c r="R475" t="s">
        <v>165</v>
      </c>
      <c r="S475" t="s">
        <v>119</v>
      </c>
      <c r="T475" t="s">
        <v>1960</v>
      </c>
      <c r="U475" t="s">
        <v>136</v>
      </c>
      <c r="V475" t="s">
        <v>2030</v>
      </c>
      <c r="W475" t="s">
        <v>2031</v>
      </c>
      <c r="X475" s="51" t="str">
        <f t="shared" si="10"/>
        <v>3</v>
      </c>
      <c r="Y475" s="51" t="str">
        <f>IF(T475="","",IF(AND(T475&lt;&gt;'Tabelas auxiliares'!$B$236,T475&lt;&gt;'Tabelas auxiliares'!$B$237,T475&lt;&gt;'Tabelas auxiliares'!$C$236,T475&lt;&gt;'Tabelas auxiliares'!$C$237,T475&lt;&gt;'Tabelas auxiliares'!$D$236),"FOLHA DE PESSOAL",IF(X475='Tabelas auxiliares'!$A$237,"CUSTEIO",IF(X475='Tabelas auxiliares'!$A$236,"INVESTIMENTO","ERRO - VERIFICAR"))))</f>
        <v>FOLHA DE PESSOAL</v>
      </c>
      <c r="Z475" s="64">
        <f t="shared" si="11"/>
        <v>8788.32</v>
      </c>
      <c r="AC475" s="44">
        <v>8788.32</v>
      </c>
      <c r="AD475" s="72"/>
      <c r="AE475" s="72"/>
      <c r="AF475" s="72"/>
      <c r="AG475" s="72"/>
      <c r="AH475" s="72"/>
      <c r="AI475" s="72"/>
      <c r="AJ475" s="72"/>
      <c r="AK475" s="72"/>
      <c r="AL475" s="72"/>
      <c r="AM475" s="72"/>
      <c r="AN475" s="72"/>
      <c r="AO475" s="72"/>
    </row>
    <row r="476" spans="1:41" x14ac:dyDescent="0.25">
      <c r="A476" t="s">
        <v>594</v>
      </c>
      <c r="B476" t="s">
        <v>302</v>
      </c>
      <c r="C476" t="s">
        <v>595</v>
      </c>
      <c r="D476" t="s">
        <v>90</v>
      </c>
      <c r="E476" t="s">
        <v>117</v>
      </c>
      <c r="F476" s="51" t="str">
        <f>IFERROR(VLOOKUP(D476,'Tabelas auxiliares'!$A$3:$B$61,2,FALSE),"")</f>
        <v>SUGEPE-FOLHA - PASEP + AUX. MORADIA</v>
      </c>
      <c r="G476" s="51" t="str">
        <f>IFERROR(VLOOKUP($B476,'Tabelas auxiliares'!$A$65:$C$102,2,FALSE),"")</f>
        <v>Folha de pagamento - Ativos, Previdência, PASEP</v>
      </c>
      <c r="H476" s="51" t="str">
        <f>IFERROR(VLOOKUP($B476,'Tabelas auxiliares'!$A$65:$C$102,3,FALSE),"")</f>
        <v>FOLHA DE PAGAMENTO / CONTRIBUICAO PARA O PSS / SUBSTITUICOES / INSS PATRONAL / PASEP</v>
      </c>
      <c r="I476" t="s">
        <v>1026</v>
      </c>
      <c r="J476" t="s">
        <v>2091</v>
      </c>
      <c r="K476" t="s">
        <v>2100</v>
      </c>
      <c r="L476" t="s">
        <v>2093</v>
      </c>
      <c r="M476" t="s">
        <v>165</v>
      </c>
      <c r="N476" t="s">
        <v>127</v>
      </c>
      <c r="O476" t="s">
        <v>167</v>
      </c>
      <c r="P476" t="s">
        <v>1959</v>
      </c>
      <c r="Q476" t="s">
        <v>168</v>
      </c>
      <c r="R476" t="s">
        <v>165</v>
      </c>
      <c r="S476" t="s">
        <v>119</v>
      </c>
      <c r="T476" t="s">
        <v>1960</v>
      </c>
      <c r="U476" t="s">
        <v>136</v>
      </c>
      <c r="V476" t="s">
        <v>2033</v>
      </c>
      <c r="W476" t="s">
        <v>2034</v>
      </c>
      <c r="X476" s="51" t="str">
        <f t="shared" si="10"/>
        <v>3</v>
      </c>
      <c r="Y476" s="51" t="str">
        <f>IF(T476="","",IF(AND(T476&lt;&gt;'Tabelas auxiliares'!$B$236,T476&lt;&gt;'Tabelas auxiliares'!$B$237,T476&lt;&gt;'Tabelas auxiliares'!$C$236,T476&lt;&gt;'Tabelas auxiliares'!$C$237,T476&lt;&gt;'Tabelas auxiliares'!$D$236),"FOLHA DE PESSOAL",IF(X476='Tabelas auxiliares'!$A$237,"CUSTEIO",IF(X476='Tabelas auxiliares'!$A$236,"INVESTIMENTO","ERRO - VERIFICAR"))))</f>
        <v>FOLHA DE PESSOAL</v>
      </c>
      <c r="Z476" s="64">
        <f t="shared" si="11"/>
        <v>13815.06</v>
      </c>
      <c r="AC476" s="44">
        <v>13815.06</v>
      </c>
      <c r="AD476" s="72"/>
      <c r="AE476" s="72"/>
      <c r="AF476" s="72"/>
      <c r="AG476" s="72"/>
      <c r="AH476" s="72"/>
      <c r="AI476" s="72"/>
      <c r="AJ476" s="72"/>
      <c r="AK476" s="72"/>
      <c r="AL476" s="72"/>
      <c r="AM476" s="72"/>
      <c r="AN476" s="72"/>
      <c r="AO476" s="72"/>
    </row>
    <row r="477" spans="1:41" x14ac:dyDescent="0.25">
      <c r="A477" t="s">
        <v>594</v>
      </c>
      <c r="B477" t="s">
        <v>302</v>
      </c>
      <c r="C477" t="s">
        <v>595</v>
      </c>
      <c r="D477" t="s">
        <v>90</v>
      </c>
      <c r="E477" t="s">
        <v>117</v>
      </c>
      <c r="F477" s="51" t="str">
        <f>IFERROR(VLOOKUP(D477,'Tabelas auxiliares'!$A$3:$B$61,2,FALSE),"")</f>
        <v>SUGEPE-FOLHA - PASEP + AUX. MORADIA</v>
      </c>
      <c r="G477" s="51" t="str">
        <f>IFERROR(VLOOKUP($B477,'Tabelas auxiliares'!$A$65:$C$102,2,FALSE),"")</f>
        <v>Folha de pagamento - Ativos, Previdência, PASEP</v>
      </c>
      <c r="H477" s="51" t="str">
        <f>IFERROR(VLOOKUP($B477,'Tabelas auxiliares'!$A$65:$C$102,3,FALSE),"")</f>
        <v>FOLHA DE PAGAMENTO / CONTRIBUICAO PARA O PSS / SUBSTITUICOES / INSS PATRONAL / PASEP</v>
      </c>
      <c r="I477" t="s">
        <v>1026</v>
      </c>
      <c r="J477" t="s">
        <v>2091</v>
      </c>
      <c r="K477" t="s">
        <v>2101</v>
      </c>
      <c r="L477" t="s">
        <v>2093</v>
      </c>
      <c r="M477" t="s">
        <v>165</v>
      </c>
      <c r="N477" t="s">
        <v>127</v>
      </c>
      <c r="O477" t="s">
        <v>167</v>
      </c>
      <c r="P477" t="s">
        <v>1959</v>
      </c>
      <c r="Q477" t="s">
        <v>168</v>
      </c>
      <c r="R477" t="s">
        <v>165</v>
      </c>
      <c r="S477" t="s">
        <v>119</v>
      </c>
      <c r="T477" t="s">
        <v>1960</v>
      </c>
      <c r="U477" t="s">
        <v>136</v>
      </c>
      <c r="V477" t="s">
        <v>2036</v>
      </c>
      <c r="W477" t="s">
        <v>2037</v>
      </c>
      <c r="X477" s="51" t="str">
        <f t="shared" si="10"/>
        <v>3</v>
      </c>
      <c r="Y477" s="51" t="str">
        <f>IF(T477="","",IF(AND(T477&lt;&gt;'Tabelas auxiliares'!$B$236,T477&lt;&gt;'Tabelas auxiliares'!$B$237,T477&lt;&gt;'Tabelas auxiliares'!$C$236,T477&lt;&gt;'Tabelas auxiliares'!$C$237,T477&lt;&gt;'Tabelas auxiliares'!$D$236),"FOLHA DE PESSOAL",IF(X477='Tabelas auxiliares'!$A$237,"CUSTEIO",IF(X477='Tabelas auxiliares'!$A$236,"INVESTIMENTO","ERRO - VERIFICAR"))))</f>
        <v>FOLHA DE PESSOAL</v>
      </c>
      <c r="Z477" s="64">
        <f t="shared" si="11"/>
        <v>7895.94</v>
      </c>
      <c r="AC477" s="44">
        <v>7895.94</v>
      </c>
      <c r="AD477" s="72"/>
      <c r="AE477" s="72"/>
      <c r="AF477" s="72"/>
      <c r="AG477" s="72"/>
      <c r="AH477" s="72"/>
      <c r="AI477" s="72"/>
      <c r="AJ477" s="72"/>
      <c r="AK477" s="72"/>
      <c r="AL477" s="72"/>
      <c r="AM477" s="72"/>
      <c r="AN477" s="72"/>
      <c r="AO477" s="72"/>
    </row>
    <row r="478" spans="1:41" x14ac:dyDescent="0.25">
      <c r="A478" t="s">
        <v>594</v>
      </c>
      <c r="B478" t="s">
        <v>302</v>
      </c>
      <c r="C478" t="s">
        <v>595</v>
      </c>
      <c r="D478" t="s">
        <v>90</v>
      </c>
      <c r="E478" t="s">
        <v>117</v>
      </c>
      <c r="F478" s="51" t="str">
        <f>IFERROR(VLOOKUP(D478,'Tabelas auxiliares'!$A$3:$B$61,2,FALSE),"")</f>
        <v>SUGEPE-FOLHA - PASEP + AUX. MORADIA</v>
      </c>
      <c r="G478" s="51" t="str">
        <f>IFERROR(VLOOKUP($B478,'Tabelas auxiliares'!$A$65:$C$102,2,FALSE),"")</f>
        <v>Folha de pagamento - Ativos, Previdência, PASEP</v>
      </c>
      <c r="H478" s="51" t="str">
        <f>IFERROR(VLOOKUP($B478,'Tabelas auxiliares'!$A$65:$C$102,3,FALSE),"")</f>
        <v>FOLHA DE PAGAMENTO / CONTRIBUICAO PARA O PSS / SUBSTITUICOES / INSS PATRONAL / PASEP</v>
      </c>
      <c r="I478" t="s">
        <v>1026</v>
      </c>
      <c r="J478" t="s">
        <v>2091</v>
      </c>
      <c r="K478" t="s">
        <v>2102</v>
      </c>
      <c r="L478" t="s">
        <v>2093</v>
      </c>
      <c r="M478" t="s">
        <v>2039</v>
      </c>
      <c r="N478" t="s">
        <v>127</v>
      </c>
      <c r="O478" t="s">
        <v>167</v>
      </c>
      <c r="P478" t="s">
        <v>1959</v>
      </c>
      <c r="Q478" t="s">
        <v>168</v>
      </c>
      <c r="R478" t="s">
        <v>165</v>
      </c>
      <c r="S478" t="s">
        <v>119</v>
      </c>
      <c r="T478" t="s">
        <v>1960</v>
      </c>
      <c r="U478" t="s">
        <v>136</v>
      </c>
      <c r="V478" t="s">
        <v>2040</v>
      </c>
      <c r="W478" t="s">
        <v>2041</v>
      </c>
      <c r="X478" s="51" t="str">
        <f t="shared" si="10"/>
        <v>3</v>
      </c>
      <c r="Y478" s="51" t="str">
        <f>IF(T478="","",IF(AND(T478&lt;&gt;'Tabelas auxiliares'!$B$236,T478&lt;&gt;'Tabelas auxiliares'!$B$237,T478&lt;&gt;'Tabelas auxiliares'!$C$236,T478&lt;&gt;'Tabelas auxiliares'!$C$237,T478&lt;&gt;'Tabelas auxiliares'!$D$236),"FOLHA DE PESSOAL",IF(X478='Tabelas auxiliares'!$A$237,"CUSTEIO",IF(X478='Tabelas auxiliares'!$A$236,"INVESTIMENTO","ERRO - VERIFICAR"))))</f>
        <v>FOLHA DE PESSOAL</v>
      </c>
      <c r="Z478" s="64">
        <f t="shared" si="11"/>
        <v>108052.42</v>
      </c>
      <c r="AC478" s="44">
        <v>108052.42</v>
      </c>
      <c r="AD478" s="72"/>
      <c r="AE478" s="72"/>
      <c r="AF478" s="72"/>
      <c r="AG478" s="72"/>
      <c r="AH478" s="72"/>
      <c r="AI478" s="72"/>
      <c r="AJ478" s="72"/>
      <c r="AK478" s="72"/>
      <c r="AL478" s="72"/>
      <c r="AM478" s="72"/>
      <c r="AN478" s="72"/>
      <c r="AO478" s="72"/>
    </row>
    <row r="479" spans="1:41" x14ac:dyDescent="0.25">
      <c r="A479" t="s">
        <v>594</v>
      </c>
      <c r="B479" t="s">
        <v>302</v>
      </c>
      <c r="C479" t="s">
        <v>595</v>
      </c>
      <c r="D479" t="s">
        <v>90</v>
      </c>
      <c r="E479" t="s">
        <v>117</v>
      </c>
      <c r="F479" s="51" t="str">
        <f>IFERROR(VLOOKUP(D479,'Tabelas auxiliares'!$A$3:$B$61,2,FALSE),"")</f>
        <v>SUGEPE-FOLHA - PASEP + AUX. MORADIA</v>
      </c>
      <c r="G479" s="51" t="str">
        <f>IFERROR(VLOOKUP($B479,'Tabelas auxiliares'!$A$65:$C$102,2,FALSE),"")</f>
        <v>Folha de pagamento - Ativos, Previdência, PASEP</v>
      </c>
      <c r="H479" s="51" t="str">
        <f>IFERROR(VLOOKUP($B479,'Tabelas auxiliares'!$A$65:$C$102,3,FALSE),"")</f>
        <v>FOLHA DE PAGAMENTO / CONTRIBUICAO PARA O PSS / SUBSTITUICOES / INSS PATRONAL / PASEP</v>
      </c>
      <c r="I479" t="s">
        <v>1026</v>
      </c>
      <c r="J479" t="s">
        <v>2091</v>
      </c>
      <c r="K479" t="s">
        <v>2103</v>
      </c>
      <c r="L479" t="s">
        <v>2093</v>
      </c>
      <c r="M479" t="s">
        <v>2043</v>
      </c>
      <c r="N479" t="s">
        <v>126</v>
      </c>
      <c r="O479" t="s">
        <v>167</v>
      </c>
      <c r="P479" t="s">
        <v>1974</v>
      </c>
      <c r="Q479" t="s">
        <v>168</v>
      </c>
      <c r="R479" t="s">
        <v>165</v>
      </c>
      <c r="S479" t="s">
        <v>119</v>
      </c>
      <c r="T479" t="s">
        <v>1975</v>
      </c>
      <c r="U479" t="s">
        <v>120</v>
      </c>
      <c r="V479" t="s">
        <v>1976</v>
      </c>
      <c r="W479" t="s">
        <v>1977</v>
      </c>
      <c r="X479" s="51" t="str">
        <f t="shared" si="10"/>
        <v>3</v>
      </c>
      <c r="Y479" s="51" t="str">
        <f>IF(T479="","",IF(AND(T479&lt;&gt;'Tabelas auxiliares'!$B$236,T479&lt;&gt;'Tabelas auxiliares'!$B$237,T479&lt;&gt;'Tabelas auxiliares'!$C$236,T479&lt;&gt;'Tabelas auxiliares'!$C$237,T479&lt;&gt;'Tabelas auxiliares'!$D$236),"FOLHA DE PESSOAL",IF(X479='Tabelas auxiliares'!$A$237,"CUSTEIO",IF(X479='Tabelas auxiliares'!$A$236,"INVESTIMENTO","ERRO - VERIFICAR"))))</f>
        <v>FOLHA DE PESSOAL</v>
      </c>
      <c r="Z479" s="64">
        <f t="shared" si="11"/>
        <v>3542780.82</v>
      </c>
      <c r="AC479" s="44">
        <v>3542780.82</v>
      </c>
      <c r="AD479" s="72"/>
      <c r="AE479" s="72"/>
      <c r="AF479" s="72"/>
      <c r="AG479" s="72"/>
      <c r="AH479" s="72"/>
      <c r="AI479" s="72"/>
      <c r="AJ479" s="72"/>
      <c r="AK479" s="72"/>
      <c r="AL479" s="72"/>
      <c r="AM479" s="72"/>
      <c r="AN479" s="72"/>
      <c r="AO479" s="72"/>
    </row>
    <row r="480" spans="1:41" x14ac:dyDescent="0.25">
      <c r="A480" t="s">
        <v>594</v>
      </c>
      <c r="B480" t="s">
        <v>302</v>
      </c>
      <c r="C480" t="s">
        <v>595</v>
      </c>
      <c r="D480" t="s">
        <v>90</v>
      </c>
      <c r="E480" t="s">
        <v>117</v>
      </c>
      <c r="F480" s="51" t="str">
        <f>IFERROR(VLOOKUP(D480,'Tabelas auxiliares'!$A$3:$B$61,2,FALSE),"")</f>
        <v>SUGEPE-FOLHA - PASEP + AUX. MORADIA</v>
      </c>
      <c r="G480" s="51" t="str">
        <f>IFERROR(VLOOKUP($B480,'Tabelas auxiliares'!$A$65:$C$102,2,FALSE),"")</f>
        <v>Folha de pagamento - Ativos, Previdência, PASEP</v>
      </c>
      <c r="H480" s="51" t="str">
        <f>IFERROR(VLOOKUP($B480,'Tabelas auxiliares'!$A$65:$C$102,3,FALSE),"")</f>
        <v>FOLHA DE PAGAMENTO / CONTRIBUICAO PARA O PSS / SUBSTITUICOES / INSS PATRONAL / PASEP</v>
      </c>
      <c r="I480" t="s">
        <v>1026</v>
      </c>
      <c r="J480" t="s">
        <v>2091</v>
      </c>
      <c r="K480" t="s">
        <v>2104</v>
      </c>
      <c r="L480" t="s">
        <v>2093</v>
      </c>
      <c r="M480" t="s">
        <v>2045</v>
      </c>
      <c r="N480" t="s">
        <v>166</v>
      </c>
      <c r="O480" t="s">
        <v>167</v>
      </c>
      <c r="P480" t="s">
        <v>200</v>
      </c>
      <c r="Q480" t="s">
        <v>168</v>
      </c>
      <c r="R480" t="s">
        <v>165</v>
      </c>
      <c r="S480" t="s">
        <v>119</v>
      </c>
      <c r="T480" t="s">
        <v>164</v>
      </c>
      <c r="U480" t="s">
        <v>118</v>
      </c>
      <c r="V480" t="s">
        <v>2046</v>
      </c>
      <c r="W480" t="s">
        <v>2047</v>
      </c>
      <c r="X480" s="51" t="str">
        <f t="shared" si="10"/>
        <v>3</v>
      </c>
      <c r="Y480" s="51" t="str">
        <f>IF(T480="","",IF(AND(T480&lt;&gt;'Tabelas auxiliares'!$B$236,T480&lt;&gt;'Tabelas auxiliares'!$B$237,T480&lt;&gt;'Tabelas auxiliares'!$C$236,T480&lt;&gt;'Tabelas auxiliares'!$C$237,T480&lt;&gt;'Tabelas auxiliares'!$D$236),"FOLHA DE PESSOAL",IF(X480='Tabelas auxiliares'!$A$237,"CUSTEIO",IF(X480='Tabelas auxiliares'!$A$236,"INVESTIMENTO","ERRO - VERIFICAR"))))</f>
        <v>CUSTEIO</v>
      </c>
      <c r="Z480" s="64">
        <f t="shared" si="11"/>
        <v>181161.57</v>
      </c>
      <c r="AC480" s="44">
        <v>181161.57</v>
      </c>
      <c r="AD480" s="72"/>
      <c r="AE480" s="72"/>
      <c r="AF480" s="72"/>
      <c r="AG480" s="72"/>
      <c r="AH480" s="72"/>
      <c r="AI480" s="72"/>
      <c r="AJ480" s="72"/>
      <c r="AK480" s="72"/>
      <c r="AL480" s="72"/>
      <c r="AM480" s="72"/>
      <c r="AN480" s="72"/>
      <c r="AO480" s="72"/>
    </row>
    <row r="481" spans="1:41" x14ac:dyDescent="0.25">
      <c r="A481" t="s">
        <v>594</v>
      </c>
      <c r="B481" t="s">
        <v>302</v>
      </c>
      <c r="C481" t="s">
        <v>595</v>
      </c>
      <c r="D481" t="s">
        <v>90</v>
      </c>
      <c r="E481" t="s">
        <v>117</v>
      </c>
      <c r="F481" s="51" t="str">
        <f>IFERROR(VLOOKUP(D481,'Tabelas auxiliares'!$A$3:$B$61,2,FALSE),"")</f>
        <v>SUGEPE-FOLHA - PASEP + AUX. MORADIA</v>
      </c>
      <c r="G481" s="51" t="str">
        <f>IFERROR(VLOOKUP($B481,'Tabelas auxiliares'!$A$65:$C$102,2,FALSE),"")</f>
        <v>Folha de pagamento - Ativos, Previdência, PASEP</v>
      </c>
      <c r="H481" s="51" t="str">
        <f>IFERROR(VLOOKUP($B481,'Tabelas auxiliares'!$A$65:$C$102,3,FALSE),"")</f>
        <v>FOLHA DE PAGAMENTO / CONTRIBUICAO PARA O PSS / SUBSTITUICOES / INSS PATRONAL / PASEP</v>
      </c>
      <c r="I481" t="s">
        <v>610</v>
      </c>
      <c r="J481" t="s">
        <v>812</v>
      </c>
      <c r="K481" t="s">
        <v>2105</v>
      </c>
      <c r="L481" t="s">
        <v>813</v>
      </c>
      <c r="M481" t="s">
        <v>170</v>
      </c>
      <c r="N481" t="s">
        <v>126</v>
      </c>
      <c r="O481" t="s">
        <v>167</v>
      </c>
      <c r="P481" t="s">
        <v>1974</v>
      </c>
      <c r="Q481" t="s">
        <v>168</v>
      </c>
      <c r="R481" t="s">
        <v>165</v>
      </c>
      <c r="S481" t="s">
        <v>119</v>
      </c>
      <c r="T481" t="s">
        <v>1975</v>
      </c>
      <c r="U481" t="s">
        <v>120</v>
      </c>
      <c r="V481" t="s">
        <v>1976</v>
      </c>
      <c r="W481" t="s">
        <v>1977</v>
      </c>
      <c r="X481" s="51" t="str">
        <f t="shared" si="10"/>
        <v>3</v>
      </c>
      <c r="Y481" s="51" t="str">
        <f>IF(T481="","",IF(AND(T481&lt;&gt;'Tabelas auxiliares'!$B$236,T481&lt;&gt;'Tabelas auxiliares'!$B$237,T481&lt;&gt;'Tabelas auxiliares'!$C$236,T481&lt;&gt;'Tabelas auxiliares'!$C$237,T481&lt;&gt;'Tabelas auxiliares'!$D$236),"FOLHA DE PESSOAL",IF(X481='Tabelas auxiliares'!$A$237,"CUSTEIO",IF(X481='Tabelas auxiliares'!$A$236,"INVESTIMENTO","ERRO - VERIFICAR"))))</f>
        <v>FOLHA DE PESSOAL</v>
      </c>
      <c r="Z481" s="64">
        <f t="shared" si="11"/>
        <v>3508.88</v>
      </c>
      <c r="AC481" s="44">
        <v>3508.88</v>
      </c>
      <c r="AD481" s="72"/>
      <c r="AE481" s="72"/>
      <c r="AF481" s="72"/>
      <c r="AG481" s="72"/>
      <c r="AH481" s="72"/>
      <c r="AI481" s="72"/>
      <c r="AJ481" s="72"/>
      <c r="AK481" s="72"/>
      <c r="AL481" s="72"/>
      <c r="AM481" s="72"/>
      <c r="AN481" s="72"/>
      <c r="AO481" s="72"/>
    </row>
    <row r="482" spans="1:41" x14ac:dyDescent="0.25">
      <c r="A482" t="s">
        <v>594</v>
      </c>
      <c r="B482" t="s">
        <v>302</v>
      </c>
      <c r="C482" t="s">
        <v>595</v>
      </c>
      <c r="D482" t="s">
        <v>90</v>
      </c>
      <c r="E482" t="s">
        <v>117</v>
      </c>
      <c r="F482" s="51" t="str">
        <f>IFERROR(VLOOKUP(D482,'Tabelas auxiliares'!$A$3:$B$61,2,FALSE),"")</f>
        <v>SUGEPE-FOLHA - PASEP + AUX. MORADIA</v>
      </c>
      <c r="G482" s="51" t="str">
        <f>IFERROR(VLOOKUP($B482,'Tabelas auxiliares'!$A$65:$C$102,2,FALSE),"")</f>
        <v>Folha de pagamento - Ativos, Previdência, PASEP</v>
      </c>
      <c r="H482" s="51" t="str">
        <f>IFERROR(VLOOKUP($B482,'Tabelas auxiliares'!$A$65:$C$102,3,FALSE),"")</f>
        <v>FOLHA DE PAGAMENTO / CONTRIBUICAO PARA O PSS / SUBSTITUICOES / INSS PATRONAL / PASEP</v>
      </c>
      <c r="I482" t="s">
        <v>980</v>
      </c>
      <c r="J482" t="s">
        <v>2091</v>
      </c>
      <c r="K482" t="s">
        <v>2106</v>
      </c>
      <c r="L482" t="s">
        <v>2107</v>
      </c>
      <c r="M482" t="s">
        <v>1737</v>
      </c>
      <c r="N482" t="s">
        <v>127</v>
      </c>
      <c r="O482" t="s">
        <v>167</v>
      </c>
      <c r="P482" t="s">
        <v>1959</v>
      </c>
      <c r="Q482" t="s">
        <v>168</v>
      </c>
      <c r="R482" t="s">
        <v>165</v>
      </c>
      <c r="S482" t="s">
        <v>119</v>
      </c>
      <c r="T482" t="s">
        <v>1960</v>
      </c>
      <c r="U482" t="s">
        <v>136</v>
      </c>
      <c r="V482" t="s">
        <v>1961</v>
      </c>
      <c r="W482" t="s">
        <v>1962</v>
      </c>
      <c r="X482" s="51" t="str">
        <f t="shared" si="10"/>
        <v>3</v>
      </c>
      <c r="Y482" s="51" t="str">
        <f>IF(T482="","",IF(AND(T482&lt;&gt;'Tabelas auxiliares'!$B$236,T482&lt;&gt;'Tabelas auxiliares'!$B$237,T482&lt;&gt;'Tabelas auxiliares'!$C$236,T482&lt;&gt;'Tabelas auxiliares'!$C$237,T482&lt;&gt;'Tabelas auxiliares'!$D$236),"FOLHA DE PESSOAL",IF(X482='Tabelas auxiliares'!$A$237,"CUSTEIO",IF(X482='Tabelas auxiliares'!$A$236,"INVESTIMENTO","ERRO - VERIFICAR"))))</f>
        <v>FOLHA DE PESSOAL</v>
      </c>
      <c r="Z482" s="64">
        <f t="shared" si="11"/>
        <v>135534.79</v>
      </c>
      <c r="AC482" s="44">
        <v>135534.79</v>
      </c>
      <c r="AD482" s="72"/>
      <c r="AE482" s="72"/>
      <c r="AF482" s="72"/>
      <c r="AG482" s="72"/>
      <c r="AH482" s="72"/>
      <c r="AI482" s="72"/>
      <c r="AJ482" s="72"/>
      <c r="AK482" s="72"/>
      <c r="AL482" s="72"/>
      <c r="AM482" s="72"/>
      <c r="AN482" s="72"/>
      <c r="AO482" s="72"/>
    </row>
    <row r="483" spans="1:41" x14ac:dyDescent="0.25">
      <c r="A483" t="s">
        <v>594</v>
      </c>
      <c r="B483" t="s">
        <v>302</v>
      </c>
      <c r="C483" t="s">
        <v>595</v>
      </c>
      <c r="D483" t="s">
        <v>90</v>
      </c>
      <c r="E483" t="s">
        <v>117</v>
      </c>
      <c r="F483" s="51" t="str">
        <f>IFERROR(VLOOKUP(D483,'Tabelas auxiliares'!$A$3:$B$61,2,FALSE),"")</f>
        <v>SUGEPE-FOLHA - PASEP + AUX. MORADIA</v>
      </c>
      <c r="G483" s="51" t="str">
        <f>IFERROR(VLOOKUP($B483,'Tabelas auxiliares'!$A$65:$C$102,2,FALSE),"")</f>
        <v>Folha de pagamento - Ativos, Previdência, PASEP</v>
      </c>
      <c r="H483" s="51" t="str">
        <f>IFERROR(VLOOKUP($B483,'Tabelas auxiliares'!$A$65:$C$102,3,FALSE),"")</f>
        <v>FOLHA DE PAGAMENTO / CONTRIBUICAO PARA O PSS / SUBSTITUICOES / INSS PATRONAL / PASEP</v>
      </c>
      <c r="I483" t="s">
        <v>980</v>
      </c>
      <c r="J483" t="s">
        <v>2091</v>
      </c>
      <c r="K483" t="s">
        <v>2106</v>
      </c>
      <c r="L483" t="s">
        <v>2107</v>
      </c>
      <c r="M483" t="s">
        <v>1737</v>
      </c>
      <c r="N483" t="s">
        <v>127</v>
      </c>
      <c r="O483" t="s">
        <v>167</v>
      </c>
      <c r="P483" t="s">
        <v>1959</v>
      </c>
      <c r="Q483" t="s">
        <v>168</v>
      </c>
      <c r="R483" t="s">
        <v>165</v>
      </c>
      <c r="S483" t="s">
        <v>119</v>
      </c>
      <c r="T483" t="s">
        <v>1960</v>
      </c>
      <c r="U483" t="s">
        <v>136</v>
      </c>
      <c r="V483" t="s">
        <v>1963</v>
      </c>
      <c r="W483" t="s">
        <v>1964</v>
      </c>
      <c r="X483" s="51" t="str">
        <f t="shared" si="10"/>
        <v>3</v>
      </c>
      <c r="Y483" s="51" t="str">
        <f>IF(T483="","",IF(AND(T483&lt;&gt;'Tabelas auxiliares'!$B$236,T483&lt;&gt;'Tabelas auxiliares'!$B$237,T483&lt;&gt;'Tabelas auxiliares'!$C$236,T483&lt;&gt;'Tabelas auxiliares'!$C$237,T483&lt;&gt;'Tabelas auxiliares'!$D$236),"FOLHA DE PESSOAL",IF(X483='Tabelas auxiliares'!$A$237,"CUSTEIO",IF(X483='Tabelas auxiliares'!$A$236,"INVESTIMENTO","ERRO - VERIFICAR"))))</f>
        <v>FOLHA DE PESSOAL</v>
      </c>
      <c r="Z483" s="64">
        <f t="shared" si="11"/>
        <v>6776.74</v>
      </c>
      <c r="AC483" s="44">
        <v>6776.74</v>
      </c>
      <c r="AD483" s="72"/>
      <c r="AE483" s="72"/>
      <c r="AF483" s="72"/>
      <c r="AG483" s="72"/>
      <c r="AH483" s="72"/>
      <c r="AI483" s="72"/>
      <c r="AJ483" s="72"/>
      <c r="AK483" s="72"/>
      <c r="AL483" s="72"/>
      <c r="AM483" s="72"/>
      <c r="AN483" s="72"/>
      <c r="AO483" s="72"/>
    </row>
    <row r="484" spans="1:41" x14ac:dyDescent="0.25">
      <c r="A484" t="s">
        <v>594</v>
      </c>
      <c r="B484" t="s">
        <v>302</v>
      </c>
      <c r="C484" t="s">
        <v>595</v>
      </c>
      <c r="D484" t="s">
        <v>90</v>
      </c>
      <c r="E484" t="s">
        <v>117</v>
      </c>
      <c r="F484" s="51" t="str">
        <f>IFERROR(VLOOKUP(D484,'Tabelas auxiliares'!$A$3:$B$61,2,FALSE),"")</f>
        <v>SUGEPE-FOLHA - PASEP + AUX. MORADIA</v>
      </c>
      <c r="G484" s="51" t="str">
        <f>IFERROR(VLOOKUP($B484,'Tabelas auxiliares'!$A$65:$C$102,2,FALSE),"")</f>
        <v>Folha de pagamento - Ativos, Previdência, PASEP</v>
      </c>
      <c r="H484" s="51" t="str">
        <f>IFERROR(VLOOKUP($B484,'Tabelas auxiliares'!$A$65:$C$102,3,FALSE),"")</f>
        <v>FOLHA DE PAGAMENTO / CONTRIBUICAO PARA O PSS / SUBSTITUICOES / INSS PATRONAL / PASEP</v>
      </c>
      <c r="I484" t="s">
        <v>2108</v>
      </c>
      <c r="J484" t="s">
        <v>2109</v>
      </c>
      <c r="K484" t="s">
        <v>2110</v>
      </c>
      <c r="L484" t="s">
        <v>2111</v>
      </c>
      <c r="M484" t="s">
        <v>165</v>
      </c>
      <c r="N484" t="s">
        <v>125</v>
      </c>
      <c r="O484" t="s">
        <v>167</v>
      </c>
      <c r="P484" t="s">
        <v>1982</v>
      </c>
      <c r="Q484" t="s">
        <v>168</v>
      </c>
      <c r="R484" t="s">
        <v>165</v>
      </c>
      <c r="S484" t="s">
        <v>1983</v>
      </c>
      <c r="T484" t="s">
        <v>1960</v>
      </c>
      <c r="U484" t="s">
        <v>135</v>
      </c>
      <c r="V484" t="s">
        <v>1984</v>
      </c>
      <c r="W484" t="s">
        <v>1985</v>
      </c>
      <c r="X484" s="51" t="str">
        <f t="shared" si="10"/>
        <v>3</v>
      </c>
      <c r="Y484" s="51" t="str">
        <f>IF(T484="","",IF(AND(T484&lt;&gt;'Tabelas auxiliares'!$B$236,T484&lt;&gt;'Tabelas auxiliares'!$B$237,T484&lt;&gt;'Tabelas auxiliares'!$C$236,T484&lt;&gt;'Tabelas auxiliares'!$C$237,T484&lt;&gt;'Tabelas auxiliares'!$D$236),"FOLHA DE PESSOAL",IF(X484='Tabelas auxiliares'!$A$237,"CUSTEIO",IF(X484='Tabelas auxiliares'!$A$236,"INVESTIMENTO","ERRO - VERIFICAR"))))</f>
        <v>FOLHA DE PESSOAL</v>
      </c>
      <c r="Z484" s="64">
        <f t="shared" si="11"/>
        <v>399335.95</v>
      </c>
      <c r="AC484" s="44">
        <v>399335.95</v>
      </c>
      <c r="AD484" s="72"/>
      <c r="AE484" s="72"/>
      <c r="AF484" s="72"/>
      <c r="AG484" s="72"/>
      <c r="AH484" s="72"/>
      <c r="AI484" s="72"/>
      <c r="AJ484" s="72"/>
      <c r="AK484" s="72"/>
      <c r="AL484" s="72"/>
      <c r="AM484" s="72"/>
      <c r="AN484" s="72"/>
      <c r="AO484" s="72"/>
    </row>
    <row r="485" spans="1:41" x14ac:dyDescent="0.25">
      <c r="A485" t="s">
        <v>594</v>
      </c>
      <c r="B485" t="s">
        <v>302</v>
      </c>
      <c r="C485" t="s">
        <v>595</v>
      </c>
      <c r="D485" t="s">
        <v>90</v>
      </c>
      <c r="E485" t="s">
        <v>117</v>
      </c>
      <c r="F485" s="51" t="str">
        <f>IFERROR(VLOOKUP(D485,'Tabelas auxiliares'!$A$3:$B$61,2,FALSE),"")</f>
        <v>SUGEPE-FOLHA - PASEP + AUX. MORADIA</v>
      </c>
      <c r="G485" s="51" t="str">
        <f>IFERROR(VLOOKUP($B485,'Tabelas auxiliares'!$A$65:$C$102,2,FALSE),"")</f>
        <v>Folha de pagamento - Ativos, Previdência, PASEP</v>
      </c>
      <c r="H485" s="51" t="str">
        <f>IFERROR(VLOOKUP($B485,'Tabelas auxiliares'!$A$65:$C$102,3,FALSE),"")</f>
        <v>FOLHA DE PAGAMENTO / CONTRIBUICAO PARA O PSS / SUBSTITUICOES / INSS PATRONAL / PASEP</v>
      </c>
      <c r="I485" t="s">
        <v>2108</v>
      </c>
      <c r="J485" t="s">
        <v>2109</v>
      </c>
      <c r="K485" t="s">
        <v>2110</v>
      </c>
      <c r="L485" t="s">
        <v>2111</v>
      </c>
      <c r="M485" t="s">
        <v>165</v>
      </c>
      <c r="N485" t="s">
        <v>125</v>
      </c>
      <c r="O485" t="s">
        <v>167</v>
      </c>
      <c r="P485" t="s">
        <v>1982</v>
      </c>
      <c r="Q485" t="s">
        <v>168</v>
      </c>
      <c r="R485" t="s">
        <v>165</v>
      </c>
      <c r="S485" t="s">
        <v>1983</v>
      </c>
      <c r="T485" t="s">
        <v>1960</v>
      </c>
      <c r="U485" t="s">
        <v>135</v>
      </c>
      <c r="V485" t="s">
        <v>1986</v>
      </c>
      <c r="W485" t="s">
        <v>1987</v>
      </c>
      <c r="X485" s="51" t="str">
        <f t="shared" si="10"/>
        <v>3</v>
      </c>
      <c r="Y485" s="51" t="str">
        <f>IF(T485="","",IF(AND(T485&lt;&gt;'Tabelas auxiliares'!$B$236,T485&lt;&gt;'Tabelas auxiliares'!$B$237,T485&lt;&gt;'Tabelas auxiliares'!$C$236,T485&lt;&gt;'Tabelas auxiliares'!$C$237,T485&lt;&gt;'Tabelas auxiliares'!$D$236),"FOLHA DE PESSOAL",IF(X485='Tabelas auxiliares'!$A$237,"CUSTEIO",IF(X485='Tabelas auxiliares'!$A$236,"INVESTIMENTO","ERRO - VERIFICAR"))))</f>
        <v>FOLHA DE PESSOAL</v>
      </c>
      <c r="Z485" s="64">
        <f t="shared" si="11"/>
        <v>8728.9599999999991</v>
      </c>
      <c r="AC485" s="44">
        <v>8728.9599999999991</v>
      </c>
      <c r="AD485" s="72"/>
      <c r="AE485" s="72"/>
      <c r="AF485" s="72"/>
      <c r="AG485" s="72"/>
      <c r="AH485" s="72"/>
      <c r="AI485" s="72"/>
      <c r="AJ485" s="72"/>
      <c r="AK485" s="72"/>
      <c r="AL485" s="72"/>
      <c r="AM485" s="72"/>
      <c r="AN485" s="72"/>
      <c r="AO485" s="72"/>
    </row>
    <row r="486" spans="1:41" x14ac:dyDescent="0.25">
      <c r="A486" t="s">
        <v>594</v>
      </c>
      <c r="B486" t="s">
        <v>302</v>
      </c>
      <c r="C486" t="s">
        <v>595</v>
      </c>
      <c r="D486" t="s">
        <v>90</v>
      </c>
      <c r="E486" t="s">
        <v>117</v>
      </c>
      <c r="F486" s="51" t="str">
        <f>IFERROR(VLOOKUP(D486,'Tabelas auxiliares'!$A$3:$B$61,2,FALSE),"")</f>
        <v>SUGEPE-FOLHA - PASEP + AUX. MORADIA</v>
      </c>
      <c r="G486" s="51" t="str">
        <f>IFERROR(VLOOKUP($B486,'Tabelas auxiliares'!$A$65:$C$102,2,FALSE),"")</f>
        <v>Folha de pagamento - Ativos, Previdência, PASEP</v>
      </c>
      <c r="H486" s="51" t="str">
        <f>IFERROR(VLOOKUP($B486,'Tabelas auxiliares'!$A$65:$C$102,3,FALSE),"")</f>
        <v>FOLHA DE PAGAMENTO / CONTRIBUICAO PARA O PSS / SUBSTITUICOES / INSS PATRONAL / PASEP</v>
      </c>
      <c r="I486" t="s">
        <v>2108</v>
      </c>
      <c r="J486" t="s">
        <v>2109</v>
      </c>
      <c r="K486" t="s">
        <v>2110</v>
      </c>
      <c r="L486" t="s">
        <v>2111</v>
      </c>
      <c r="M486" t="s">
        <v>165</v>
      </c>
      <c r="N486" t="s">
        <v>125</v>
      </c>
      <c r="O486" t="s">
        <v>167</v>
      </c>
      <c r="P486" t="s">
        <v>1982</v>
      </c>
      <c r="Q486" t="s">
        <v>168</v>
      </c>
      <c r="R486" t="s">
        <v>165</v>
      </c>
      <c r="S486" t="s">
        <v>1983</v>
      </c>
      <c r="T486" t="s">
        <v>1960</v>
      </c>
      <c r="U486" t="s">
        <v>135</v>
      </c>
      <c r="V486" t="s">
        <v>1988</v>
      </c>
      <c r="W486" t="s">
        <v>1989</v>
      </c>
      <c r="X486" s="51" t="str">
        <f t="shared" si="10"/>
        <v>3</v>
      </c>
      <c r="Y486" s="51" t="str">
        <f>IF(T486="","",IF(AND(T486&lt;&gt;'Tabelas auxiliares'!$B$236,T486&lt;&gt;'Tabelas auxiliares'!$B$237,T486&lt;&gt;'Tabelas auxiliares'!$C$236,T486&lt;&gt;'Tabelas auxiliares'!$C$237,T486&lt;&gt;'Tabelas auxiliares'!$D$236),"FOLHA DE PESSOAL",IF(X486='Tabelas auxiliares'!$A$237,"CUSTEIO",IF(X486='Tabelas auxiliares'!$A$236,"INVESTIMENTO","ERRO - VERIFICAR"))))</f>
        <v>FOLHA DE PESSOAL</v>
      </c>
      <c r="Z486" s="64">
        <f t="shared" si="11"/>
        <v>252.37</v>
      </c>
      <c r="AC486" s="44">
        <v>252.37</v>
      </c>
      <c r="AD486" s="72"/>
      <c r="AE486" s="72"/>
      <c r="AF486" s="72"/>
      <c r="AG486" s="72"/>
      <c r="AH486" s="72"/>
      <c r="AI486" s="72"/>
      <c r="AJ486" s="72"/>
      <c r="AK486" s="72"/>
      <c r="AL486" s="72"/>
      <c r="AM486" s="72"/>
      <c r="AN486" s="72"/>
      <c r="AO486" s="72"/>
    </row>
    <row r="487" spans="1:41" x14ac:dyDescent="0.25">
      <c r="A487" t="s">
        <v>594</v>
      </c>
      <c r="B487" t="s">
        <v>302</v>
      </c>
      <c r="C487" t="s">
        <v>595</v>
      </c>
      <c r="D487" t="s">
        <v>90</v>
      </c>
      <c r="E487" t="s">
        <v>117</v>
      </c>
      <c r="F487" s="51" t="str">
        <f>IFERROR(VLOOKUP(D487,'Tabelas auxiliares'!$A$3:$B$61,2,FALSE),"")</f>
        <v>SUGEPE-FOLHA - PASEP + AUX. MORADIA</v>
      </c>
      <c r="G487" s="51" t="str">
        <f>IFERROR(VLOOKUP($B487,'Tabelas auxiliares'!$A$65:$C$102,2,FALSE),"")</f>
        <v>Folha de pagamento - Ativos, Previdência, PASEP</v>
      </c>
      <c r="H487" s="51" t="str">
        <f>IFERROR(VLOOKUP($B487,'Tabelas auxiliares'!$A$65:$C$102,3,FALSE),"")</f>
        <v>FOLHA DE PAGAMENTO / CONTRIBUICAO PARA O PSS / SUBSTITUICOES / INSS PATRONAL / PASEP</v>
      </c>
      <c r="I487" t="s">
        <v>2108</v>
      </c>
      <c r="J487" t="s">
        <v>2109</v>
      </c>
      <c r="K487" t="s">
        <v>2112</v>
      </c>
      <c r="L487" t="s">
        <v>2111</v>
      </c>
      <c r="M487" t="s">
        <v>165</v>
      </c>
      <c r="N487" t="s">
        <v>125</v>
      </c>
      <c r="O487" t="s">
        <v>167</v>
      </c>
      <c r="P487" t="s">
        <v>1982</v>
      </c>
      <c r="Q487" t="s">
        <v>168</v>
      </c>
      <c r="R487" t="s">
        <v>165</v>
      </c>
      <c r="S487" t="s">
        <v>1983</v>
      </c>
      <c r="T487" t="s">
        <v>1960</v>
      </c>
      <c r="U487" t="s">
        <v>135</v>
      </c>
      <c r="V487" t="s">
        <v>1991</v>
      </c>
      <c r="W487" t="s">
        <v>1992</v>
      </c>
      <c r="X487" s="51" t="str">
        <f t="shared" si="10"/>
        <v>3</v>
      </c>
      <c r="Y487" s="51" t="str">
        <f>IF(T487="","",IF(AND(T487&lt;&gt;'Tabelas auxiliares'!$B$236,T487&lt;&gt;'Tabelas auxiliares'!$B$237,T487&lt;&gt;'Tabelas auxiliares'!$C$236,T487&lt;&gt;'Tabelas auxiliares'!$C$237,T487&lt;&gt;'Tabelas auxiliares'!$D$236),"FOLHA DE PESSOAL",IF(X487='Tabelas auxiliares'!$A$237,"CUSTEIO",IF(X487='Tabelas auxiliares'!$A$236,"INVESTIMENTO","ERRO - VERIFICAR"))))</f>
        <v>FOLHA DE PESSOAL</v>
      </c>
      <c r="Z487" s="64">
        <f t="shared" si="11"/>
        <v>68277.13</v>
      </c>
      <c r="AC487" s="44">
        <v>68277.13</v>
      </c>
      <c r="AD487" s="72"/>
      <c r="AE487" s="72"/>
      <c r="AF487" s="72"/>
      <c r="AG487" s="72"/>
      <c r="AH487" s="72"/>
      <c r="AI487" s="72"/>
      <c r="AJ487" s="72"/>
      <c r="AK487" s="72"/>
      <c r="AL487" s="72"/>
      <c r="AM487" s="72"/>
      <c r="AN487" s="72"/>
      <c r="AO487" s="72"/>
    </row>
    <row r="488" spans="1:41" x14ac:dyDescent="0.25">
      <c r="A488" t="s">
        <v>594</v>
      </c>
      <c r="B488" t="s">
        <v>302</v>
      </c>
      <c r="C488" t="s">
        <v>595</v>
      </c>
      <c r="D488" t="s">
        <v>90</v>
      </c>
      <c r="E488" t="s">
        <v>117</v>
      </c>
      <c r="F488" s="51" t="str">
        <f>IFERROR(VLOOKUP(D488,'Tabelas auxiliares'!$A$3:$B$61,2,FALSE),"")</f>
        <v>SUGEPE-FOLHA - PASEP + AUX. MORADIA</v>
      </c>
      <c r="G488" s="51" t="str">
        <f>IFERROR(VLOOKUP($B488,'Tabelas auxiliares'!$A$65:$C$102,2,FALSE),"")</f>
        <v>Folha de pagamento - Ativos, Previdência, PASEP</v>
      </c>
      <c r="H488" s="51" t="str">
        <f>IFERROR(VLOOKUP($B488,'Tabelas auxiliares'!$A$65:$C$102,3,FALSE),"")</f>
        <v>FOLHA DE PAGAMENTO / CONTRIBUICAO PARA O PSS / SUBSTITUICOES / INSS PATRONAL / PASEP</v>
      </c>
      <c r="I488" t="s">
        <v>2108</v>
      </c>
      <c r="J488" t="s">
        <v>2109</v>
      </c>
      <c r="K488" t="s">
        <v>2113</v>
      </c>
      <c r="L488" t="s">
        <v>2111</v>
      </c>
      <c r="M488" t="s">
        <v>165</v>
      </c>
      <c r="N488" t="s">
        <v>127</v>
      </c>
      <c r="O488" t="s">
        <v>167</v>
      </c>
      <c r="P488" t="s">
        <v>1959</v>
      </c>
      <c r="Q488" t="s">
        <v>168</v>
      </c>
      <c r="R488" t="s">
        <v>165</v>
      </c>
      <c r="S488" t="s">
        <v>119</v>
      </c>
      <c r="T488" t="s">
        <v>1960</v>
      </c>
      <c r="U488" t="s">
        <v>136</v>
      </c>
      <c r="V488" t="s">
        <v>1994</v>
      </c>
      <c r="W488" t="s">
        <v>1995</v>
      </c>
      <c r="X488" s="51" t="str">
        <f t="shared" si="10"/>
        <v>3</v>
      </c>
      <c r="Y488" s="51" t="str">
        <f>IF(T488="","",IF(AND(T488&lt;&gt;'Tabelas auxiliares'!$B$236,T488&lt;&gt;'Tabelas auxiliares'!$B$237,T488&lt;&gt;'Tabelas auxiliares'!$C$236,T488&lt;&gt;'Tabelas auxiliares'!$C$237,T488&lt;&gt;'Tabelas auxiliares'!$D$236),"FOLHA DE PESSOAL",IF(X488='Tabelas auxiliares'!$A$237,"CUSTEIO",IF(X488='Tabelas auxiliares'!$A$236,"INVESTIMENTO","ERRO - VERIFICAR"))))</f>
        <v>FOLHA DE PESSOAL</v>
      </c>
      <c r="Z488" s="64">
        <f t="shared" si="11"/>
        <v>765469.57</v>
      </c>
      <c r="AC488" s="44">
        <v>765469.57</v>
      </c>
      <c r="AD488" s="72"/>
      <c r="AE488" s="72"/>
      <c r="AF488" s="72"/>
      <c r="AG488" s="72"/>
      <c r="AH488" s="72"/>
      <c r="AI488" s="72"/>
      <c r="AJ488" s="72"/>
      <c r="AK488" s="72"/>
      <c r="AL488" s="72"/>
      <c r="AM488" s="72"/>
      <c r="AN488" s="72"/>
      <c r="AO488" s="72"/>
    </row>
    <row r="489" spans="1:41" x14ac:dyDescent="0.25">
      <c r="A489" t="s">
        <v>594</v>
      </c>
      <c r="B489" t="s">
        <v>302</v>
      </c>
      <c r="C489" t="s">
        <v>595</v>
      </c>
      <c r="D489" t="s">
        <v>90</v>
      </c>
      <c r="E489" t="s">
        <v>117</v>
      </c>
      <c r="F489" s="51" t="str">
        <f>IFERROR(VLOOKUP(D489,'Tabelas auxiliares'!$A$3:$B$61,2,FALSE),"")</f>
        <v>SUGEPE-FOLHA - PASEP + AUX. MORADIA</v>
      </c>
      <c r="G489" s="51" t="str">
        <f>IFERROR(VLOOKUP($B489,'Tabelas auxiliares'!$A$65:$C$102,2,FALSE),"")</f>
        <v>Folha de pagamento - Ativos, Previdência, PASEP</v>
      </c>
      <c r="H489" s="51" t="str">
        <f>IFERROR(VLOOKUP($B489,'Tabelas auxiliares'!$A$65:$C$102,3,FALSE),"")</f>
        <v>FOLHA DE PAGAMENTO / CONTRIBUICAO PARA O PSS / SUBSTITUICOES / INSS PATRONAL / PASEP</v>
      </c>
      <c r="I489" t="s">
        <v>2108</v>
      </c>
      <c r="J489" t="s">
        <v>2109</v>
      </c>
      <c r="K489" t="s">
        <v>2113</v>
      </c>
      <c r="L489" t="s">
        <v>2111</v>
      </c>
      <c r="M489" t="s">
        <v>165</v>
      </c>
      <c r="N489" t="s">
        <v>127</v>
      </c>
      <c r="O489" t="s">
        <v>167</v>
      </c>
      <c r="P489" t="s">
        <v>1959</v>
      </c>
      <c r="Q489" t="s">
        <v>168</v>
      </c>
      <c r="R489" t="s">
        <v>165</v>
      </c>
      <c r="S489" t="s">
        <v>119</v>
      </c>
      <c r="T489" t="s">
        <v>1960</v>
      </c>
      <c r="U489" t="s">
        <v>136</v>
      </c>
      <c r="V489" t="s">
        <v>1996</v>
      </c>
      <c r="W489" t="s">
        <v>1997</v>
      </c>
      <c r="X489" s="51" t="str">
        <f t="shared" si="10"/>
        <v>3</v>
      </c>
      <c r="Y489" s="51" t="str">
        <f>IF(T489="","",IF(AND(T489&lt;&gt;'Tabelas auxiliares'!$B$236,T489&lt;&gt;'Tabelas auxiliares'!$B$237,T489&lt;&gt;'Tabelas auxiliares'!$C$236,T489&lt;&gt;'Tabelas auxiliares'!$C$237,T489&lt;&gt;'Tabelas auxiliares'!$D$236),"FOLHA DE PESSOAL",IF(X489='Tabelas auxiliares'!$A$237,"CUSTEIO",IF(X489='Tabelas auxiliares'!$A$236,"INVESTIMENTO","ERRO - VERIFICAR"))))</f>
        <v>FOLHA DE PESSOAL</v>
      </c>
      <c r="Z489" s="64">
        <f t="shared" si="11"/>
        <v>15722.46</v>
      </c>
      <c r="AC489" s="44">
        <v>15722.46</v>
      </c>
      <c r="AD489" s="72"/>
      <c r="AE489" s="72"/>
      <c r="AF489" s="72"/>
      <c r="AG489" s="72"/>
      <c r="AH489" s="72"/>
      <c r="AI489" s="72"/>
      <c r="AJ489" s="72"/>
      <c r="AK489" s="72"/>
      <c r="AL489" s="72"/>
      <c r="AM489" s="72"/>
      <c r="AN489" s="72"/>
      <c r="AO489" s="72"/>
    </row>
    <row r="490" spans="1:41" x14ac:dyDescent="0.25">
      <c r="A490" t="s">
        <v>594</v>
      </c>
      <c r="B490" t="s">
        <v>302</v>
      </c>
      <c r="C490" t="s">
        <v>595</v>
      </c>
      <c r="D490" t="s">
        <v>90</v>
      </c>
      <c r="E490" t="s">
        <v>117</v>
      </c>
      <c r="F490" s="51" t="str">
        <f>IFERROR(VLOOKUP(D490,'Tabelas auxiliares'!$A$3:$B$61,2,FALSE),"")</f>
        <v>SUGEPE-FOLHA - PASEP + AUX. MORADIA</v>
      </c>
      <c r="G490" s="51" t="str">
        <f>IFERROR(VLOOKUP($B490,'Tabelas auxiliares'!$A$65:$C$102,2,FALSE),"")</f>
        <v>Folha de pagamento - Ativos, Previdência, PASEP</v>
      </c>
      <c r="H490" s="51" t="str">
        <f>IFERROR(VLOOKUP($B490,'Tabelas auxiliares'!$A$65:$C$102,3,FALSE),"")</f>
        <v>FOLHA DE PAGAMENTO / CONTRIBUICAO PARA O PSS / SUBSTITUICOES / INSS PATRONAL / PASEP</v>
      </c>
      <c r="I490" t="s">
        <v>2108</v>
      </c>
      <c r="J490" t="s">
        <v>2109</v>
      </c>
      <c r="K490" t="s">
        <v>2113</v>
      </c>
      <c r="L490" t="s">
        <v>2111</v>
      </c>
      <c r="M490" t="s">
        <v>165</v>
      </c>
      <c r="N490" t="s">
        <v>127</v>
      </c>
      <c r="O490" t="s">
        <v>167</v>
      </c>
      <c r="P490" t="s">
        <v>1959</v>
      </c>
      <c r="Q490" t="s">
        <v>168</v>
      </c>
      <c r="R490" t="s">
        <v>165</v>
      </c>
      <c r="S490" t="s">
        <v>119</v>
      </c>
      <c r="T490" t="s">
        <v>1960</v>
      </c>
      <c r="U490" t="s">
        <v>136</v>
      </c>
      <c r="V490" t="s">
        <v>2063</v>
      </c>
      <c r="W490" t="s">
        <v>2064</v>
      </c>
      <c r="X490" s="51" t="str">
        <f t="shared" si="10"/>
        <v>3</v>
      </c>
      <c r="Y490" s="51" t="str">
        <f>IF(T490="","",IF(AND(T490&lt;&gt;'Tabelas auxiliares'!$B$236,T490&lt;&gt;'Tabelas auxiliares'!$B$237,T490&lt;&gt;'Tabelas auxiliares'!$C$236,T490&lt;&gt;'Tabelas auxiliares'!$C$237,T490&lt;&gt;'Tabelas auxiliares'!$D$236),"FOLHA DE PESSOAL",IF(X490='Tabelas auxiliares'!$A$237,"CUSTEIO",IF(X490='Tabelas auxiliares'!$A$236,"INVESTIMENTO","ERRO - VERIFICAR"))))</f>
        <v>FOLHA DE PESSOAL</v>
      </c>
      <c r="Z490" s="64">
        <f t="shared" si="11"/>
        <v>3493.88</v>
      </c>
      <c r="AC490" s="44">
        <v>3493.88</v>
      </c>
      <c r="AD490" s="72"/>
      <c r="AE490" s="72"/>
      <c r="AF490" s="72"/>
      <c r="AG490" s="72"/>
      <c r="AH490" s="72"/>
      <c r="AI490" s="72"/>
      <c r="AJ490" s="72"/>
      <c r="AK490" s="72"/>
      <c r="AL490" s="72"/>
      <c r="AM490" s="72"/>
      <c r="AN490" s="72"/>
      <c r="AO490" s="72"/>
    </row>
    <row r="491" spans="1:41" x14ac:dyDescent="0.25">
      <c r="A491" t="s">
        <v>594</v>
      </c>
      <c r="B491" t="s">
        <v>302</v>
      </c>
      <c r="C491" t="s">
        <v>595</v>
      </c>
      <c r="D491" t="s">
        <v>90</v>
      </c>
      <c r="E491" t="s">
        <v>117</v>
      </c>
      <c r="F491" s="51" t="str">
        <f>IFERROR(VLOOKUP(D491,'Tabelas auxiliares'!$A$3:$B$61,2,FALSE),"")</f>
        <v>SUGEPE-FOLHA - PASEP + AUX. MORADIA</v>
      </c>
      <c r="G491" s="51" t="str">
        <f>IFERROR(VLOOKUP($B491,'Tabelas auxiliares'!$A$65:$C$102,2,FALSE),"")</f>
        <v>Folha de pagamento - Ativos, Previdência, PASEP</v>
      </c>
      <c r="H491" s="51" t="str">
        <f>IFERROR(VLOOKUP($B491,'Tabelas auxiliares'!$A$65:$C$102,3,FALSE),"")</f>
        <v>FOLHA DE PAGAMENTO / CONTRIBUICAO PARA O PSS / SUBSTITUICOES / INSS PATRONAL / PASEP</v>
      </c>
      <c r="I491" t="s">
        <v>2108</v>
      </c>
      <c r="J491" t="s">
        <v>2109</v>
      </c>
      <c r="K491" t="s">
        <v>2113</v>
      </c>
      <c r="L491" t="s">
        <v>2111</v>
      </c>
      <c r="M491" t="s">
        <v>165</v>
      </c>
      <c r="N491" t="s">
        <v>127</v>
      </c>
      <c r="O491" t="s">
        <v>167</v>
      </c>
      <c r="P491" t="s">
        <v>1959</v>
      </c>
      <c r="Q491" t="s">
        <v>168</v>
      </c>
      <c r="R491" t="s">
        <v>165</v>
      </c>
      <c r="S491" t="s">
        <v>119</v>
      </c>
      <c r="T491" t="s">
        <v>1960</v>
      </c>
      <c r="U491" t="s">
        <v>136</v>
      </c>
      <c r="V491" t="s">
        <v>1998</v>
      </c>
      <c r="W491" t="s">
        <v>1999</v>
      </c>
      <c r="X491" s="51" t="str">
        <f t="shared" si="10"/>
        <v>3</v>
      </c>
      <c r="Y491" s="51" t="str">
        <f>IF(T491="","",IF(AND(T491&lt;&gt;'Tabelas auxiliares'!$B$236,T491&lt;&gt;'Tabelas auxiliares'!$B$237,T491&lt;&gt;'Tabelas auxiliares'!$C$236,T491&lt;&gt;'Tabelas auxiliares'!$C$237,T491&lt;&gt;'Tabelas auxiliares'!$D$236),"FOLHA DE PESSOAL",IF(X491='Tabelas auxiliares'!$A$237,"CUSTEIO",IF(X491='Tabelas auxiliares'!$A$236,"INVESTIMENTO","ERRO - VERIFICAR"))))</f>
        <v>FOLHA DE PESSOAL</v>
      </c>
      <c r="Z491" s="64">
        <f t="shared" si="11"/>
        <v>15335.4</v>
      </c>
      <c r="AC491" s="44">
        <v>15335.4</v>
      </c>
      <c r="AD491" s="72"/>
      <c r="AE491" s="72"/>
      <c r="AF491" s="72"/>
      <c r="AG491" s="72"/>
      <c r="AH491" s="72"/>
      <c r="AI491" s="72"/>
      <c r="AJ491" s="72"/>
      <c r="AK491" s="72"/>
      <c r="AL491" s="72"/>
      <c r="AM491" s="72"/>
      <c r="AN491" s="72"/>
      <c r="AO491" s="72"/>
    </row>
    <row r="492" spans="1:41" x14ac:dyDescent="0.25">
      <c r="A492" t="s">
        <v>594</v>
      </c>
      <c r="B492" t="s">
        <v>302</v>
      </c>
      <c r="C492" t="s">
        <v>595</v>
      </c>
      <c r="D492" t="s">
        <v>90</v>
      </c>
      <c r="E492" t="s">
        <v>117</v>
      </c>
      <c r="F492" s="51" t="str">
        <f>IFERROR(VLOOKUP(D492,'Tabelas auxiliares'!$A$3:$B$61,2,FALSE),"")</f>
        <v>SUGEPE-FOLHA - PASEP + AUX. MORADIA</v>
      </c>
      <c r="G492" s="51" t="str">
        <f>IFERROR(VLOOKUP($B492,'Tabelas auxiliares'!$A$65:$C$102,2,FALSE),"")</f>
        <v>Folha de pagamento - Ativos, Previdência, PASEP</v>
      </c>
      <c r="H492" s="51" t="str">
        <f>IFERROR(VLOOKUP($B492,'Tabelas auxiliares'!$A$65:$C$102,3,FALSE),"")</f>
        <v>FOLHA DE PAGAMENTO / CONTRIBUICAO PARA O PSS / SUBSTITUICOES / INSS PATRONAL / PASEP</v>
      </c>
      <c r="I492" t="s">
        <v>2108</v>
      </c>
      <c r="J492" t="s">
        <v>2109</v>
      </c>
      <c r="K492" t="s">
        <v>2113</v>
      </c>
      <c r="L492" t="s">
        <v>2111</v>
      </c>
      <c r="M492" t="s">
        <v>165</v>
      </c>
      <c r="N492" t="s">
        <v>127</v>
      </c>
      <c r="O492" t="s">
        <v>167</v>
      </c>
      <c r="P492" t="s">
        <v>1959</v>
      </c>
      <c r="Q492" t="s">
        <v>168</v>
      </c>
      <c r="R492" t="s">
        <v>165</v>
      </c>
      <c r="S492" t="s">
        <v>119</v>
      </c>
      <c r="T492" t="s">
        <v>1960</v>
      </c>
      <c r="U492" t="s">
        <v>136</v>
      </c>
      <c r="V492" t="s">
        <v>2096</v>
      </c>
      <c r="W492" t="s">
        <v>2097</v>
      </c>
      <c r="X492" s="51" t="str">
        <f t="shared" si="10"/>
        <v>3</v>
      </c>
      <c r="Y492" s="51" t="str">
        <f>IF(T492="","",IF(AND(T492&lt;&gt;'Tabelas auxiliares'!$B$236,T492&lt;&gt;'Tabelas auxiliares'!$B$237,T492&lt;&gt;'Tabelas auxiliares'!$C$236,T492&lt;&gt;'Tabelas auxiliares'!$C$237,T492&lt;&gt;'Tabelas auxiliares'!$D$236),"FOLHA DE PESSOAL",IF(X492='Tabelas auxiliares'!$A$237,"CUSTEIO",IF(X492='Tabelas auxiliares'!$A$236,"INVESTIMENTO","ERRO - VERIFICAR"))))</f>
        <v>FOLHA DE PESSOAL</v>
      </c>
      <c r="Z492" s="64">
        <f t="shared" si="11"/>
        <v>605.82000000000005</v>
      </c>
      <c r="AC492" s="44">
        <v>605.82000000000005</v>
      </c>
      <c r="AD492" s="72"/>
      <c r="AE492" s="72"/>
      <c r="AF492" s="72"/>
      <c r="AG492" s="72"/>
      <c r="AH492" s="72"/>
      <c r="AI492" s="72"/>
      <c r="AJ492" s="72"/>
      <c r="AK492" s="72"/>
      <c r="AL492" s="72"/>
      <c r="AM492" s="72"/>
      <c r="AN492" s="72"/>
      <c r="AO492" s="72"/>
    </row>
    <row r="493" spans="1:41" x14ac:dyDescent="0.25">
      <c r="A493" t="s">
        <v>594</v>
      </c>
      <c r="B493" t="s">
        <v>302</v>
      </c>
      <c r="C493" t="s">
        <v>595</v>
      </c>
      <c r="D493" t="s">
        <v>90</v>
      </c>
      <c r="E493" t="s">
        <v>117</v>
      </c>
      <c r="F493" s="51" t="str">
        <f>IFERROR(VLOOKUP(D493,'Tabelas auxiliares'!$A$3:$B$61,2,FALSE),"")</f>
        <v>SUGEPE-FOLHA - PASEP + AUX. MORADIA</v>
      </c>
      <c r="G493" s="51" t="str">
        <f>IFERROR(VLOOKUP($B493,'Tabelas auxiliares'!$A$65:$C$102,2,FALSE),"")</f>
        <v>Folha de pagamento - Ativos, Previdência, PASEP</v>
      </c>
      <c r="H493" s="51" t="str">
        <f>IFERROR(VLOOKUP($B493,'Tabelas auxiliares'!$A$65:$C$102,3,FALSE),"")</f>
        <v>FOLHA DE PAGAMENTO / CONTRIBUICAO PARA O PSS / SUBSTITUICOES / INSS PATRONAL / PASEP</v>
      </c>
      <c r="I493" t="s">
        <v>2108</v>
      </c>
      <c r="J493" t="s">
        <v>2109</v>
      </c>
      <c r="K493" t="s">
        <v>2114</v>
      </c>
      <c r="L493" t="s">
        <v>2111</v>
      </c>
      <c r="M493" t="s">
        <v>165</v>
      </c>
      <c r="N493" t="s">
        <v>127</v>
      </c>
      <c r="O493" t="s">
        <v>167</v>
      </c>
      <c r="P493" t="s">
        <v>1959</v>
      </c>
      <c r="Q493" t="s">
        <v>168</v>
      </c>
      <c r="R493" t="s">
        <v>165</v>
      </c>
      <c r="S493" t="s">
        <v>119</v>
      </c>
      <c r="T493" t="s">
        <v>1960</v>
      </c>
      <c r="U493" t="s">
        <v>136</v>
      </c>
      <c r="V493" t="s">
        <v>2001</v>
      </c>
      <c r="W493" t="s">
        <v>2002</v>
      </c>
      <c r="X493" s="51" t="str">
        <f t="shared" si="10"/>
        <v>3</v>
      </c>
      <c r="Y493" s="51" t="str">
        <f>IF(T493="","",IF(AND(T493&lt;&gt;'Tabelas auxiliares'!$B$236,T493&lt;&gt;'Tabelas auxiliares'!$B$237,T493&lt;&gt;'Tabelas auxiliares'!$C$236,T493&lt;&gt;'Tabelas auxiliares'!$C$237,T493&lt;&gt;'Tabelas auxiliares'!$D$236),"FOLHA DE PESSOAL",IF(X493='Tabelas auxiliares'!$A$237,"CUSTEIO",IF(X493='Tabelas auxiliares'!$A$236,"INVESTIMENTO","ERRO - VERIFICAR"))))</f>
        <v>FOLHA DE PESSOAL</v>
      </c>
      <c r="Z493" s="64">
        <f t="shared" si="11"/>
        <v>9082786.6699999999</v>
      </c>
      <c r="AC493" s="44">
        <v>9082786.6699999999</v>
      </c>
      <c r="AD493" s="72"/>
      <c r="AE493" s="72"/>
      <c r="AF493" s="72"/>
      <c r="AG493" s="72"/>
      <c r="AH493" s="72"/>
      <c r="AI493" s="72"/>
      <c r="AJ493" s="72"/>
      <c r="AK493" s="72"/>
      <c r="AL493" s="72"/>
      <c r="AM493" s="72"/>
      <c r="AN493" s="72"/>
      <c r="AO493" s="72"/>
    </row>
    <row r="494" spans="1:41" x14ac:dyDescent="0.25">
      <c r="A494" t="s">
        <v>594</v>
      </c>
      <c r="B494" t="s">
        <v>302</v>
      </c>
      <c r="C494" t="s">
        <v>595</v>
      </c>
      <c r="D494" t="s">
        <v>90</v>
      </c>
      <c r="E494" t="s">
        <v>117</v>
      </c>
      <c r="F494" s="51" t="str">
        <f>IFERROR(VLOOKUP(D494,'Tabelas auxiliares'!$A$3:$B$61,2,FALSE),"")</f>
        <v>SUGEPE-FOLHA - PASEP + AUX. MORADIA</v>
      </c>
      <c r="G494" s="51" t="str">
        <f>IFERROR(VLOOKUP($B494,'Tabelas auxiliares'!$A$65:$C$102,2,FALSE),"")</f>
        <v>Folha de pagamento - Ativos, Previdência, PASEP</v>
      </c>
      <c r="H494" s="51" t="str">
        <f>IFERROR(VLOOKUP($B494,'Tabelas auxiliares'!$A$65:$C$102,3,FALSE),"")</f>
        <v>FOLHA DE PAGAMENTO / CONTRIBUICAO PARA O PSS / SUBSTITUICOES / INSS PATRONAL / PASEP</v>
      </c>
      <c r="I494" t="s">
        <v>2108</v>
      </c>
      <c r="J494" t="s">
        <v>2109</v>
      </c>
      <c r="K494" t="s">
        <v>2114</v>
      </c>
      <c r="L494" t="s">
        <v>2111</v>
      </c>
      <c r="M494" t="s">
        <v>165</v>
      </c>
      <c r="N494" t="s">
        <v>127</v>
      </c>
      <c r="O494" t="s">
        <v>167</v>
      </c>
      <c r="P494" t="s">
        <v>1959</v>
      </c>
      <c r="Q494" t="s">
        <v>168</v>
      </c>
      <c r="R494" t="s">
        <v>165</v>
      </c>
      <c r="S494" t="s">
        <v>119</v>
      </c>
      <c r="T494" t="s">
        <v>1960</v>
      </c>
      <c r="U494" t="s">
        <v>136</v>
      </c>
      <c r="V494" t="s">
        <v>2003</v>
      </c>
      <c r="W494" t="s">
        <v>2004</v>
      </c>
      <c r="X494" s="51" t="str">
        <f t="shared" si="10"/>
        <v>3</v>
      </c>
      <c r="Y494" s="51" t="str">
        <f>IF(T494="","",IF(AND(T494&lt;&gt;'Tabelas auxiliares'!$B$236,T494&lt;&gt;'Tabelas auxiliares'!$B$237,T494&lt;&gt;'Tabelas auxiliares'!$C$236,T494&lt;&gt;'Tabelas auxiliares'!$C$237,T494&lt;&gt;'Tabelas auxiliares'!$D$236),"FOLHA DE PESSOAL",IF(X494='Tabelas auxiliares'!$A$237,"CUSTEIO",IF(X494='Tabelas auxiliares'!$A$236,"INVESTIMENTO","ERRO - VERIFICAR"))))</f>
        <v>FOLHA DE PESSOAL</v>
      </c>
      <c r="Z494" s="64">
        <f t="shared" si="11"/>
        <v>2614.34</v>
      </c>
      <c r="AC494" s="44">
        <v>2614.34</v>
      </c>
      <c r="AD494" s="72"/>
      <c r="AE494" s="72"/>
      <c r="AF494" s="72"/>
      <c r="AG494" s="72"/>
      <c r="AH494" s="72"/>
      <c r="AI494" s="72"/>
      <c r="AJ494" s="72"/>
      <c r="AK494" s="72"/>
      <c r="AL494" s="72"/>
      <c r="AM494" s="72"/>
      <c r="AN494" s="72"/>
      <c r="AO494" s="72"/>
    </row>
    <row r="495" spans="1:41" x14ac:dyDescent="0.25">
      <c r="A495" t="s">
        <v>594</v>
      </c>
      <c r="B495" t="s">
        <v>302</v>
      </c>
      <c r="C495" t="s">
        <v>595</v>
      </c>
      <c r="D495" t="s">
        <v>90</v>
      </c>
      <c r="E495" t="s">
        <v>117</v>
      </c>
      <c r="F495" s="51" t="str">
        <f>IFERROR(VLOOKUP(D495,'Tabelas auxiliares'!$A$3:$B$61,2,FALSE),"")</f>
        <v>SUGEPE-FOLHA - PASEP + AUX. MORADIA</v>
      </c>
      <c r="G495" s="51" t="str">
        <f>IFERROR(VLOOKUP($B495,'Tabelas auxiliares'!$A$65:$C$102,2,FALSE),"")</f>
        <v>Folha de pagamento - Ativos, Previdência, PASEP</v>
      </c>
      <c r="H495" s="51" t="str">
        <f>IFERROR(VLOOKUP($B495,'Tabelas auxiliares'!$A$65:$C$102,3,FALSE),"")</f>
        <v>FOLHA DE PAGAMENTO / CONTRIBUICAO PARA O PSS / SUBSTITUICOES / INSS PATRONAL / PASEP</v>
      </c>
      <c r="I495" t="s">
        <v>2108</v>
      </c>
      <c r="J495" t="s">
        <v>2109</v>
      </c>
      <c r="K495" t="s">
        <v>2114</v>
      </c>
      <c r="L495" t="s">
        <v>2111</v>
      </c>
      <c r="M495" t="s">
        <v>165</v>
      </c>
      <c r="N495" t="s">
        <v>127</v>
      </c>
      <c r="O495" t="s">
        <v>167</v>
      </c>
      <c r="P495" t="s">
        <v>1959</v>
      </c>
      <c r="Q495" t="s">
        <v>168</v>
      </c>
      <c r="R495" t="s">
        <v>165</v>
      </c>
      <c r="S495" t="s">
        <v>119</v>
      </c>
      <c r="T495" t="s">
        <v>1960</v>
      </c>
      <c r="U495" t="s">
        <v>136</v>
      </c>
      <c r="V495" t="s">
        <v>2005</v>
      </c>
      <c r="W495" t="s">
        <v>2006</v>
      </c>
      <c r="X495" s="51" t="str">
        <f t="shared" si="10"/>
        <v>3</v>
      </c>
      <c r="Y495" s="51" t="str">
        <f>IF(T495="","",IF(AND(T495&lt;&gt;'Tabelas auxiliares'!$B$236,T495&lt;&gt;'Tabelas auxiliares'!$B$237,T495&lt;&gt;'Tabelas auxiliares'!$C$236,T495&lt;&gt;'Tabelas auxiliares'!$C$237,T495&lt;&gt;'Tabelas auxiliares'!$D$236),"FOLHA DE PESSOAL",IF(X495='Tabelas auxiliares'!$A$237,"CUSTEIO",IF(X495='Tabelas auxiliares'!$A$236,"INVESTIMENTO","ERRO - VERIFICAR"))))</f>
        <v>FOLHA DE PESSOAL</v>
      </c>
      <c r="Z495" s="64">
        <f t="shared" si="11"/>
        <v>582.34</v>
      </c>
      <c r="AC495" s="44">
        <v>582.34</v>
      </c>
      <c r="AD495" s="72"/>
      <c r="AE495" s="72"/>
      <c r="AF495" s="72"/>
      <c r="AG495" s="72"/>
      <c r="AH495" s="72"/>
      <c r="AI495" s="72"/>
      <c r="AJ495" s="72"/>
      <c r="AK495" s="72"/>
      <c r="AL495" s="72"/>
      <c r="AM495" s="72"/>
      <c r="AN495" s="72"/>
      <c r="AO495" s="72"/>
    </row>
    <row r="496" spans="1:41" x14ac:dyDescent="0.25">
      <c r="A496" t="s">
        <v>594</v>
      </c>
      <c r="B496" t="s">
        <v>302</v>
      </c>
      <c r="C496" t="s">
        <v>595</v>
      </c>
      <c r="D496" t="s">
        <v>90</v>
      </c>
      <c r="E496" t="s">
        <v>117</v>
      </c>
      <c r="F496" s="51" t="str">
        <f>IFERROR(VLOOKUP(D496,'Tabelas auxiliares'!$A$3:$B$61,2,FALSE),"")</f>
        <v>SUGEPE-FOLHA - PASEP + AUX. MORADIA</v>
      </c>
      <c r="G496" s="51" t="str">
        <f>IFERROR(VLOOKUP($B496,'Tabelas auxiliares'!$A$65:$C$102,2,FALSE),"")</f>
        <v>Folha de pagamento - Ativos, Previdência, PASEP</v>
      </c>
      <c r="H496" s="51" t="str">
        <f>IFERROR(VLOOKUP($B496,'Tabelas auxiliares'!$A$65:$C$102,3,FALSE),"")</f>
        <v>FOLHA DE PAGAMENTO / CONTRIBUICAO PARA O PSS / SUBSTITUICOES / INSS PATRONAL / PASEP</v>
      </c>
      <c r="I496" t="s">
        <v>2108</v>
      </c>
      <c r="J496" t="s">
        <v>2109</v>
      </c>
      <c r="K496" t="s">
        <v>2114</v>
      </c>
      <c r="L496" t="s">
        <v>2111</v>
      </c>
      <c r="M496" t="s">
        <v>165</v>
      </c>
      <c r="N496" t="s">
        <v>127</v>
      </c>
      <c r="O496" t="s">
        <v>167</v>
      </c>
      <c r="P496" t="s">
        <v>1959</v>
      </c>
      <c r="Q496" t="s">
        <v>168</v>
      </c>
      <c r="R496" t="s">
        <v>165</v>
      </c>
      <c r="S496" t="s">
        <v>119</v>
      </c>
      <c r="T496" t="s">
        <v>1960</v>
      </c>
      <c r="U496" t="s">
        <v>136</v>
      </c>
      <c r="V496" t="s">
        <v>2007</v>
      </c>
      <c r="W496" t="s">
        <v>2008</v>
      </c>
      <c r="X496" s="51" t="str">
        <f t="shared" si="10"/>
        <v>3</v>
      </c>
      <c r="Y496" s="51" t="str">
        <f>IF(T496="","",IF(AND(T496&lt;&gt;'Tabelas auxiliares'!$B$236,T496&lt;&gt;'Tabelas auxiliares'!$B$237,T496&lt;&gt;'Tabelas auxiliares'!$C$236,T496&lt;&gt;'Tabelas auxiliares'!$C$237,T496&lt;&gt;'Tabelas auxiliares'!$D$236),"FOLHA DE PESSOAL",IF(X496='Tabelas auxiliares'!$A$237,"CUSTEIO",IF(X496='Tabelas auxiliares'!$A$236,"INVESTIMENTO","ERRO - VERIFICAR"))))</f>
        <v>FOLHA DE PESSOAL</v>
      </c>
      <c r="Z496" s="64">
        <f t="shared" si="11"/>
        <v>9483.19</v>
      </c>
      <c r="AC496" s="44">
        <v>9483.19</v>
      </c>
      <c r="AD496" s="72"/>
      <c r="AE496" s="72"/>
      <c r="AF496" s="72"/>
      <c r="AG496" s="72"/>
      <c r="AH496" s="72"/>
      <c r="AI496" s="72"/>
      <c r="AJ496" s="72"/>
      <c r="AK496" s="72"/>
      <c r="AL496" s="72"/>
      <c r="AM496" s="72"/>
      <c r="AN496" s="72"/>
      <c r="AO496" s="72"/>
    </row>
    <row r="497" spans="1:41" x14ac:dyDescent="0.25">
      <c r="A497" t="s">
        <v>594</v>
      </c>
      <c r="B497" t="s">
        <v>302</v>
      </c>
      <c r="C497" t="s">
        <v>595</v>
      </c>
      <c r="D497" t="s">
        <v>90</v>
      </c>
      <c r="E497" t="s">
        <v>117</v>
      </c>
      <c r="F497" s="51" t="str">
        <f>IFERROR(VLOOKUP(D497,'Tabelas auxiliares'!$A$3:$B$61,2,FALSE),"")</f>
        <v>SUGEPE-FOLHA - PASEP + AUX. MORADIA</v>
      </c>
      <c r="G497" s="51" t="str">
        <f>IFERROR(VLOOKUP($B497,'Tabelas auxiliares'!$A$65:$C$102,2,FALSE),"")</f>
        <v>Folha de pagamento - Ativos, Previdência, PASEP</v>
      </c>
      <c r="H497" s="51" t="str">
        <f>IFERROR(VLOOKUP($B497,'Tabelas auxiliares'!$A$65:$C$102,3,FALSE),"")</f>
        <v>FOLHA DE PAGAMENTO / CONTRIBUICAO PARA O PSS / SUBSTITUICOES / INSS PATRONAL / PASEP</v>
      </c>
      <c r="I497" t="s">
        <v>2108</v>
      </c>
      <c r="J497" t="s">
        <v>2109</v>
      </c>
      <c r="K497" t="s">
        <v>2114</v>
      </c>
      <c r="L497" t="s">
        <v>2111</v>
      </c>
      <c r="M497" t="s">
        <v>165</v>
      </c>
      <c r="N497" t="s">
        <v>127</v>
      </c>
      <c r="O497" t="s">
        <v>167</v>
      </c>
      <c r="P497" t="s">
        <v>1959</v>
      </c>
      <c r="Q497" t="s">
        <v>168</v>
      </c>
      <c r="R497" t="s">
        <v>165</v>
      </c>
      <c r="S497" t="s">
        <v>119</v>
      </c>
      <c r="T497" t="s">
        <v>1960</v>
      </c>
      <c r="U497" t="s">
        <v>136</v>
      </c>
      <c r="V497" t="s">
        <v>2009</v>
      </c>
      <c r="W497" t="s">
        <v>2010</v>
      </c>
      <c r="X497" s="51" t="str">
        <f t="shared" si="10"/>
        <v>3</v>
      </c>
      <c r="Y497" s="51" t="str">
        <f>IF(T497="","",IF(AND(T497&lt;&gt;'Tabelas auxiliares'!$B$236,T497&lt;&gt;'Tabelas auxiliares'!$B$237,T497&lt;&gt;'Tabelas auxiliares'!$C$236,T497&lt;&gt;'Tabelas auxiliares'!$C$237,T497&lt;&gt;'Tabelas auxiliares'!$D$236),"FOLHA DE PESSOAL",IF(X497='Tabelas auxiliares'!$A$237,"CUSTEIO",IF(X497='Tabelas auxiliares'!$A$236,"INVESTIMENTO","ERRO - VERIFICAR"))))</f>
        <v>FOLHA DE PESSOAL</v>
      </c>
      <c r="Z497" s="64">
        <f t="shared" si="11"/>
        <v>33450.21</v>
      </c>
      <c r="AC497" s="44">
        <v>33450.21</v>
      </c>
      <c r="AD497" s="72"/>
      <c r="AE497" s="72"/>
      <c r="AF497" s="72"/>
      <c r="AG497" s="72"/>
      <c r="AH497" s="72"/>
      <c r="AI497" s="72"/>
      <c r="AJ497" s="72"/>
      <c r="AK497" s="72"/>
      <c r="AL497" s="72"/>
      <c r="AM497" s="72"/>
      <c r="AN497" s="72"/>
      <c r="AO497" s="72"/>
    </row>
    <row r="498" spans="1:41" x14ac:dyDescent="0.25">
      <c r="A498" t="s">
        <v>594</v>
      </c>
      <c r="B498" t="s">
        <v>302</v>
      </c>
      <c r="C498" t="s">
        <v>595</v>
      </c>
      <c r="D498" t="s">
        <v>90</v>
      </c>
      <c r="E498" t="s">
        <v>117</v>
      </c>
      <c r="F498" s="51" t="str">
        <f>IFERROR(VLOOKUP(D498,'Tabelas auxiliares'!$A$3:$B$61,2,FALSE),"")</f>
        <v>SUGEPE-FOLHA - PASEP + AUX. MORADIA</v>
      </c>
      <c r="G498" s="51" t="str">
        <f>IFERROR(VLOOKUP($B498,'Tabelas auxiliares'!$A$65:$C$102,2,FALSE),"")</f>
        <v>Folha de pagamento - Ativos, Previdência, PASEP</v>
      </c>
      <c r="H498" s="51" t="str">
        <f>IFERROR(VLOOKUP($B498,'Tabelas auxiliares'!$A$65:$C$102,3,FALSE),"")</f>
        <v>FOLHA DE PAGAMENTO / CONTRIBUICAO PARA O PSS / SUBSTITUICOES / INSS PATRONAL / PASEP</v>
      </c>
      <c r="I498" t="s">
        <v>2108</v>
      </c>
      <c r="J498" t="s">
        <v>2109</v>
      </c>
      <c r="K498" t="s">
        <v>2114</v>
      </c>
      <c r="L498" t="s">
        <v>2111</v>
      </c>
      <c r="M498" t="s">
        <v>165</v>
      </c>
      <c r="N498" t="s">
        <v>127</v>
      </c>
      <c r="O498" t="s">
        <v>167</v>
      </c>
      <c r="P498" t="s">
        <v>1959</v>
      </c>
      <c r="Q498" t="s">
        <v>168</v>
      </c>
      <c r="R498" t="s">
        <v>165</v>
      </c>
      <c r="S498" t="s">
        <v>119</v>
      </c>
      <c r="T498" t="s">
        <v>1960</v>
      </c>
      <c r="U498" t="s">
        <v>136</v>
      </c>
      <c r="V498" t="s">
        <v>2011</v>
      </c>
      <c r="W498" t="s">
        <v>2012</v>
      </c>
      <c r="X498" s="51" t="str">
        <f t="shared" si="10"/>
        <v>3</v>
      </c>
      <c r="Y498" s="51" t="str">
        <f>IF(T498="","",IF(AND(T498&lt;&gt;'Tabelas auxiliares'!$B$236,T498&lt;&gt;'Tabelas auxiliares'!$B$237,T498&lt;&gt;'Tabelas auxiliares'!$C$236,T498&lt;&gt;'Tabelas auxiliares'!$C$237,T498&lt;&gt;'Tabelas auxiliares'!$D$236),"FOLHA DE PESSOAL",IF(X498='Tabelas auxiliares'!$A$237,"CUSTEIO",IF(X498='Tabelas auxiliares'!$A$236,"INVESTIMENTO","ERRO - VERIFICAR"))))</f>
        <v>FOLHA DE PESSOAL</v>
      </c>
      <c r="Z498" s="64">
        <f t="shared" si="11"/>
        <v>11170.82</v>
      </c>
      <c r="AC498" s="44">
        <v>11170.82</v>
      </c>
      <c r="AD498" s="72"/>
      <c r="AE498" s="72"/>
      <c r="AF498" s="72"/>
      <c r="AG498" s="72"/>
      <c r="AH498" s="72"/>
      <c r="AI498" s="72"/>
      <c r="AJ498" s="72"/>
      <c r="AK498" s="72"/>
      <c r="AL498" s="72"/>
      <c r="AM498" s="72"/>
      <c r="AN498" s="72"/>
      <c r="AO498" s="72"/>
    </row>
    <row r="499" spans="1:41" x14ac:dyDescent="0.25">
      <c r="A499" t="s">
        <v>594</v>
      </c>
      <c r="B499" t="s">
        <v>302</v>
      </c>
      <c r="C499" t="s">
        <v>595</v>
      </c>
      <c r="D499" t="s">
        <v>90</v>
      </c>
      <c r="E499" t="s">
        <v>117</v>
      </c>
      <c r="F499" s="51" t="str">
        <f>IFERROR(VLOOKUP(D499,'Tabelas auxiliares'!$A$3:$B$61,2,FALSE),"")</f>
        <v>SUGEPE-FOLHA - PASEP + AUX. MORADIA</v>
      </c>
      <c r="G499" s="51" t="str">
        <f>IFERROR(VLOOKUP($B499,'Tabelas auxiliares'!$A$65:$C$102,2,FALSE),"")</f>
        <v>Folha de pagamento - Ativos, Previdência, PASEP</v>
      </c>
      <c r="H499" s="51" t="str">
        <f>IFERROR(VLOOKUP($B499,'Tabelas auxiliares'!$A$65:$C$102,3,FALSE),"")</f>
        <v>FOLHA DE PAGAMENTO / CONTRIBUICAO PARA O PSS / SUBSTITUICOES / INSS PATRONAL / PASEP</v>
      </c>
      <c r="I499" t="s">
        <v>2108</v>
      </c>
      <c r="J499" t="s">
        <v>2109</v>
      </c>
      <c r="K499" t="s">
        <v>2114</v>
      </c>
      <c r="L499" t="s">
        <v>2111</v>
      </c>
      <c r="M499" t="s">
        <v>165</v>
      </c>
      <c r="N499" t="s">
        <v>127</v>
      </c>
      <c r="O499" t="s">
        <v>167</v>
      </c>
      <c r="P499" t="s">
        <v>1959</v>
      </c>
      <c r="Q499" t="s">
        <v>168</v>
      </c>
      <c r="R499" t="s">
        <v>165</v>
      </c>
      <c r="S499" t="s">
        <v>119</v>
      </c>
      <c r="T499" t="s">
        <v>1960</v>
      </c>
      <c r="U499" t="s">
        <v>136</v>
      </c>
      <c r="V499" t="s">
        <v>2013</v>
      </c>
      <c r="W499" t="s">
        <v>2014</v>
      </c>
      <c r="X499" s="51" t="str">
        <f t="shared" si="10"/>
        <v>3</v>
      </c>
      <c r="Y499" s="51" t="str">
        <f>IF(T499="","",IF(AND(T499&lt;&gt;'Tabelas auxiliares'!$B$236,T499&lt;&gt;'Tabelas auxiliares'!$B$237,T499&lt;&gt;'Tabelas auxiliares'!$C$236,T499&lt;&gt;'Tabelas auxiliares'!$C$237,T499&lt;&gt;'Tabelas auxiliares'!$D$236),"FOLHA DE PESSOAL",IF(X499='Tabelas auxiliares'!$A$237,"CUSTEIO",IF(X499='Tabelas auxiliares'!$A$236,"INVESTIMENTO","ERRO - VERIFICAR"))))</f>
        <v>FOLHA DE PESSOAL</v>
      </c>
      <c r="Z499" s="64">
        <f t="shared" si="11"/>
        <v>7793916.1900000004</v>
      </c>
      <c r="AC499" s="44">
        <v>7793916.1900000004</v>
      </c>
      <c r="AD499" s="72"/>
      <c r="AE499" s="72"/>
      <c r="AF499" s="72"/>
      <c r="AG499" s="72"/>
      <c r="AH499" s="72"/>
      <c r="AI499" s="72"/>
      <c r="AJ499" s="72"/>
      <c r="AK499" s="72"/>
      <c r="AL499" s="72"/>
      <c r="AM499" s="72"/>
      <c r="AN499" s="72"/>
      <c r="AO499" s="72"/>
    </row>
    <row r="500" spans="1:41" x14ac:dyDescent="0.25">
      <c r="A500" t="s">
        <v>594</v>
      </c>
      <c r="B500" t="s">
        <v>302</v>
      </c>
      <c r="C500" t="s">
        <v>595</v>
      </c>
      <c r="D500" t="s">
        <v>90</v>
      </c>
      <c r="E500" t="s">
        <v>117</v>
      </c>
      <c r="F500" s="51" t="str">
        <f>IFERROR(VLOOKUP(D500,'Tabelas auxiliares'!$A$3:$B$61,2,FALSE),"")</f>
        <v>SUGEPE-FOLHA - PASEP + AUX. MORADIA</v>
      </c>
      <c r="G500" s="51" t="str">
        <f>IFERROR(VLOOKUP($B500,'Tabelas auxiliares'!$A$65:$C$102,2,FALSE),"")</f>
        <v>Folha de pagamento - Ativos, Previdência, PASEP</v>
      </c>
      <c r="H500" s="51" t="str">
        <f>IFERROR(VLOOKUP($B500,'Tabelas auxiliares'!$A$65:$C$102,3,FALSE),"")</f>
        <v>FOLHA DE PAGAMENTO / CONTRIBUICAO PARA O PSS / SUBSTITUICOES / INSS PATRONAL / PASEP</v>
      </c>
      <c r="I500" t="s">
        <v>2108</v>
      </c>
      <c r="J500" t="s">
        <v>2109</v>
      </c>
      <c r="K500" t="s">
        <v>2114</v>
      </c>
      <c r="L500" t="s">
        <v>2111</v>
      </c>
      <c r="M500" t="s">
        <v>165</v>
      </c>
      <c r="N500" t="s">
        <v>127</v>
      </c>
      <c r="O500" t="s">
        <v>167</v>
      </c>
      <c r="P500" t="s">
        <v>1959</v>
      </c>
      <c r="Q500" t="s">
        <v>168</v>
      </c>
      <c r="R500" t="s">
        <v>165</v>
      </c>
      <c r="S500" t="s">
        <v>119</v>
      </c>
      <c r="T500" t="s">
        <v>1960</v>
      </c>
      <c r="U500" t="s">
        <v>136</v>
      </c>
      <c r="V500" t="s">
        <v>2015</v>
      </c>
      <c r="W500" t="s">
        <v>2016</v>
      </c>
      <c r="X500" s="51" t="str">
        <f t="shared" si="10"/>
        <v>3</v>
      </c>
      <c r="Y500" s="51" t="str">
        <f>IF(T500="","",IF(AND(T500&lt;&gt;'Tabelas auxiliares'!$B$236,T500&lt;&gt;'Tabelas auxiliares'!$B$237,T500&lt;&gt;'Tabelas auxiliares'!$C$236,T500&lt;&gt;'Tabelas auxiliares'!$C$237,T500&lt;&gt;'Tabelas auxiliares'!$D$236),"FOLHA DE PESSOAL",IF(X500='Tabelas auxiliares'!$A$237,"CUSTEIO",IF(X500='Tabelas auxiliares'!$A$236,"INVESTIMENTO","ERRO - VERIFICAR"))))</f>
        <v>FOLHA DE PESSOAL</v>
      </c>
      <c r="Z500" s="64">
        <f t="shared" si="11"/>
        <v>115271.78</v>
      </c>
      <c r="AC500" s="44">
        <v>115271.78</v>
      </c>
      <c r="AD500" s="72"/>
      <c r="AE500" s="72"/>
      <c r="AF500" s="72"/>
      <c r="AG500" s="72"/>
      <c r="AH500" s="72"/>
      <c r="AI500" s="72"/>
      <c r="AJ500" s="72"/>
      <c r="AK500" s="72"/>
      <c r="AL500" s="72"/>
      <c r="AM500" s="72"/>
      <c r="AN500" s="72"/>
      <c r="AO500" s="72"/>
    </row>
    <row r="501" spans="1:41" x14ac:dyDescent="0.25">
      <c r="A501" t="s">
        <v>594</v>
      </c>
      <c r="B501" t="s">
        <v>302</v>
      </c>
      <c r="C501" t="s">
        <v>595</v>
      </c>
      <c r="D501" t="s">
        <v>90</v>
      </c>
      <c r="E501" t="s">
        <v>117</v>
      </c>
      <c r="F501" s="51" t="str">
        <f>IFERROR(VLOOKUP(D501,'Tabelas auxiliares'!$A$3:$B$61,2,FALSE),"")</f>
        <v>SUGEPE-FOLHA - PASEP + AUX. MORADIA</v>
      </c>
      <c r="G501" s="51" t="str">
        <f>IFERROR(VLOOKUP($B501,'Tabelas auxiliares'!$A$65:$C$102,2,FALSE),"")</f>
        <v>Folha de pagamento - Ativos, Previdência, PASEP</v>
      </c>
      <c r="H501" s="51" t="str">
        <f>IFERROR(VLOOKUP($B501,'Tabelas auxiliares'!$A$65:$C$102,3,FALSE),"")</f>
        <v>FOLHA DE PAGAMENTO / CONTRIBUICAO PARA O PSS / SUBSTITUICOES / INSS PATRONAL / PASEP</v>
      </c>
      <c r="I501" t="s">
        <v>2108</v>
      </c>
      <c r="J501" t="s">
        <v>2109</v>
      </c>
      <c r="K501" t="s">
        <v>2114</v>
      </c>
      <c r="L501" t="s">
        <v>2111</v>
      </c>
      <c r="M501" t="s">
        <v>165</v>
      </c>
      <c r="N501" t="s">
        <v>127</v>
      </c>
      <c r="O501" t="s">
        <v>167</v>
      </c>
      <c r="P501" t="s">
        <v>1959</v>
      </c>
      <c r="Q501" t="s">
        <v>168</v>
      </c>
      <c r="R501" t="s">
        <v>165</v>
      </c>
      <c r="S501" t="s">
        <v>119</v>
      </c>
      <c r="T501" t="s">
        <v>1960</v>
      </c>
      <c r="U501" t="s">
        <v>136</v>
      </c>
      <c r="V501" t="s">
        <v>2017</v>
      </c>
      <c r="W501" t="s">
        <v>2018</v>
      </c>
      <c r="X501" s="51" t="str">
        <f t="shared" si="10"/>
        <v>3</v>
      </c>
      <c r="Y501" s="51" t="str">
        <f>IF(T501="","",IF(AND(T501&lt;&gt;'Tabelas auxiliares'!$B$236,T501&lt;&gt;'Tabelas auxiliares'!$B$237,T501&lt;&gt;'Tabelas auxiliares'!$C$236,T501&lt;&gt;'Tabelas auxiliares'!$C$237,T501&lt;&gt;'Tabelas auxiliares'!$D$236),"FOLHA DE PESSOAL",IF(X501='Tabelas auxiliares'!$A$237,"CUSTEIO",IF(X501='Tabelas auxiliares'!$A$236,"INVESTIMENTO","ERRO - VERIFICAR"))))</f>
        <v>FOLHA DE PESSOAL</v>
      </c>
      <c r="Z501" s="64">
        <f t="shared" si="11"/>
        <v>212677.94</v>
      </c>
      <c r="AC501" s="44">
        <v>212677.94</v>
      </c>
      <c r="AD501" s="72"/>
      <c r="AE501" s="72"/>
      <c r="AF501" s="72"/>
      <c r="AG501" s="72"/>
      <c r="AH501" s="72"/>
      <c r="AI501" s="72"/>
      <c r="AJ501" s="72"/>
      <c r="AK501" s="72"/>
      <c r="AL501" s="72"/>
      <c r="AM501" s="72"/>
      <c r="AN501" s="72"/>
      <c r="AO501" s="72"/>
    </row>
    <row r="502" spans="1:41" x14ac:dyDescent="0.25">
      <c r="A502" t="s">
        <v>594</v>
      </c>
      <c r="B502" t="s">
        <v>302</v>
      </c>
      <c r="C502" t="s">
        <v>595</v>
      </c>
      <c r="D502" t="s">
        <v>90</v>
      </c>
      <c r="E502" t="s">
        <v>117</v>
      </c>
      <c r="F502" s="51" t="str">
        <f>IFERROR(VLOOKUP(D502,'Tabelas auxiliares'!$A$3:$B$61,2,FALSE),"")</f>
        <v>SUGEPE-FOLHA - PASEP + AUX. MORADIA</v>
      </c>
      <c r="G502" s="51" t="str">
        <f>IFERROR(VLOOKUP($B502,'Tabelas auxiliares'!$A$65:$C$102,2,FALSE),"")</f>
        <v>Folha de pagamento - Ativos, Previdência, PASEP</v>
      </c>
      <c r="H502" s="51" t="str">
        <f>IFERROR(VLOOKUP($B502,'Tabelas auxiliares'!$A$65:$C$102,3,FALSE),"")</f>
        <v>FOLHA DE PAGAMENTO / CONTRIBUICAO PARA O PSS / SUBSTITUICOES / INSS PATRONAL / PASEP</v>
      </c>
      <c r="I502" t="s">
        <v>2108</v>
      </c>
      <c r="J502" t="s">
        <v>2109</v>
      </c>
      <c r="K502" t="s">
        <v>2114</v>
      </c>
      <c r="L502" t="s">
        <v>2111</v>
      </c>
      <c r="M502" t="s">
        <v>165</v>
      </c>
      <c r="N502" t="s">
        <v>127</v>
      </c>
      <c r="O502" t="s">
        <v>167</v>
      </c>
      <c r="P502" t="s">
        <v>1959</v>
      </c>
      <c r="Q502" t="s">
        <v>168</v>
      </c>
      <c r="R502" t="s">
        <v>165</v>
      </c>
      <c r="S502" t="s">
        <v>119</v>
      </c>
      <c r="T502" t="s">
        <v>1960</v>
      </c>
      <c r="U502" t="s">
        <v>136</v>
      </c>
      <c r="V502" t="s">
        <v>2019</v>
      </c>
      <c r="W502" t="s">
        <v>2020</v>
      </c>
      <c r="X502" s="51" t="str">
        <f t="shared" si="10"/>
        <v>3</v>
      </c>
      <c r="Y502" s="51" t="str">
        <f>IF(T502="","",IF(AND(T502&lt;&gt;'Tabelas auxiliares'!$B$236,T502&lt;&gt;'Tabelas auxiliares'!$B$237,T502&lt;&gt;'Tabelas auxiliares'!$C$236,T502&lt;&gt;'Tabelas auxiliares'!$C$237,T502&lt;&gt;'Tabelas auxiliares'!$D$236),"FOLHA DE PESSOAL",IF(X502='Tabelas auxiliares'!$A$237,"CUSTEIO",IF(X502='Tabelas auxiliares'!$A$236,"INVESTIMENTO","ERRO - VERIFICAR"))))</f>
        <v>FOLHA DE PESSOAL</v>
      </c>
      <c r="Z502" s="64">
        <f t="shared" si="11"/>
        <v>4871.49</v>
      </c>
      <c r="AC502" s="44">
        <v>4871.49</v>
      </c>
      <c r="AD502" s="72"/>
      <c r="AE502" s="72"/>
      <c r="AF502" s="72"/>
      <c r="AG502" s="72"/>
      <c r="AH502" s="72"/>
      <c r="AI502" s="72"/>
      <c r="AJ502" s="72"/>
      <c r="AK502" s="72"/>
      <c r="AL502" s="72"/>
      <c r="AM502" s="72"/>
      <c r="AN502" s="72"/>
      <c r="AO502" s="72"/>
    </row>
    <row r="503" spans="1:41" x14ac:dyDescent="0.25">
      <c r="A503" t="s">
        <v>594</v>
      </c>
      <c r="B503" t="s">
        <v>302</v>
      </c>
      <c r="C503" t="s">
        <v>595</v>
      </c>
      <c r="D503" t="s">
        <v>90</v>
      </c>
      <c r="E503" t="s">
        <v>117</v>
      </c>
      <c r="F503" s="51" t="str">
        <f>IFERROR(VLOOKUP(D503,'Tabelas auxiliares'!$A$3:$B$61,2,FALSE),"")</f>
        <v>SUGEPE-FOLHA - PASEP + AUX. MORADIA</v>
      </c>
      <c r="G503" s="51" t="str">
        <f>IFERROR(VLOOKUP($B503,'Tabelas auxiliares'!$A$65:$C$102,2,FALSE),"")</f>
        <v>Folha de pagamento - Ativos, Previdência, PASEP</v>
      </c>
      <c r="H503" s="51" t="str">
        <f>IFERROR(VLOOKUP($B503,'Tabelas auxiliares'!$A$65:$C$102,3,FALSE),"")</f>
        <v>FOLHA DE PAGAMENTO / CONTRIBUICAO PARA O PSS / SUBSTITUICOES / INSS PATRONAL / PASEP</v>
      </c>
      <c r="I503" t="s">
        <v>2108</v>
      </c>
      <c r="J503" t="s">
        <v>2109</v>
      </c>
      <c r="K503" t="s">
        <v>2114</v>
      </c>
      <c r="L503" t="s">
        <v>2111</v>
      </c>
      <c r="M503" t="s">
        <v>165</v>
      </c>
      <c r="N503" t="s">
        <v>127</v>
      </c>
      <c r="O503" t="s">
        <v>167</v>
      </c>
      <c r="P503" t="s">
        <v>1959</v>
      </c>
      <c r="Q503" t="s">
        <v>168</v>
      </c>
      <c r="R503" t="s">
        <v>165</v>
      </c>
      <c r="S503" t="s">
        <v>119</v>
      </c>
      <c r="T503" t="s">
        <v>1960</v>
      </c>
      <c r="U503" t="s">
        <v>136</v>
      </c>
      <c r="V503" t="s">
        <v>2021</v>
      </c>
      <c r="W503" t="s">
        <v>2022</v>
      </c>
      <c r="X503" s="51" t="str">
        <f t="shared" si="10"/>
        <v>3</v>
      </c>
      <c r="Y503" s="51" t="str">
        <f>IF(T503="","",IF(AND(T503&lt;&gt;'Tabelas auxiliares'!$B$236,T503&lt;&gt;'Tabelas auxiliares'!$B$237,T503&lt;&gt;'Tabelas auxiliares'!$C$236,T503&lt;&gt;'Tabelas auxiliares'!$C$237,T503&lt;&gt;'Tabelas auxiliares'!$D$236),"FOLHA DE PESSOAL",IF(X503='Tabelas auxiliares'!$A$237,"CUSTEIO",IF(X503='Tabelas auxiliares'!$A$236,"INVESTIMENTO","ERRO - VERIFICAR"))))</f>
        <v>FOLHA DE PESSOAL</v>
      </c>
      <c r="Z503" s="64">
        <f t="shared" si="11"/>
        <v>4574.6400000000003</v>
      </c>
      <c r="AC503" s="44">
        <v>4574.6400000000003</v>
      </c>
      <c r="AD503" s="72"/>
      <c r="AE503" s="72"/>
      <c r="AF503" s="72"/>
      <c r="AG503" s="72"/>
      <c r="AH503" s="72"/>
      <c r="AI503" s="72"/>
      <c r="AJ503" s="72"/>
      <c r="AK503" s="72"/>
      <c r="AL503" s="72"/>
      <c r="AM503" s="72"/>
      <c r="AN503" s="72"/>
      <c r="AO503" s="72"/>
    </row>
    <row r="504" spans="1:41" x14ac:dyDescent="0.25">
      <c r="A504" t="s">
        <v>594</v>
      </c>
      <c r="B504" t="s">
        <v>302</v>
      </c>
      <c r="C504" t="s">
        <v>595</v>
      </c>
      <c r="D504" t="s">
        <v>90</v>
      </c>
      <c r="E504" t="s">
        <v>117</v>
      </c>
      <c r="F504" s="51" t="str">
        <f>IFERROR(VLOOKUP(D504,'Tabelas auxiliares'!$A$3:$B$61,2,FALSE),"")</f>
        <v>SUGEPE-FOLHA - PASEP + AUX. MORADIA</v>
      </c>
      <c r="G504" s="51" t="str">
        <f>IFERROR(VLOOKUP($B504,'Tabelas auxiliares'!$A$65:$C$102,2,FALSE),"")</f>
        <v>Folha de pagamento - Ativos, Previdência, PASEP</v>
      </c>
      <c r="H504" s="51" t="str">
        <f>IFERROR(VLOOKUP($B504,'Tabelas auxiliares'!$A$65:$C$102,3,FALSE),"")</f>
        <v>FOLHA DE PAGAMENTO / CONTRIBUICAO PARA O PSS / SUBSTITUICOES / INSS PATRONAL / PASEP</v>
      </c>
      <c r="I504" t="s">
        <v>2108</v>
      </c>
      <c r="J504" t="s">
        <v>2109</v>
      </c>
      <c r="K504" t="s">
        <v>2114</v>
      </c>
      <c r="L504" t="s">
        <v>2111</v>
      </c>
      <c r="M504" t="s">
        <v>165</v>
      </c>
      <c r="N504" t="s">
        <v>127</v>
      </c>
      <c r="O504" t="s">
        <v>167</v>
      </c>
      <c r="P504" t="s">
        <v>1959</v>
      </c>
      <c r="Q504" t="s">
        <v>168</v>
      </c>
      <c r="R504" t="s">
        <v>165</v>
      </c>
      <c r="S504" t="s">
        <v>119</v>
      </c>
      <c r="T504" t="s">
        <v>1960</v>
      </c>
      <c r="U504" t="s">
        <v>136</v>
      </c>
      <c r="V504" t="s">
        <v>2023</v>
      </c>
      <c r="W504" t="s">
        <v>2024</v>
      </c>
      <c r="X504" s="51" t="str">
        <f t="shared" si="10"/>
        <v>3</v>
      </c>
      <c r="Y504" s="51" t="str">
        <f>IF(T504="","",IF(AND(T504&lt;&gt;'Tabelas auxiliares'!$B$236,T504&lt;&gt;'Tabelas auxiliares'!$B$237,T504&lt;&gt;'Tabelas auxiliares'!$C$236,T504&lt;&gt;'Tabelas auxiliares'!$C$237,T504&lt;&gt;'Tabelas auxiliares'!$D$236),"FOLHA DE PESSOAL",IF(X504='Tabelas auxiliares'!$A$237,"CUSTEIO",IF(X504='Tabelas auxiliares'!$A$236,"INVESTIMENTO","ERRO - VERIFICAR"))))</f>
        <v>FOLHA DE PESSOAL</v>
      </c>
      <c r="Z504" s="64">
        <f t="shared" si="11"/>
        <v>122317.92</v>
      </c>
      <c r="AC504" s="44">
        <v>122317.92</v>
      </c>
      <c r="AD504" s="72"/>
      <c r="AE504" s="72"/>
      <c r="AF504" s="72"/>
      <c r="AG504" s="72"/>
      <c r="AH504" s="72"/>
      <c r="AI504" s="72"/>
      <c r="AJ504" s="72"/>
      <c r="AK504" s="72"/>
      <c r="AL504" s="72"/>
      <c r="AM504" s="72"/>
      <c r="AN504" s="72"/>
      <c r="AO504" s="72"/>
    </row>
    <row r="505" spans="1:41" x14ac:dyDescent="0.25">
      <c r="A505" t="s">
        <v>594</v>
      </c>
      <c r="B505" t="s">
        <v>302</v>
      </c>
      <c r="C505" t="s">
        <v>595</v>
      </c>
      <c r="D505" t="s">
        <v>90</v>
      </c>
      <c r="E505" t="s">
        <v>117</v>
      </c>
      <c r="F505" s="51" t="str">
        <f>IFERROR(VLOOKUP(D505,'Tabelas auxiliares'!$A$3:$B$61,2,FALSE),"")</f>
        <v>SUGEPE-FOLHA - PASEP + AUX. MORADIA</v>
      </c>
      <c r="G505" s="51" t="str">
        <f>IFERROR(VLOOKUP($B505,'Tabelas auxiliares'!$A$65:$C$102,2,FALSE),"")</f>
        <v>Folha de pagamento - Ativos, Previdência, PASEP</v>
      </c>
      <c r="H505" s="51" t="str">
        <f>IFERROR(VLOOKUP($B505,'Tabelas auxiliares'!$A$65:$C$102,3,FALSE),"")</f>
        <v>FOLHA DE PAGAMENTO / CONTRIBUICAO PARA O PSS / SUBSTITUICOES / INSS PATRONAL / PASEP</v>
      </c>
      <c r="I505" t="s">
        <v>2108</v>
      </c>
      <c r="J505" t="s">
        <v>2109</v>
      </c>
      <c r="K505" t="s">
        <v>2114</v>
      </c>
      <c r="L505" t="s">
        <v>2111</v>
      </c>
      <c r="M505" t="s">
        <v>165</v>
      </c>
      <c r="N505" t="s">
        <v>127</v>
      </c>
      <c r="O505" t="s">
        <v>167</v>
      </c>
      <c r="P505" t="s">
        <v>1959</v>
      </c>
      <c r="Q505" t="s">
        <v>168</v>
      </c>
      <c r="R505" t="s">
        <v>165</v>
      </c>
      <c r="S505" t="s">
        <v>119</v>
      </c>
      <c r="T505" t="s">
        <v>1960</v>
      </c>
      <c r="U505" t="s">
        <v>136</v>
      </c>
      <c r="V505" t="s">
        <v>2025</v>
      </c>
      <c r="W505" t="s">
        <v>2026</v>
      </c>
      <c r="X505" s="51" t="str">
        <f t="shared" si="10"/>
        <v>3</v>
      </c>
      <c r="Y505" s="51" t="str">
        <f>IF(T505="","",IF(AND(T505&lt;&gt;'Tabelas auxiliares'!$B$236,T505&lt;&gt;'Tabelas auxiliares'!$B$237,T505&lt;&gt;'Tabelas auxiliares'!$C$236,T505&lt;&gt;'Tabelas auxiliares'!$C$237,T505&lt;&gt;'Tabelas auxiliares'!$D$236),"FOLHA DE PESSOAL",IF(X505='Tabelas auxiliares'!$A$237,"CUSTEIO",IF(X505='Tabelas auxiliares'!$A$236,"INVESTIMENTO","ERRO - VERIFICAR"))))</f>
        <v>FOLHA DE PESSOAL</v>
      </c>
      <c r="Z505" s="64">
        <f t="shared" si="11"/>
        <v>524583.27</v>
      </c>
      <c r="AC505" s="44">
        <v>524583.27</v>
      </c>
      <c r="AD505" s="72"/>
      <c r="AE505" s="72"/>
      <c r="AF505" s="72"/>
      <c r="AG505" s="72"/>
      <c r="AH505" s="72"/>
      <c r="AI505" s="72"/>
      <c r="AJ505" s="72"/>
      <c r="AK505" s="72"/>
      <c r="AL505" s="72"/>
      <c r="AM505" s="72"/>
      <c r="AN505" s="72"/>
      <c r="AO505" s="72"/>
    </row>
    <row r="506" spans="1:41" x14ac:dyDescent="0.25">
      <c r="A506" t="s">
        <v>594</v>
      </c>
      <c r="B506" t="s">
        <v>302</v>
      </c>
      <c r="C506" t="s">
        <v>595</v>
      </c>
      <c r="D506" t="s">
        <v>90</v>
      </c>
      <c r="E506" t="s">
        <v>117</v>
      </c>
      <c r="F506" s="51" t="str">
        <f>IFERROR(VLOOKUP(D506,'Tabelas auxiliares'!$A$3:$B$61,2,FALSE),"")</f>
        <v>SUGEPE-FOLHA - PASEP + AUX. MORADIA</v>
      </c>
      <c r="G506" s="51" t="str">
        <f>IFERROR(VLOOKUP($B506,'Tabelas auxiliares'!$A$65:$C$102,2,FALSE),"")</f>
        <v>Folha de pagamento - Ativos, Previdência, PASEP</v>
      </c>
      <c r="H506" s="51" t="str">
        <f>IFERROR(VLOOKUP($B506,'Tabelas auxiliares'!$A$65:$C$102,3,FALSE),"")</f>
        <v>FOLHA DE PAGAMENTO / CONTRIBUICAO PARA O PSS / SUBSTITUICOES / INSS PATRONAL / PASEP</v>
      </c>
      <c r="I506" t="s">
        <v>2108</v>
      </c>
      <c r="J506" t="s">
        <v>2109</v>
      </c>
      <c r="K506" t="s">
        <v>2114</v>
      </c>
      <c r="L506" t="s">
        <v>2111</v>
      </c>
      <c r="M506" t="s">
        <v>165</v>
      </c>
      <c r="N506" t="s">
        <v>127</v>
      </c>
      <c r="O506" t="s">
        <v>167</v>
      </c>
      <c r="P506" t="s">
        <v>1959</v>
      </c>
      <c r="Q506" t="s">
        <v>168</v>
      </c>
      <c r="R506" t="s">
        <v>165</v>
      </c>
      <c r="S506" t="s">
        <v>119</v>
      </c>
      <c r="T506" t="s">
        <v>1960</v>
      </c>
      <c r="U506" t="s">
        <v>136</v>
      </c>
      <c r="V506" t="s">
        <v>2027</v>
      </c>
      <c r="W506" t="s">
        <v>2028</v>
      </c>
      <c r="X506" s="51" t="str">
        <f t="shared" si="10"/>
        <v>3</v>
      </c>
      <c r="Y506" s="51" t="str">
        <f>IF(T506="","",IF(AND(T506&lt;&gt;'Tabelas auxiliares'!$B$236,T506&lt;&gt;'Tabelas auxiliares'!$B$237,T506&lt;&gt;'Tabelas auxiliares'!$C$236,T506&lt;&gt;'Tabelas auxiliares'!$C$237,T506&lt;&gt;'Tabelas auxiliares'!$D$236),"FOLHA DE PESSOAL",IF(X506='Tabelas auxiliares'!$A$237,"CUSTEIO",IF(X506='Tabelas auxiliares'!$A$236,"INVESTIMENTO","ERRO - VERIFICAR"))))</f>
        <v>FOLHA DE PESSOAL</v>
      </c>
      <c r="Z506" s="64">
        <f t="shared" si="11"/>
        <v>27552.43</v>
      </c>
      <c r="AC506" s="44">
        <v>27552.43</v>
      </c>
      <c r="AD506" s="72"/>
      <c r="AE506" s="72"/>
      <c r="AF506" s="72"/>
      <c r="AG506" s="72"/>
      <c r="AH506" s="72"/>
      <c r="AI506" s="72"/>
      <c r="AJ506" s="72"/>
      <c r="AK506" s="72"/>
      <c r="AL506" s="72"/>
      <c r="AM506" s="72"/>
      <c r="AN506" s="72"/>
      <c r="AO506" s="72"/>
    </row>
    <row r="507" spans="1:41" x14ac:dyDescent="0.25">
      <c r="A507" t="s">
        <v>594</v>
      </c>
      <c r="B507" t="s">
        <v>302</v>
      </c>
      <c r="C507" t="s">
        <v>595</v>
      </c>
      <c r="D507" t="s">
        <v>90</v>
      </c>
      <c r="E507" t="s">
        <v>117</v>
      </c>
      <c r="F507" s="51" t="str">
        <f>IFERROR(VLOOKUP(D507,'Tabelas auxiliares'!$A$3:$B$61,2,FALSE),"")</f>
        <v>SUGEPE-FOLHA - PASEP + AUX. MORADIA</v>
      </c>
      <c r="G507" s="51" t="str">
        <f>IFERROR(VLOOKUP($B507,'Tabelas auxiliares'!$A$65:$C$102,2,FALSE),"")</f>
        <v>Folha de pagamento - Ativos, Previdência, PASEP</v>
      </c>
      <c r="H507" s="51" t="str">
        <f>IFERROR(VLOOKUP($B507,'Tabelas auxiliares'!$A$65:$C$102,3,FALSE),"")</f>
        <v>FOLHA DE PAGAMENTO / CONTRIBUICAO PARA O PSS / SUBSTITUICOES / INSS PATRONAL / PASEP</v>
      </c>
      <c r="I507" t="s">
        <v>2108</v>
      </c>
      <c r="J507" t="s">
        <v>2109</v>
      </c>
      <c r="K507" t="s">
        <v>2115</v>
      </c>
      <c r="L507" t="s">
        <v>2111</v>
      </c>
      <c r="M507" t="s">
        <v>165</v>
      </c>
      <c r="N507" t="s">
        <v>127</v>
      </c>
      <c r="O507" t="s">
        <v>167</v>
      </c>
      <c r="P507" t="s">
        <v>1959</v>
      </c>
      <c r="Q507" t="s">
        <v>168</v>
      </c>
      <c r="R507" t="s">
        <v>165</v>
      </c>
      <c r="S507" t="s">
        <v>119</v>
      </c>
      <c r="T507" t="s">
        <v>1960</v>
      </c>
      <c r="U507" t="s">
        <v>136</v>
      </c>
      <c r="V507" t="s">
        <v>2030</v>
      </c>
      <c r="W507" t="s">
        <v>2031</v>
      </c>
      <c r="X507" s="51" t="str">
        <f t="shared" si="10"/>
        <v>3</v>
      </c>
      <c r="Y507" s="51" t="str">
        <f>IF(T507="","",IF(AND(T507&lt;&gt;'Tabelas auxiliares'!$B$236,T507&lt;&gt;'Tabelas auxiliares'!$B$237,T507&lt;&gt;'Tabelas auxiliares'!$C$236,T507&lt;&gt;'Tabelas auxiliares'!$C$237,T507&lt;&gt;'Tabelas auxiliares'!$D$236),"FOLHA DE PESSOAL",IF(X507='Tabelas auxiliares'!$A$237,"CUSTEIO",IF(X507='Tabelas auxiliares'!$A$236,"INVESTIMENTO","ERRO - VERIFICAR"))))</f>
        <v>FOLHA DE PESSOAL</v>
      </c>
      <c r="Z507" s="64">
        <f t="shared" si="11"/>
        <v>17541.849999999999</v>
      </c>
      <c r="AC507" s="44">
        <v>17541.849999999999</v>
      </c>
      <c r="AD507" s="72"/>
      <c r="AE507" s="72"/>
      <c r="AF507" s="72"/>
      <c r="AG507" s="72"/>
      <c r="AH507" s="72"/>
      <c r="AI507" s="72"/>
      <c r="AJ507" s="72"/>
      <c r="AK507" s="72"/>
      <c r="AL507" s="72"/>
      <c r="AM507" s="72"/>
      <c r="AN507" s="72"/>
      <c r="AO507" s="72"/>
    </row>
    <row r="508" spans="1:41" x14ac:dyDescent="0.25">
      <c r="A508" t="s">
        <v>594</v>
      </c>
      <c r="B508" t="s">
        <v>302</v>
      </c>
      <c r="C508" t="s">
        <v>595</v>
      </c>
      <c r="D508" t="s">
        <v>90</v>
      </c>
      <c r="E508" t="s">
        <v>117</v>
      </c>
      <c r="F508" s="51" t="str">
        <f>IFERROR(VLOOKUP(D508,'Tabelas auxiliares'!$A$3:$B$61,2,FALSE),"")</f>
        <v>SUGEPE-FOLHA - PASEP + AUX. MORADIA</v>
      </c>
      <c r="G508" s="51" t="str">
        <f>IFERROR(VLOOKUP($B508,'Tabelas auxiliares'!$A$65:$C$102,2,FALSE),"")</f>
        <v>Folha de pagamento - Ativos, Previdência, PASEP</v>
      </c>
      <c r="H508" s="51" t="str">
        <f>IFERROR(VLOOKUP($B508,'Tabelas auxiliares'!$A$65:$C$102,3,FALSE),"")</f>
        <v>FOLHA DE PAGAMENTO / CONTRIBUICAO PARA O PSS / SUBSTITUICOES / INSS PATRONAL / PASEP</v>
      </c>
      <c r="I508" t="s">
        <v>2108</v>
      </c>
      <c r="J508" t="s">
        <v>2109</v>
      </c>
      <c r="K508" t="s">
        <v>2116</v>
      </c>
      <c r="L508" t="s">
        <v>2111</v>
      </c>
      <c r="M508" t="s">
        <v>165</v>
      </c>
      <c r="N508" t="s">
        <v>127</v>
      </c>
      <c r="O508" t="s">
        <v>167</v>
      </c>
      <c r="P508" t="s">
        <v>1959</v>
      </c>
      <c r="Q508" t="s">
        <v>168</v>
      </c>
      <c r="R508" t="s">
        <v>165</v>
      </c>
      <c r="S508" t="s">
        <v>119</v>
      </c>
      <c r="T508" t="s">
        <v>1960</v>
      </c>
      <c r="U508" t="s">
        <v>136</v>
      </c>
      <c r="V508" t="s">
        <v>2033</v>
      </c>
      <c r="W508" t="s">
        <v>2034</v>
      </c>
      <c r="X508" s="51" t="str">
        <f t="shared" si="10"/>
        <v>3</v>
      </c>
      <c r="Y508" s="51" t="str">
        <f>IF(T508="","",IF(AND(T508&lt;&gt;'Tabelas auxiliares'!$B$236,T508&lt;&gt;'Tabelas auxiliares'!$B$237,T508&lt;&gt;'Tabelas auxiliares'!$C$236,T508&lt;&gt;'Tabelas auxiliares'!$C$237,T508&lt;&gt;'Tabelas auxiliares'!$D$236),"FOLHA DE PESSOAL",IF(X508='Tabelas auxiliares'!$A$237,"CUSTEIO",IF(X508='Tabelas auxiliares'!$A$236,"INVESTIMENTO","ERRO - VERIFICAR"))))</f>
        <v>FOLHA DE PESSOAL</v>
      </c>
      <c r="Z508" s="64">
        <f t="shared" si="11"/>
        <v>13708.73</v>
      </c>
      <c r="AC508" s="44">
        <v>13708.73</v>
      </c>
      <c r="AD508" s="72"/>
      <c r="AE508" s="72"/>
      <c r="AF508" s="72"/>
      <c r="AG508" s="72"/>
      <c r="AH508" s="72"/>
      <c r="AI508" s="72"/>
      <c r="AJ508" s="72"/>
      <c r="AK508" s="72"/>
      <c r="AL508" s="72"/>
      <c r="AM508" s="72"/>
      <c r="AN508" s="72"/>
      <c r="AO508" s="72"/>
    </row>
    <row r="509" spans="1:41" x14ac:dyDescent="0.25">
      <c r="A509" t="s">
        <v>594</v>
      </c>
      <c r="B509" t="s">
        <v>302</v>
      </c>
      <c r="C509" t="s">
        <v>595</v>
      </c>
      <c r="D509" t="s">
        <v>90</v>
      </c>
      <c r="E509" t="s">
        <v>117</v>
      </c>
      <c r="F509" s="51" t="str">
        <f>IFERROR(VLOOKUP(D509,'Tabelas auxiliares'!$A$3:$B$61,2,FALSE),"")</f>
        <v>SUGEPE-FOLHA - PASEP + AUX. MORADIA</v>
      </c>
      <c r="G509" s="51" t="str">
        <f>IFERROR(VLOOKUP($B509,'Tabelas auxiliares'!$A$65:$C$102,2,FALSE),"")</f>
        <v>Folha de pagamento - Ativos, Previdência, PASEP</v>
      </c>
      <c r="H509" s="51" t="str">
        <f>IFERROR(VLOOKUP($B509,'Tabelas auxiliares'!$A$65:$C$102,3,FALSE),"")</f>
        <v>FOLHA DE PAGAMENTO / CONTRIBUICAO PARA O PSS / SUBSTITUICOES / INSS PATRONAL / PASEP</v>
      </c>
      <c r="I509" t="s">
        <v>2108</v>
      </c>
      <c r="J509" t="s">
        <v>2109</v>
      </c>
      <c r="K509" t="s">
        <v>2117</v>
      </c>
      <c r="L509" t="s">
        <v>2111</v>
      </c>
      <c r="M509" t="s">
        <v>165</v>
      </c>
      <c r="N509" t="s">
        <v>127</v>
      </c>
      <c r="O509" t="s">
        <v>167</v>
      </c>
      <c r="P509" t="s">
        <v>1959</v>
      </c>
      <c r="Q509" t="s">
        <v>168</v>
      </c>
      <c r="R509" t="s">
        <v>165</v>
      </c>
      <c r="S509" t="s">
        <v>119</v>
      </c>
      <c r="T509" t="s">
        <v>1960</v>
      </c>
      <c r="U509" t="s">
        <v>136</v>
      </c>
      <c r="V509" t="s">
        <v>2036</v>
      </c>
      <c r="W509" t="s">
        <v>2037</v>
      </c>
      <c r="X509" s="51" t="str">
        <f t="shared" si="10"/>
        <v>3</v>
      </c>
      <c r="Y509" s="51" t="str">
        <f>IF(T509="","",IF(AND(T509&lt;&gt;'Tabelas auxiliares'!$B$236,T509&lt;&gt;'Tabelas auxiliares'!$B$237,T509&lt;&gt;'Tabelas auxiliares'!$C$236,T509&lt;&gt;'Tabelas auxiliares'!$C$237,T509&lt;&gt;'Tabelas auxiliares'!$D$236),"FOLHA DE PESSOAL",IF(X509='Tabelas auxiliares'!$A$237,"CUSTEIO",IF(X509='Tabelas auxiliares'!$A$236,"INVESTIMENTO","ERRO - VERIFICAR"))))</f>
        <v>FOLHA DE PESSOAL</v>
      </c>
      <c r="Z509" s="64">
        <f t="shared" si="11"/>
        <v>3591.12</v>
      </c>
      <c r="AC509" s="44">
        <v>3591.12</v>
      </c>
      <c r="AD509" s="72"/>
      <c r="AE509" s="72"/>
      <c r="AF509" s="72"/>
      <c r="AG509" s="72"/>
      <c r="AH509" s="72"/>
      <c r="AI509" s="72"/>
      <c r="AJ509" s="72"/>
      <c r="AK509" s="72"/>
      <c r="AL509" s="72"/>
      <c r="AM509" s="72"/>
      <c r="AN509" s="72"/>
      <c r="AO509" s="72"/>
    </row>
    <row r="510" spans="1:41" x14ac:dyDescent="0.25">
      <c r="A510" t="s">
        <v>594</v>
      </c>
      <c r="B510" t="s">
        <v>302</v>
      </c>
      <c r="C510" t="s">
        <v>595</v>
      </c>
      <c r="D510" t="s">
        <v>90</v>
      </c>
      <c r="E510" t="s">
        <v>117</v>
      </c>
      <c r="F510" s="51" t="str">
        <f>IFERROR(VLOOKUP(D510,'Tabelas auxiliares'!$A$3:$B$61,2,FALSE),"")</f>
        <v>SUGEPE-FOLHA - PASEP + AUX. MORADIA</v>
      </c>
      <c r="G510" s="51" t="str">
        <f>IFERROR(VLOOKUP($B510,'Tabelas auxiliares'!$A$65:$C$102,2,FALSE),"")</f>
        <v>Folha de pagamento - Ativos, Previdência, PASEP</v>
      </c>
      <c r="H510" s="51" t="str">
        <f>IFERROR(VLOOKUP($B510,'Tabelas auxiliares'!$A$65:$C$102,3,FALSE),"")</f>
        <v>FOLHA DE PAGAMENTO / CONTRIBUICAO PARA O PSS / SUBSTITUICOES / INSS PATRONAL / PASEP</v>
      </c>
      <c r="I510" t="s">
        <v>2108</v>
      </c>
      <c r="J510" t="s">
        <v>2109</v>
      </c>
      <c r="K510" t="s">
        <v>2118</v>
      </c>
      <c r="L510" t="s">
        <v>2111</v>
      </c>
      <c r="M510" t="s">
        <v>2039</v>
      </c>
      <c r="N510" t="s">
        <v>127</v>
      </c>
      <c r="O510" t="s">
        <v>167</v>
      </c>
      <c r="P510" t="s">
        <v>1959</v>
      </c>
      <c r="Q510" t="s">
        <v>168</v>
      </c>
      <c r="R510" t="s">
        <v>165</v>
      </c>
      <c r="S510" t="s">
        <v>119</v>
      </c>
      <c r="T510" t="s">
        <v>1960</v>
      </c>
      <c r="U510" t="s">
        <v>136</v>
      </c>
      <c r="V510" t="s">
        <v>2040</v>
      </c>
      <c r="W510" t="s">
        <v>2041</v>
      </c>
      <c r="X510" s="51" t="str">
        <f t="shared" si="10"/>
        <v>3</v>
      </c>
      <c r="Y510" s="51" t="str">
        <f>IF(T510="","",IF(AND(T510&lt;&gt;'Tabelas auxiliares'!$B$236,T510&lt;&gt;'Tabelas auxiliares'!$B$237,T510&lt;&gt;'Tabelas auxiliares'!$C$236,T510&lt;&gt;'Tabelas auxiliares'!$C$237,T510&lt;&gt;'Tabelas auxiliares'!$D$236),"FOLHA DE PESSOAL",IF(X510='Tabelas auxiliares'!$A$237,"CUSTEIO",IF(X510='Tabelas auxiliares'!$A$236,"INVESTIMENTO","ERRO - VERIFICAR"))))</f>
        <v>FOLHA DE PESSOAL</v>
      </c>
      <c r="Z510" s="64">
        <f t="shared" si="11"/>
        <v>135641.78</v>
      </c>
      <c r="AC510" s="44">
        <v>135641.78</v>
      </c>
      <c r="AD510" s="72"/>
      <c r="AE510" s="72"/>
      <c r="AF510" s="72"/>
      <c r="AG510" s="72"/>
      <c r="AH510" s="72"/>
      <c r="AI510" s="72"/>
      <c r="AJ510" s="72"/>
      <c r="AK510" s="72"/>
      <c r="AL510" s="72"/>
      <c r="AM510" s="72"/>
      <c r="AN510" s="72"/>
      <c r="AO510" s="72"/>
    </row>
    <row r="511" spans="1:41" x14ac:dyDescent="0.25">
      <c r="A511" t="s">
        <v>594</v>
      </c>
      <c r="B511" t="s">
        <v>302</v>
      </c>
      <c r="C511" t="s">
        <v>595</v>
      </c>
      <c r="D511" t="s">
        <v>90</v>
      </c>
      <c r="E511" t="s">
        <v>117</v>
      </c>
      <c r="F511" s="51" t="str">
        <f>IFERROR(VLOOKUP(D511,'Tabelas auxiliares'!$A$3:$B$61,2,FALSE),"")</f>
        <v>SUGEPE-FOLHA - PASEP + AUX. MORADIA</v>
      </c>
      <c r="G511" s="51" t="str">
        <f>IFERROR(VLOOKUP($B511,'Tabelas auxiliares'!$A$65:$C$102,2,FALSE),"")</f>
        <v>Folha de pagamento - Ativos, Previdência, PASEP</v>
      </c>
      <c r="H511" s="51" t="str">
        <f>IFERROR(VLOOKUP($B511,'Tabelas auxiliares'!$A$65:$C$102,3,FALSE),"")</f>
        <v>FOLHA DE PAGAMENTO / CONTRIBUICAO PARA O PSS / SUBSTITUICOES / INSS PATRONAL / PASEP</v>
      </c>
      <c r="I511" t="s">
        <v>2108</v>
      </c>
      <c r="J511" t="s">
        <v>2109</v>
      </c>
      <c r="K511" t="s">
        <v>2119</v>
      </c>
      <c r="L511" t="s">
        <v>2111</v>
      </c>
      <c r="M511" t="s">
        <v>2043</v>
      </c>
      <c r="N511" t="s">
        <v>126</v>
      </c>
      <c r="O511" t="s">
        <v>167</v>
      </c>
      <c r="P511" t="s">
        <v>1974</v>
      </c>
      <c r="Q511" t="s">
        <v>168</v>
      </c>
      <c r="R511" t="s">
        <v>165</v>
      </c>
      <c r="S511" t="s">
        <v>119</v>
      </c>
      <c r="T511" t="s">
        <v>1975</v>
      </c>
      <c r="U511" t="s">
        <v>120</v>
      </c>
      <c r="V511" t="s">
        <v>1976</v>
      </c>
      <c r="W511" t="s">
        <v>1977</v>
      </c>
      <c r="X511" s="51" t="str">
        <f t="shared" si="10"/>
        <v>3</v>
      </c>
      <c r="Y511" s="51" t="str">
        <f>IF(T511="","",IF(AND(T511&lt;&gt;'Tabelas auxiliares'!$B$236,T511&lt;&gt;'Tabelas auxiliares'!$B$237,T511&lt;&gt;'Tabelas auxiliares'!$C$236,T511&lt;&gt;'Tabelas auxiliares'!$C$237,T511&lt;&gt;'Tabelas auxiliares'!$D$236),"FOLHA DE PESSOAL",IF(X511='Tabelas auxiliares'!$A$237,"CUSTEIO",IF(X511='Tabelas auxiliares'!$A$236,"INVESTIMENTO","ERRO - VERIFICAR"))))</f>
        <v>FOLHA DE PESSOAL</v>
      </c>
      <c r="Z511" s="64">
        <f t="shared" si="11"/>
        <v>3880562.64</v>
      </c>
      <c r="AC511" s="44">
        <v>3880562.64</v>
      </c>
      <c r="AD511" s="72"/>
      <c r="AE511" s="72"/>
      <c r="AF511" s="72"/>
      <c r="AG511" s="72"/>
      <c r="AH511" s="72"/>
      <c r="AI511" s="72"/>
      <c r="AJ511" s="72"/>
      <c r="AK511" s="72"/>
      <c r="AL511" s="72"/>
      <c r="AM511" s="72"/>
      <c r="AN511" s="72"/>
      <c r="AO511" s="72"/>
    </row>
    <row r="512" spans="1:41" x14ac:dyDescent="0.25">
      <c r="A512" t="s">
        <v>594</v>
      </c>
      <c r="B512" t="s">
        <v>302</v>
      </c>
      <c r="C512" t="s">
        <v>595</v>
      </c>
      <c r="D512" t="s">
        <v>90</v>
      </c>
      <c r="E512" t="s">
        <v>117</v>
      </c>
      <c r="F512" s="51" t="str">
        <f>IFERROR(VLOOKUP(D512,'Tabelas auxiliares'!$A$3:$B$61,2,FALSE),"")</f>
        <v>SUGEPE-FOLHA - PASEP + AUX. MORADIA</v>
      </c>
      <c r="G512" s="51" t="str">
        <f>IFERROR(VLOOKUP($B512,'Tabelas auxiliares'!$A$65:$C$102,2,FALSE),"")</f>
        <v>Folha de pagamento - Ativos, Previdência, PASEP</v>
      </c>
      <c r="H512" s="51" t="str">
        <f>IFERROR(VLOOKUP($B512,'Tabelas auxiliares'!$A$65:$C$102,3,FALSE),"")</f>
        <v>FOLHA DE PAGAMENTO / CONTRIBUICAO PARA O PSS / SUBSTITUICOES / INSS PATRONAL / PASEP</v>
      </c>
      <c r="I512" t="s">
        <v>2108</v>
      </c>
      <c r="J512" t="s">
        <v>2109</v>
      </c>
      <c r="K512" t="s">
        <v>2120</v>
      </c>
      <c r="L512" t="s">
        <v>2111</v>
      </c>
      <c r="M512" t="s">
        <v>2045</v>
      </c>
      <c r="N512" t="s">
        <v>166</v>
      </c>
      <c r="O512" t="s">
        <v>167</v>
      </c>
      <c r="P512" t="s">
        <v>200</v>
      </c>
      <c r="Q512" t="s">
        <v>168</v>
      </c>
      <c r="R512" t="s">
        <v>165</v>
      </c>
      <c r="S512" t="s">
        <v>119</v>
      </c>
      <c r="T512" t="s">
        <v>164</v>
      </c>
      <c r="U512" t="s">
        <v>118</v>
      </c>
      <c r="V512" t="s">
        <v>2046</v>
      </c>
      <c r="W512" t="s">
        <v>2047</v>
      </c>
      <c r="X512" s="51" t="str">
        <f t="shared" si="10"/>
        <v>3</v>
      </c>
      <c r="Y512" s="51" t="str">
        <f>IF(T512="","",IF(AND(T512&lt;&gt;'Tabelas auxiliares'!$B$236,T512&lt;&gt;'Tabelas auxiliares'!$B$237,T512&lt;&gt;'Tabelas auxiliares'!$C$236,T512&lt;&gt;'Tabelas auxiliares'!$C$237,T512&lt;&gt;'Tabelas auxiliares'!$D$236),"FOLHA DE PESSOAL",IF(X512='Tabelas auxiliares'!$A$237,"CUSTEIO",IF(X512='Tabelas auxiliares'!$A$236,"INVESTIMENTO","ERRO - VERIFICAR"))))</f>
        <v>CUSTEIO</v>
      </c>
      <c r="Z512" s="64">
        <f t="shared" si="11"/>
        <v>187813.64</v>
      </c>
      <c r="AC512" s="44">
        <v>187813.64</v>
      </c>
      <c r="AD512" s="72"/>
      <c r="AE512" s="72"/>
      <c r="AF512" s="72"/>
      <c r="AG512" s="72"/>
      <c r="AH512" s="72"/>
      <c r="AI512" s="72"/>
      <c r="AJ512" s="72"/>
      <c r="AK512" s="72"/>
      <c r="AL512" s="72"/>
      <c r="AM512" s="72"/>
      <c r="AN512" s="72"/>
      <c r="AO512" s="72"/>
    </row>
    <row r="513" spans="1:41" x14ac:dyDescent="0.25">
      <c r="A513" t="s">
        <v>594</v>
      </c>
      <c r="B513" t="s">
        <v>302</v>
      </c>
      <c r="C513" t="s">
        <v>595</v>
      </c>
      <c r="D513" t="s">
        <v>90</v>
      </c>
      <c r="E513" t="s">
        <v>117</v>
      </c>
      <c r="F513" s="51" t="str">
        <f>IFERROR(VLOOKUP(D513,'Tabelas auxiliares'!$A$3:$B$61,2,FALSE),"")</f>
        <v>SUGEPE-FOLHA - PASEP + AUX. MORADIA</v>
      </c>
      <c r="G513" s="51" t="str">
        <f>IFERROR(VLOOKUP($B513,'Tabelas auxiliares'!$A$65:$C$102,2,FALSE),"")</f>
        <v>Folha de pagamento - Ativos, Previdência, PASEP</v>
      </c>
      <c r="H513" s="51" t="str">
        <f>IFERROR(VLOOKUP($B513,'Tabelas auxiliares'!$A$65:$C$102,3,FALSE),"")</f>
        <v>FOLHA DE PAGAMENTO / CONTRIBUICAO PARA O PSS / SUBSTITUICOES / INSS PATRONAL / PASEP</v>
      </c>
      <c r="I513" t="s">
        <v>996</v>
      </c>
      <c r="J513" t="s">
        <v>2109</v>
      </c>
      <c r="K513" t="s">
        <v>2121</v>
      </c>
      <c r="L513" t="s">
        <v>2111</v>
      </c>
      <c r="M513" t="s">
        <v>1737</v>
      </c>
      <c r="N513" t="s">
        <v>127</v>
      </c>
      <c r="O513" t="s">
        <v>167</v>
      </c>
      <c r="P513" t="s">
        <v>1959</v>
      </c>
      <c r="Q513" t="s">
        <v>168</v>
      </c>
      <c r="R513" t="s">
        <v>165</v>
      </c>
      <c r="S513" t="s">
        <v>119</v>
      </c>
      <c r="T513" t="s">
        <v>1960</v>
      </c>
      <c r="U513" t="s">
        <v>136</v>
      </c>
      <c r="V513" t="s">
        <v>1961</v>
      </c>
      <c r="W513" t="s">
        <v>1962</v>
      </c>
      <c r="X513" s="51" t="str">
        <f t="shared" si="10"/>
        <v>3</v>
      </c>
      <c r="Y513" s="51" t="str">
        <f>IF(T513="","",IF(AND(T513&lt;&gt;'Tabelas auxiliares'!$B$236,T513&lt;&gt;'Tabelas auxiliares'!$B$237,T513&lt;&gt;'Tabelas auxiliares'!$C$236,T513&lt;&gt;'Tabelas auxiliares'!$C$237,T513&lt;&gt;'Tabelas auxiliares'!$D$236),"FOLHA DE PESSOAL",IF(X513='Tabelas auxiliares'!$A$237,"CUSTEIO",IF(X513='Tabelas auxiliares'!$A$236,"INVESTIMENTO","ERRO - VERIFICAR"))))</f>
        <v>FOLHA DE PESSOAL</v>
      </c>
      <c r="Z513" s="64">
        <f t="shared" si="11"/>
        <v>156227.42000000001</v>
      </c>
      <c r="AC513" s="44">
        <v>156227.42000000001</v>
      </c>
      <c r="AD513" s="72"/>
      <c r="AE513" s="72"/>
      <c r="AF513" s="72"/>
      <c r="AG513" s="72"/>
      <c r="AH513" s="72"/>
      <c r="AI513" s="72"/>
      <c r="AJ513" s="72"/>
      <c r="AK513" s="72"/>
      <c r="AL513" s="72"/>
      <c r="AM513" s="72"/>
      <c r="AN513" s="72"/>
      <c r="AO513" s="72"/>
    </row>
    <row r="514" spans="1:41" x14ac:dyDescent="0.25">
      <c r="A514" t="s">
        <v>594</v>
      </c>
      <c r="B514" t="s">
        <v>302</v>
      </c>
      <c r="C514" t="s">
        <v>595</v>
      </c>
      <c r="D514" t="s">
        <v>90</v>
      </c>
      <c r="E514" t="s">
        <v>117</v>
      </c>
      <c r="F514" s="51" t="str">
        <f>IFERROR(VLOOKUP(D514,'Tabelas auxiliares'!$A$3:$B$61,2,FALSE),"")</f>
        <v>SUGEPE-FOLHA - PASEP + AUX. MORADIA</v>
      </c>
      <c r="G514" s="51" t="str">
        <f>IFERROR(VLOOKUP($B514,'Tabelas auxiliares'!$A$65:$C$102,2,FALSE),"")</f>
        <v>Folha de pagamento - Ativos, Previdência, PASEP</v>
      </c>
      <c r="H514" s="51" t="str">
        <f>IFERROR(VLOOKUP($B514,'Tabelas auxiliares'!$A$65:$C$102,3,FALSE),"")</f>
        <v>FOLHA DE PAGAMENTO / CONTRIBUICAO PARA O PSS / SUBSTITUICOES / INSS PATRONAL / PASEP</v>
      </c>
      <c r="I514" t="s">
        <v>996</v>
      </c>
      <c r="J514" t="s">
        <v>2109</v>
      </c>
      <c r="K514" t="s">
        <v>2121</v>
      </c>
      <c r="L514" t="s">
        <v>2111</v>
      </c>
      <c r="M514" t="s">
        <v>1737</v>
      </c>
      <c r="N514" t="s">
        <v>127</v>
      </c>
      <c r="O514" t="s">
        <v>167</v>
      </c>
      <c r="P514" t="s">
        <v>1959</v>
      </c>
      <c r="Q514" t="s">
        <v>168</v>
      </c>
      <c r="R514" t="s">
        <v>165</v>
      </c>
      <c r="S514" t="s">
        <v>119</v>
      </c>
      <c r="T514" t="s">
        <v>1960</v>
      </c>
      <c r="U514" t="s">
        <v>136</v>
      </c>
      <c r="V514" t="s">
        <v>1963</v>
      </c>
      <c r="W514" t="s">
        <v>1964</v>
      </c>
      <c r="X514" s="51" t="str">
        <f t="shared" si="10"/>
        <v>3</v>
      </c>
      <c r="Y514" s="51" t="str">
        <f>IF(T514="","",IF(AND(T514&lt;&gt;'Tabelas auxiliares'!$B$236,T514&lt;&gt;'Tabelas auxiliares'!$B$237,T514&lt;&gt;'Tabelas auxiliares'!$C$236,T514&lt;&gt;'Tabelas auxiliares'!$C$237,T514&lt;&gt;'Tabelas auxiliares'!$D$236),"FOLHA DE PESSOAL",IF(X514='Tabelas auxiliares'!$A$237,"CUSTEIO",IF(X514='Tabelas auxiliares'!$A$236,"INVESTIMENTO","ERRO - VERIFICAR"))))</f>
        <v>FOLHA DE PESSOAL</v>
      </c>
      <c r="Z514" s="64">
        <f t="shared" si="11"/>
        <v>7811.37</v>
      </c>
      <c r="AC514" s="44">
        <v>7811.37</v>
      </c>
      <c r="AD514" s="72"/>
      <c r="AE514" s="72"/>
      <c r="AF514" s="72"/>
      <c r="AG514" s="72"/>
      <c r="AH514" s="72"/>
      <c r="AI514" s="72"/>
      <c r="AJ514" s="72"/>
      <c r="AK514" s="72"/>
      <c r="AL514" s="72"/>
      <c r="AM514" s="72"/>
      <c r="AN514" s="72"/>
      <c r="AO514" s="72"/>
    </row>
    <row r="515" spans="1:41" x14ac:dyDescent="0.25">
      <c r="A515" t="s">
        <v>594</v>
      </c>
      <c r="B515" t="s">
        <v>302</v>
      </c>
      <c r="C515" t="s">
        <v>595</v>
      </c>
      <c r="D515" t="s">
        <v>90</v>
      </c>
      <c r="E515" t="s">
        <v>117</v>
      </c>
      <c r="F515" s="51" t="str">
        <f>IFERROR(VLOOKUP(D515,'Tabelas auxiliares'!$A$3:$B$61,2,FALSE),"")</f>
        <v>SUGEPE-FOLHA - PASEP + AUX. MORADIA</v>
      </c>
      <c r="G515" s="51" t="str">
        <f>IFERROR(VLOOKUP($B515,'Tabelas auxiliares'!$A$65:$C$102,2,FALSE),"")</f>
        <v>Folha de pagamento - Ativos, Previdência, PASEP</v>
      </c>
      <c r="H515" s="51" t="str">
        <f>IFERROR(VLOOKUP($B515,'Tabelas auxiliares'!$A$65:$C$102,3,FALSE),"")</f>
        <v>FOLHA DE PAGAMENTO / CONTRIBUICAO PARA O PSS / SUBSTITUICOES / INSS PATRONAL / PASEP</v>
      </c>
      <c r="I515" t="s">
        <v>1592</v>
      </c>
      <c r="J515" t="s">
        <v>2122</v>
      </c>
      <c r="K515" t="s">
        <v>2123</v>
      </c>
      <c r="L515" t="s">
        <v>2124</v>
      </c>
      <c r="M515" t="s">
        <v>165</v>
      </c>
      <c r="N515" t="s">
        <v>125</v>
      </c>
      <c r="O515" t="s">
        <v>167</v>
      </c>
      <c r="P515" t="s">
        <v>1982</v>
      </c>
      <c r="Q515" t="s">
        <v>168</v>
      </c>
      <c r="R515" t="s">
        <v>165</v>
      </c>
      <c r="S515" t="s">
        <v>1983</v>
      </c>
      <c r="T515" t="s">
        <v>1960</v>
      </c>
      <c r="U515" t="s">
        <v>135</v>
      </c>
      <c r="V515" t="s">
        <v>1984</v>
      </c>
      <c r="W515" t="s">
        <v>1985</v>
      </c>
      <c r="X515" s="51" t="str">
        <f t="shared" si="10"/>
        <v>3</v>
      </c>
      <c r="Y515" s="51" t="str">
        <f>IF(T515="","",IF(AND(T515&lt;&gt;'Tabelas auxiliares'!$B$236,T515&lt;&gt;'Tabelas auxiliares'!$B$237,T515&lt;&gt;'Tabelas auxiliares'!$C$236,T515&lt;&gt;'Tabelas auxiliares'!$C$237,T515&lt;&gt;'Tabelas auxiliares'!$D$236),"FOLHA DE PESSOAL",IF(X515='Tabelas auxiliares'!$A$237,"CUSTEIO",IF(X515='Tabelas auxiliares'!$A$236,"INVESTIMENTO","ERRO - VERIFICAR"))))</f>
        <v>FOLHA DE PESSOAL</v>
      </c>
      <c r="Z515" s="64">
        <f t="shared" si="11"/>
        <v>405753.27</v>
      </c>
      <c r="AC515" s="44">
        <v>405753.27</v>
      </c>
      <c r="AD515" s="72"/>
      <c r="AE515" s="72"/>
      <c r="AF515" s="72"/>
      <c r="AG515" s="72"/>
      <c r="AH515" s="72"/>
      <c r="AI515" s="72"/>
      <c r="AJ515" s="72"/>
      <c r="AK515" s="72"/>
      <c r="AL515" s="72"/>
      <c r="AM515" s="72"/>
      <c r="AN515" s="72"/>
      <c r="AO515" s="72"/>
    </row>
    <row r="516" spans="1:41" x14ac:dyDescent="0.25">
      <c r="A516" t="s">
        <v>594</v>
      </c>
      <c r="B516" t="s">
        <v>302</v>
      </c>
      <c r="C516" t="s">
        <v>595</v>
      </c>
      <c r="D516" t="s">
        <v>90</v>
      </c>
      <c r="E516" t="s">
        <v>117</v>
      </c>
      <c r="F516" s="51" t="str">
        <f>IFERROR(VLOOKUP(D516,'Tabelas auxiliares'!$A$3:$B$61,2,FALSE),"")</f>
        <v>SUGEPE-FOLHA - PASEP + AUX. MORADIA</v>
      </c>
      <c r="G516" s="51" t="str">
        <f>IFERROR(VLOOKUP($B516,'Tabelas auxiliares'!$A$65:$C$102,2,FALSE),"")</f>
        <v>Folha de pagamento - Ativos, Previdência, PASEP</v>
      </c>
      <c r="H516" s="51" t="str">
        <f>IFERROR(VLOOKUP($B516,'Tabelas auxiliares'!$A$65:$C$102,3,FALSE),"")</f>
        <v>FOLHA DE PAGAMENTO / CONTRIBUICAO PARA O PSS / SUBSTITUICOES / INSS PATRONAL / PASEP</v>
      </c>
      <c r="I516" t="s">
        <v>1592</v>
      </c>
      <c r="J516" t="s">
        <v>2122</v>
      </c>
      <c r="K516" t="s">
        <v>2123</v>
      </c>
      <c r="L516" t="s">
        <v>2124</v>
      </c>
      <c r="M516" t="s">
        <v>165</v>
      </c>
      <c r="N516" t="s">
        <v>125</v>
      </c>
      <c r="O516" t="s">
        <v>167</v>
      </c>
      <c r="P516" t="s">
        <v>1982</v>
      </c>
      <c r="Q516" t="s">
        <v>168</v>
      </c>
      <c r="R516" t="s">
        <v>165</v>
      </c>
      <c r="S516" t="s">
        <v>1983</v>
      </c>
      <c r="T516" t="s">
        <v>1960</v>
      </c>
      <c r="U516" t="s">
        <v>135</v>
      </c>
      <c r="V516" t="s">
        <v>2125</v>
      </c>
      <c r="W516" t="s">
        <v>2126</v>
      </c>
      <c r="X516" s="51" t="str">
        <f t="shared" si="10"/>
        <v>3</v>
      </c>
      <c r="Y516" s="51" t="str">
        <f>IF(T516="","",IF(AND(T516&lt;&gt;'Tabelas auxiliares'!$B$236,T516&lt;&gt;'Tabelas auxiliares'!$B$237,T516&lt;&gt;'Tabelas auxiliares'!$C$236,T516&lt;&gt;'Tabelas auxiliares'!$C$237,T516&lt;&gt;'Tabelas auxiliares'!$D$236),"FOLHA DE PESSOAL",IF(X516='Tabelas auxiliares'!$A$237,"CUSTEIO",IF(X516='Tabelas auxiliares'!$A$236,"INVESTIMENTO","ERRO - VERIFICAR"))))</f>
        <v>FOLHA DE PESSOAL</v>
      </c>
      <c r="Z516" s="64">
        <f t="shared" si="11"/>
        <v>207531.35</v>
      </c>
      <c r="AC516" s="44">
        <v>207531.35</v>
      </c>
      <c r="AD516" s="72"/>
      <c r="AE516" s="72"/>
      <c r="AF516" s="72"/>
      <c r="AG516" s="72"/>
      <c r="AH516" s="72"/>
      <c r="AI516" s="72"/>
      <c r="AJ516" s="72"/>
      <c r="AK516" s="72"/>
      <c r="AL516" s="72"/>
      <c r="AM516" s="72"/>
      <c r="AN516" s="72"/>
      <c r="AO516" s="72"/>
    </row>
    <row r="517" spans="1:41" x14ac:dyDescent="0.25">
      <c r="A517" t="s">
        <v>594</v>
      </c>
      <c r="B517" t="s">
        <v>302</v>
      </c>
      <c r="C517" t="s">
        <v>595</v>
      </c>
      <c r="D517" t="s">
        <v>90</v>
      </c>
      <c r="E517" t="s">
        <v>117</v>
      </c>
      <c r="F517" s="51" t="str">
        <f>IFERROR(VLOOKUP(D517,'Tabelas auxiliares'!$A$3:$B$61,2,FALSE),"")</f>
        <v>SUGEPE-FOLHA - PASEP + AUX. MORADIA</v>
      </c>
      <c r="G517" s="51" t="str">
        <f>IFERROR(VLOOKUP($B517,'Tabelas auxiliares'!$A$65:$C$102,2,FALSE),"")</f>
        <v>Folha de pagamento - Ativos, Previdência, PASEP</v>
      </c>
      <c r="H517" s="51" t="str">
        <f>IFERROR(VLOOKUP($B517,'Tabelas auxiliares'!$A$65:$C$102,3,FALSE),"")</f>
        <v>FOLHA DE PAGAMENTO / CONTRIBUICAO PARA O PSS / SUBSTITUICOES / INSS PATRONAL / PASEP</v>
      </c>
      <c r="I517" t="s">
        <v>1592</v>
      </c>
      <c r="J517" t="s">
        <v>2122</v>
      </c>
      <c r="K517" t="s">
        <v>2123</v>
      </c>
      <c r="L517" t="s">
        <v>2124</v>
      </c>
      <c r="M517" t="s">
        <v>165</v>
      </c>
      <c r="N517" t="s">
        <v>125</v>
      </c>
      <c r="O517" t="s">
        <v>167</v>
      </c>
      <c r="P517" t="s">
        <v>1982</v>
      </c>
      <c r="Q517" t="s">
        <v>168</v>
      </c>
      <c r="R517" t="s">
        <v>165</v>
      </c>
      <c r="S517" t="s">
        <v>1983</v>
      </c>
      <c r="T517" t="s">
        <v>1960</v>
      </c>
      <c r="U517" t="s">
        <v>135</v>
      </c>
      <c r="V517" t="s">
        <v>1986</v>
      </c>
      <c r="W517" t="s">
        <v>1987</v>
      </c>
      <c r="X517" s="51" t="str">
        <f t="shared" si="10"/>
        <v>3</v>
      </c>
      <c r="Y517" s="51" t="str">
        <f>IF(T517="","",IF(AND(T517&lt;&gt;'Tabelas auxiliares'!$B$236,T517&lt;&gt;'Tabelas auxiliares'!$B$237,T517&lt;&gt;'Tabelas auxiliares'!$C$236,T517&lt;&gt;'Tabelas auxiliares'!$C$237,T517&lt;&gt;'Tabelas auxiliares'!$D$236),"FOLHA DE PESSOAL",IF(X517='Tabelas auxiliares'!$A$237,"CUSTEIO",IF(X517='Tabelas auxiliares'!$A$236,"INVESTIMENTO","ERRO - VERIFICAR"))))</f>
        <v>FOLHA DE PESSOAL</v>
      </c>
      <c r="Z517" s="64">
        <f t="shared" si="11"/>
        <v>9057.2800000000007</v>
      </c>
      <c r="AC517" s="44">
        <v>9057.2800000000007</v>
      </c>
      <c r="AD517" s="72"/>
      <c r="AE517" s="72"/>
      <c r="AF517" s="72"/>
      <c r="AG517" s="72"/>
      <c r="AH517" s="72"/>
      <c r="AI517" s="72"/>
      <c r="AJ517" s="72"/>
      <c r="AK517" s="72"/>
      <c r="AL517" s="72"/>
      <c r="AM517" s="72"/>
      <c r="AN517" s="72"/>
      <c r="AO517" s="72"/>
    </row>
    <row r="518" spans="1:41" x14ac:dyDescent="0.25">
      <c r="A518" t="s">
        <v>594</v>
      </c>
      <c r="B518" t="s">
        <v>302</v>
      </c>
      <c r="C518" t="s">
        <v>595</v>
      </c>
      <c r="D518" t="s">
        <v>90</v>
      </c>
      <c r="E518" t="s">
        <v>117</v>
      </c>
      <c r="F518" s="51" t="str">
        <f>IFERROR(VLOOKUP(D518,'Tabelas auxiliares'!$A$3:$B$61,2,FALSE),"")</f>
        <v>SUGEPE-FOLHA - PASEP + AUX. MORADIA</v>
      </c>
      <c r="G518" s="51" t="str">
        <f>IFERROR(VLOOKUP($B518,'Tabelas auxiliares'!$A$65:$C$102,2,FALSE),"")</f>
        <v>Folha de pagamento - Ativos, Previdência, PASEP</v>
      </c>
      <c r="H518" s="51" t="str">
        <f>IFERROR(VLOOKUP($B518,'Tabelas auxiliares'!$A$65:$C$102,3,FALSE),"")</f>
        <v>FOLHA DE PAGAMENTO / CONTRIBUICAO PARA O PSS / SUBSTITUICOES / INSS PATRONAL / PASEP</v>
      </c>
      <c r="I518" t="s">
        <v>1592</v>
      </c>
      <c r="J518" t="s">
        <v>2122</v>
      </c>
      <c r="K518" t="s">
        <v>2123</v>
      </c>
      <c r="L518" t="s">
        <v>2124</v>
      </c>
      <c r="M518" t="s">
        <v>165</v>
      </c>
      <c r="N518" t="s">
        <v>125</v>
      </c>
      <c r="O518" t="s">
        <v>167</v>
      </c>
      <c r="P518" t="s">
        <v>1982</v>
      </c>
      <c r="Q518" t="s">
        <v>168</v>
      </c>
      <c r="R518" t="s">
        <v>165</v>
      </c>
      <c r="S518" t="s">
        <v>1983</v>
      </c>
      <c r="T518" t="s">
        <v>1960</v>
      </c>
      <c r="U518" t="s">
        <v>135</v>
      </c>
      <c r="V518" t="s">
        <v>1988</v>
      </c>
      <c r="W518" t="s">
        <v>1989</v>
      </c>
      <c r="X518" s="51" t="str">
        <f t="shared" si="10"/>
        <v>3</v>
      </c>
      <c r="Y518" s="51" t="str">
        <f>IF(T518="","",IF(AND(T518&lt;&gt;'Tabelas auxiliares'!$B$236,T518&lt;&gt;'Tabelas auxiliares'!$B$237,T518&lt;&gt;'Tabelas auxiliares'!$C$236,T518&lt;&gt;'Tabelas auxiliares'!$C$237,T518&lt;&gt;'Tabelas auxiliares'!$D$236),"FOLHA DE PESSOAL",IF(X518='Tabelas auxiliares'!$A$237,"CUSTEIO",IF(X518='Tabelas auxiliares'!$A$236,"INVESTIMENTO","ERRO - VERIFICAR"))))</f>
        <v>FOLHA DE PESSOAL</v>
      </c>
      <c r="Z518" s="64">
        <f t="shared" si="11"/>
        <v>252.37</v>
      </c>
      <c r="AC518" s="44">
        <v>252.37</v>
      </c>
      <c r="AD518" s="72"/>
      <c r="AE518" s="72"/>
      <c r="AF518" s="72"/>
      <c r="AG518" s="72"/>
      <c r="AH518" s="72"/>
      <c r="AI518" s="72"/>
      <c r="AJ518" s="72"/>
      <c r="AK518" s="72"/>
      <c r="AL518" s="72"/>
      <c r="AM518" s="72"/>
      <c r="AN518" s="72"/>
      <c r="AO518" s="72"/>
    </row>
    <row r="519" spans="1:41" x14ac:dyDescent="0.25">
      <c r="A519" t="s">
        <v>594</v>
      </c>
      <c r="B519" t="s">
        <v>302</v>
      </c>
      <c r="C519" t="s">
        <v>595</v>
      </c>
      <c r="D519" t="s">
        <v>90</v>
      </c>
      <c r="E519" t="s">
        <v>117</v>
      </c>
      <c r="F519" s="51" t="str">
        <f>IFERROR(VLOOKUP(D519,'Tabelas auxiliares'!$A$3:$B$61,2,FALSE),"")</f>
        <v>SUGEPE-FOLHA - PASEP + AUX. MORADIA</v>
      </c>
      <c r="G519" s="51" t="str">
        <f>IFERROR(VLOOKUP($B519,'Tabelas auxiliares'!$A$65:$C$102,2,FALSE),"")</f>
        <v>Folha de pagamento - Ativos, Previdência, PASEP</v>
      </c>
      <c r="H519" s="51" t="str">
        <f>IFERROR(VLOOKUP($B519,'Tabelas auxiliares'!$A$65:$C$102,3,FALSE),"")</f>
        <v>FOLHA DE PAGAMENTO / CONTRIBUICAO PARA O PSS / SUBSTITUICOES / INSS PATRONAL / PASEP</v>
      </c>
      <c r="I519" t="s">
        <v>1592</v>
      </c>
      <c r="J519" t="s">
        <v>2122</v>
      </c>
      <c r="K519" t="s">
        <v>2127</v>
      </c>
      <c r="L519" t="s">
        <v>2124</v>
      </c>
      <c r="M519" t="s">
        <v>165</v>
      </c>
      <c r="N519" t="s">
        <v>125</v>
      </c>
      <c r="O519" t="s">
        <v>167</v>
      </c>
      <c r="P519" t="s">
        <v>1982</v>
      </c>
      <c r="Q519" t="s">
        <v>168</v>
      </c>
      <c r="R519" t="s">
        <v>165</v>
      </c>
      <c r="S519" t="s">
        <v>1983</v>
      </c>
      <c r="T519" t="s">
        <v>1960</v>
      </c>
      <c r="U519" t="s">
        <v>135</v>
      </c>
      <c r="V519" t="s">
        <v>1991</v>
      </c>
      <c r="W519" t="s">
        <v>1992</v>
      </c>
      <c r="X519" s="51" t="str">
        <f t="shared" si="10"/>
        <v>3</v>
      </c>
      <c r="Y519" s="51" t="str">
        <f>IF(T519="","",IF(AND(T519&lt;&gt;'Tabelas auxiliares'!$B$236,T519&lt;&gt;'Tabelas auxiliares'!$B$237,T519&lt;&gt;'Tabelas auxiliares'!$C$236,T519&lt;&gt;'Tabelas auxiliares'!$C$237,T519&lt;&gt;'Tabelas auxiliares'!$D$236),"FOLHA DE PESSOAL",IF(X519='Tabelas auxiliares'!$A$237,"CUSTEIO",IF(X519='Tabelas auxiliares'!$A$236,"INVESTIMENTO","ERRO - VERIFICAR"))))</f>
        <v>FOLHA DE PESSOAL</v>
      </c>
      <c r="Z519" s="64">
        <f t="shared" si="11"/>
        <v>67874.7</v>
      </c>
      <c r="AC519" s="44">
        <v>67874.7</v>
      </c>
      <c r="AD519" s="72"/>
      <c r="AE519" s="72"/>
      <c r="AF519" s="72"/>
      <c r="AG519" s="72"/>
      <c r="AH519" s="72"/>
      <c r="AI519" s="72"/>
      <c r="AJ519" s="72"/>
      <c r="AK519" s="72"/>
      <c r="AL519" s="72"/>
      <c r="AM519" s="72"/>
      <c r="AN519" s="72"/>
      <c r="AO519" s="72"/>
    </row>
    <row r="520" spans="1:41" x14ac:dyDescent="0.25">
      <c r="A520" t="s">
        <v>594</v>
      </c>
      <c r="B520" t="s">
        <v>302</v>
      </c>
      <c r="C520" t="s">
        <v>595</v>
      </c>
      <c r="D520" t="s">
        <v>90</v>
      </c>
      <c r="E520" t="s">
        <v>117</v>
      </c>
      <c r="F520" s="51" t="str">
        <f>IFERROR(VLOOKUP(D520,'Tabelas auxiliares'!$A$3:$B$61,2,FALSE),"")</f>
        <v>SUGEPE-FOLHA - PASEP + AUX. MORADIA</v>
      </c>
      <c r="G520" s="51" t="str">
        <f>IFERROR(VLOOKUP($B520,'Tabelas auxiliares'!$A$65:$C$102,2,FALSE),"")</f>
        <v>Folha de pagamento - Ativos, Previdência, PASEP</v>
      </c>
      <c r="H520" s="51" t="str">
        <f>IFERROR(VLOOKUP($B520,'Tabelas auxiliares'!$A$65:$C$102,3,FALSE),"")</f>
        <v>FOLHA DE PAGAMENTO / CONTRIBUICAO PARA O PSS / SUBSTITUICOES / INSS PATRONAL / PASEP</v>
      </c>
      <c r="I520" t="s">
        <v>1592</v>
      </c>
      <c r="J520" t="s">
        <v>2122</v>
      </c>
      <c r="K520" t="s">
        <v>2127</v>
      </c>
      <c r="L520" t="s">
        <v>2124</v>
      </c>
      <c r="M520" t="s">
        <v>165</v>
      </c>
      <c r="N520" t="s">
        <v>125</v>
      </c>
      <c r="O520" t="s">
        <v>167</v>
      </c>
      <c r="P520" t="s">
        <v>1982</v>
      </c>
      <c r="Q520" t="s">
        <v>168</v>
      </c>
      <c r="R520" t="s">
        <v>165</v>
      </c>
      <c r="S520" t="s">
        <v>1983</v>
      </c>
      <c r="T520" t="s">
        <v>1960</v>
      </c>
      <c r="U520" t="s">
        <v>135</v>
      </c>
      <c r="V520" t="s">
        <v>2128</v>
      </c>
      <c r="W520" t="s">
        <v>2129</v>
      </c>
      <c r="X520" s="51" t="str">
        <f t="shared" si="10"/>
        <v>3</v>
      </c>
      <c r="Y520" s="51" t="str">
        <f>IF(T520="","",IF(AND(T520&lt;&gt;'Tabelas auxiliares'!$B$236,T520&lt;&gt;'Tabelas auxiliares'!$B$237,T520&lt;&gt;'Tabelas auxiliares'!$C$236,T520&lt;&gt;'Tabelas auxiliares'!$C$237,T520&lt;&gt;'Tabelas auxiliares'!$D$236),"FOLHA DE PESSOAL",IF(X520='Tabelas auxiliares'!$A$237,"CUSTEIO",IF(X520='Tabelas auxiliares'!$A$236,"INVESTIMENTO","ERRO - VERIFICAR"))))</f>
        <v>FOLHA DE PESSOAL</v>
      </c>
      <c r="Z520" s="64">
        <f t="shared" si="11"/>
        <v>33937.300000000003</v>
      </c>
      <c r="AC520" s="44">
        <v>33937.300000000003</v>
      </c>
      <c r="AD520" s="72"/>
      <c r="AE520" s="72"/>
      <c r="AF520" s="72"/>
      <c r="AG520" s="72"/>
      <c r="AH520" s="72"/>
      <c r="AI520" s="72"/>
      <c r="AJ520" s="72"/>
      <c r="AK520" s="72"/>
      <c r="AL520" s="72"/>
      <c r="AM520" s="72"/>
      <c r="AN520" s="72"/>
      <c r="AO520" s="72"/>
    </row>
    <row r="521" spans="1:41" x14ac:dyDescent="0.25">
      <c r="A521" t="s">
        <v>594</v>
      </c>
      <c r="B521" t="s">
        <v>302</v>
      </c>
      <c r="C521" t="s">
        <v>595</v>
      </c>
      <c r="D521" t="s">
        <v>90</v>
      </c>
      <c r="E521" t="s">
        <v>117</v>
      </c>
      <c r="F521" s="51" t="str">
        <f>IFERROR(VLOOKUP(D521,'Tabelas auxiliares'!$A$3:$B$61,2,FALSE),"")</f>
        <v>SUGEPE-FOLHA - PASEP + AUX. MORADIA</v>
      </c>
      <c r="G521" s="51" t="str">
        <f>IFERROR(VLOOKUP($B521,'Tabelas auxiliares'!$A$65:$C$102,2,FALSE),"")</f>
        <v>Folha de pagamento - Ativos, Previdência, PASEP</v>
      </c>
      <c r="H521" s="51" t="str">
        <f>IFERROR(VLOOKUP($B521,'Tabelas auxiliares'!$A$65:$C$102,3,FALSE),"")</f>
        <v>FOLHA DE PAGAMENTO / CONTRIBUICAO PARA O PSS / SUBSTITUICOES / INSS PATRONAL / PASEP</v>
      </c>
      <c r="I521" t="s">
        <v>1592</v>
      </c>
      <c r="J521" t="s">
        <v>2122</v>
      </c>
      <c r="K521" t="s">
        <v>2130</v>
      </c>
      <c r="L521" t="s">
        <v>2124</v>
      </c>
      <c r="M521" t="s">
        <v>165</v>
      </c>
      <c r="N521" t="s">
        <v>127</v>
      </c>
      <c r="O521" t="s">
        <v>167</v>
      </c>
      <c r="P521" t="s">
        <v>1959</v>
      </c>
      <c r="Q521" t="s">
        <v>168</v>
      </c>
      <c r="R521" t="s">
        <v>165</v>
      </c>
      <c r="S521" t="s">
        <v>119</v>
      </c>
      <c r="T521" t="s">
        <v>1960</v>
      </c>
      <c r="U521" t="s">
        <v>136</v>
      </c>
      <c r="V521" t="s">
        <v>1994</v>
      </c>
      <c r="W521" t="s">
        <v>1995</v>
      </c>
      <c r="X521" s="51" t="str">
        <f t="shared" si="10"/>
        <v>3</v>
      </c>
      <c r="Y521" s="51" t="str">
        <f>IF(T521="","",IF(AND(T521&lt;&gt;'Tabelas auxiliares'!$B$236,T521&lt;&gt;'Tabelas auxiliares'!$B$237,T521&lt;&gt;'Tabelas auxiliares'!$C$236,T521&lt;&gt;'Tabelas auxiliares'!$C$237,T521&lt;&gt;'Tabelas auxiliares'!$D$236),"FOLHA DE PESSOAL",IF(X521='Tabelas auxiliares'!$A$237,"CUSTEIO",IF(X521='Tabelas auxiliares'!$A$236,"INVESTIMENTO","ERRO - VERIFICAR"))))</f>
        <v>FOLHA DE PESSOAL</v>
      </c>
      <c r="Z521" s="64">
        <f t="shared" si="11"/>
        <v>761750.28</v>
      </c>
      <c r="AC521" s="44">
        <v>761750.28</v>
      </c>
      <c r="AD521" s="72"/>
      <c r="AE521" s="72"/>
      <c r="AF521" s="72"/>
      <c r="AG521" s="72"/>
      <c r="AH521" s="72"/>
      <c r="AI521" s="72"/>
      <c r="AJ521" s="72"/>
      <c r="AK521" s="72"/>
      <c r="AL521" s="72"/>
      <c r="AM521" s="72"/>
      <c r="AN521" s="72"/>
      <c r="AO521" s="72"/>
    </row>
    <row r="522" spans="1:41" x14ac:dyDescent="0.25">
      <c r="A522" t="s">
        <v>594</v>
      </c>
      <c r="B522" t="s">
        <v>302</v>
      </c>
      <c r="C522" t="s">
        <v>595</v>
      </c>
      <c r="D522" t="s">
        <v>90</v>
      </c>
      <c r="E522" t="s">
        <v>117</v>
      </c>
      <c r="F522" s="51" t="str">
        <f>IFERROR(VLOOKUP(D522,'Tabelas auxiliares'!$A$3:$B$61,2,FALSE),"")</f>
        <v>SUGEPE-FOLHA - PASEP + AUX. MORADIA</v>
      </c>
      <c r="G522" s="51" t="str">
        <f>IFERROR(VLOOKUP($B522,'Tabelas auxiliares'!$A$65:$C$102,2,FALSE),"")</f>
        <v>Folha de pagamento - Ativos, Previdência, PASEP</v>
      </c>
      <c r="H522" s="51" t="str">
        <f>IFERROR(VLOOKUP($B522,'Tabelas auxiliares'!$A$65:$C$102,3,FALSE),"")</f>
        <v>FOLHA DE PAGAMENTO / CONTRIBUICAO PARA O PSS / SUBSTITUICOES / INSS PATRONAL / PASEP</v>
      </c>
      <c r="I522" t="s">
        <v>1592</v>
      </c>
      <c r="J522" t="s">
        <v>2122</v>
      </c>
      <c r="K522" t="s">
        <v>2130</v>
      </c>
      <c r="L522" t="s">
        <v>2124</v>
      </c>
      <c r="M522" t="s">
        <v>165</v>
      </c>
      <c r="N522" t="s">
        <v>127</v>
      </c>
      <c r="O522" t="s">
        <v>167</v>
      </c>
      <c r="P522" t="s">
        <v>1959</v>
      </c>
      <c r="Q522" t="s">
        <v>168</v>
      </c>
      <c r="R522" t="s">
        <v>165</v>
      </c>
      <c r="S522" t="s">
        <v>119</v>
      </c>
      <c r="T522" t="s">
        <v>1960</v>
      </c>
      <c r="U522" t="s">
        <v>136</v>
      </c>
      <c r="V522" t="s">
        <v>1996</v>
      </c>
      <c r="W522" t="s">
        <v>1997</v>
      </c>
      <c r="X522" s="51" t="str">
        <f t="shared" si="10"/>
        <v>3</v>
      </c>
      <c r="Y522" s="51" t="str">
        <f>IF(T522="","",IF(AND(T522&lt;&gt;'Tabelas auxiliares'!$B$236,T522&lt;&gt;'Tabelas auxiliares'!$B$237,T522&lt;&gt;'Tabelas auxiliares'!$C$236,T522&lt;&gt;'Tabelas auxiliares'!$C$237,T522&lt;&gt;'Tabelas auxiliares'!$D$236),"FOLHA DE PESSOAL",IF(X522='Tabelas auxiliares'!$A$237,"CUSTEIO",IF(X522='Tabelas auxiliares'!$A$236,"INVESTIMENTO","ERRO - VERIFICAR"))))</f>
        <v>FOLHA DE PESSOAL</v>
      </c>
      <c r="Z522" s="64">
        <f t="shared" si="11"/>
        <v>20963.28</v>
      </c>
      <c r="AC522" s="44">
        <v>20963.28</v>
      </c>
      <c r="AD522" s="72"/>
      <c r="AE522" s="72"/>
      <c r="AF522" s="72"/>
      <c r="AG522" s="72"/>
      <c r="AH522" s="72"/>
      <c r="AI522" s="72"/>
      <c r="AJ522" s="72"/>
      <c r="AK522" s="72"/>
      <c r="AL522" s="72"/>
      <c r="AM522" s="72"/>
      <c r="AN522" s="72"/>
      <c r="AO522" s="72"/>
    </row>
    <row r="523" spans="1:41" x14ac:dyDescent="0.25">
      <c r="A523" t="s">
        <v>594</v>
      </c>
      <c r="B523" t="s">
        <v>302</v>
      </c>
      <c r="C523" t="s">
        <v>595</v>
      </c>
      <c r="D523" t="s">
        <v>90</v>
      </c>
      <c r="E523" t="s">
        <v>117</v>
      </c>
      <c r="F523" s="51" t="str">
        <f>IFERROR(VLOOKUP(D523,'Tabelas auxiliares'!$A$3:$B$61,2,FALSE),"")</f>
        <v>SUGEPE-FOLHA - PASEP + AUX. MORADIA</v>
      </c>
      <c r="G523" s="51" t="str">
        <f>IFERROR(VLOOKUP($B523,'Tabelas auxiliares'!$A$65:$C$102,2,FALSE),"")</f>
        <v>Folha de pagamento - Ativos, Previdência, PASEP</v>
      </c>
      <c r="H523" s="51" t="str">
        <f>IFERROR(VLOOKUP($B523,'Tabelas auxiliares'!$A$65:$C$102,3,FALSE),"")</f>
        <v>FOLHA DE PAGAMENTO / CONTRIBUICAO PARA O PSS / SUBSTITUICOES / INSS PATRONAL / PASEP</v>
      </c>
      <c r="I523" t="s">
        <v>1592</v>
      </c>
      <c r="J523" t="s">
        <v>2122</v>
      </c>
      <c r="K523" t="s">
        <v>2130</v>
      </c>
      <c r="L523" t="s">
        <v>2124</v>
      </c>
      <c r="M523" t="s">
        <v>165</v>
      </c>
      <c r="N523" t="s">
        <v>127</v>
      </c>
      <c r="O523" t="s">
        <v>167</v>
      </c>
      <c r="P523" t="s">
        <v>1959</v>
      </c>
      <c r="Q523" t="s">
        <v>168</v>
      </c>
      <c r="R523" t="s">
        <v>165</v>
      </c>
      <c r="S523" t="s">
        <v>119</v>
      </c>
      <c r="T523" t="s">
        <v>1960</v>
      </c>
      <c r="U523" t="s">
        <v>136</v>
      </c>
      <c r="V523" t="s">
        <v>2063</v>
      </c>
      <c r="W523" t="s">
        <v>2064</v>
      </c>
      <c r="X523" s="51" t="str">
        <f t="shared" si="10"/>
        <v>3</v>
      </c>
      <c r="Y523" s="51" t="str">
        <f>IF(T523="","",IF(AND(T523&lt;&gt;'Tabelas auxiliares'!$B$236,T523&lt;&gt;'Tabelas auxiliares'!$B$237,T523&lt;&gt;'Tabelas auxiliares'!$C$236,T523&lt;&gt;'Tabelas auxiliares'!$C$237,T523&lt;&gt;'Tabelas auxiliares'!$D$236),"FOLHA DE PESSOAL",IF(X523='Tabelas auxiliares'!$A$237,"CUSTEIO",IF(X523='Tabelas auxiliares'!$A$236,"INVESTIMENTO","ERRO - VERIFICAR"))))</f>
        <v>FOLHA DE PESSOAL</v>
      </c>
      <c r="Z523" s="64">
        <f t="shared" si="11"/>
        <v>361824.84</v>
      </c>
      <c r="AC523" s="44">
        <v>361824.84</v>
      </c>
      <c r="AD523" s="72"/>
      <c r="AE523" s="72"/>
      <c r="AF523" s="72"/>
      <c r="AG523" s="72"/>
      <c r="AH523" s="72"/>
      <c r="AI523" s="72"/>
      <c r="AJ523" s="72"/>
      <c r="AK523" s="72"/>
      <c r="AL523" s="72"/>
      <c r="AM523" s="72"/>
      <c r="AN523" s="72"/>
      <c r="AO523" s="72"/>
    </row>
    <row r="524" spans="1:41" x14ac:dyDescent="0.25">
      <c r="A524" t="s">
        <v>594</v>
      </c>
      <c r="B524" t="s">
        <v>302</v>
      </c>
      <c r="C524" t="s">
        <v>595</v>
      </c>
      <c r="D524" t="s">
        <v>90</v>
      </c>
      <c r="E524" t="s">
        <v>117</v>
      </c>
      <c r="F524" s="51" t="str">
        <f>IFERROR(VLOOKUP(D524,'Tabelas auxiliares'!$A$3:$B$61,2,FALSE),"")</f>
        <v>SUGEPE-FOLHA - PASEP + AUX. MORADIA</v>
      </c>
      <c r="G524" s="51" t="str">
        <f>IFERROR(VLOOKUP($B524,'Tabelas auxiliares'!$A$65:$C$102,2,FALSE),"")</f>
        <v>Folha de pagamento - Ativos, Previdência, PASEP</v>
      </c>
      <c r="H524" s="51" t="str">
        <f>IFERROR(VLOOKUP($B524,'Tabelas auxiliares'!$A$65:$C$102,3,FALSE),"")</f>
        <v>FOLHA DE PAGAMENTO / CONTRIBUICAO PARA O PSS / SUBSTITUICOES / INSS PATRONAL / PASEP</v>
      </c>
      <c r="I524" t="s">
        <v>1592</v>
      </c>
      <c r="J524" t="s">
        <v>2122</v>
      </c>
      <c r="K524" t="s">
        <v>2130</v>
      </c>
      <c r="L524" t="s">
        <v>2124</v>
      </c>
      <c r="M524" t="s">
        <v>165</v>
      </c>
      <c r="N524" t="s">
        <v>127</v>
      </c>
      <c r="O524" t="s">
        <v>167</v>
      </c>
      <c r="P524" t="s">
        <v>1959</v>
      </c>
      <c r="Q524" t="s">
        <v>168</v>
      </c>
      <c r="R524" t="s">
        <v>165</v>
      </c>
      <c r="S524" t="s">
        <v>119</v>
      </c>
      <c r="T524" t="s">
        <v>1960</v>
      </c>
      <c r="U524" t="s">
        <v>136</v>
      </c>
      <c r="V524" t="s">
        <v>1998</v>
      </c>
      <c r="W524" t="s">
        <v>1999</v>
      </c>
      <c r="X524" s="51" t="str">
        <f t="shared" si="10"/>
        <v>3</v>
      </c>
      <c r="Y524" s="51" t="str">
        <f>IF(T524="","",IF(AND(T524&lt;&gt;'Tabelas auxiliares'!$B$236,T524&lt;&gt;'Tabelas auxiliares'!$B$237,T524&lt;&gt;'Tabelas auxiliares'!$C$236,T524&lt;&gt;'Tabelas auxiliares'!$C$237,T524&lt;&gt;'Tabelas auxiliares'!$D$236),"FOLHA DE PESSOAL",IF(X524='Tabelas auxiliares'!$A$237,"CUSTEIO",IF(X524='Tabelas auxiliares'!$A$236,"INVESTIMENTO","ERRO - VERIFICAR"))))</f>
        <v>FOLHA DE PESSOAL</v>
      </c>
      <c r="Z524" s="64">
        <f t="shared" si="11"/>
        <v>1979.87</v>
      </c>
      <c r="AC524" s="44">
        <v>1979.87</v>
      </c>
      <c r="AD524" s="72"/>
      <c r="AE524" s="72"/>
      <c r="AF524" s="72"/>
      <c r="AG524" s="72"/>
      <c r="AH524" s="72"/>
      <c r="AI524" s="72"/>
      <c r="AJ524" s="72"/>
      <c r="AK524" s="72"/>
      <c r="AL524" s="72"/>
      <c r="AM524" s="72"/>
      <c r="AN524" s="72"/>
      <c r="AO524" s="72"/>
    </row>
    <row r="525" spans="1:41" x14ac:dyDescent="0.25">
      <c r="A525" t="s">
        <v>594</v>
      </c>
      <c r="B525" t="s">
        <v>302</v>
      </c>
      <c r="C525" t="s">
        <v>595</v>
      </c>
      <c r="D525" t="s">
        <v>90</v>
      </c>
      <c r="E525" t="s">
        <v>117</v>
      </c>
      <c r="F525" s="51" t="str">
        <f>IFERROR(VLOOKUP(D525,'Tabelas auxiliares'!$A$3:$B$61,2,FALSE),"")</f>
        <v>SUGEPE-FOLHA - PASEP + AUX. MORADIA</v>
      </c>
      <c r="G525" s="51" t="str">
        <f>IFERROR(VLOOKUP($B525,'Tabelas auxiliares'!$A$65:$C$102,2,FALSE),"")</f>
        <v>Folha de pagamento - Ativos, Previdência, PASEP</v>
      </c>
      <c r="H525" s="51" t="str">
        <f>IFERROR(VLOOKUP($B525,'Tabelas auxiliares'!$A$65:$C$102,3,FALSE),"")</f>
        <v>FOLHA DE PAGAMENTO / CONTRIBUICAO PARA O PSS / SUBSTITUICOES / INSS PATRONAL / PASEP</v>
      </c>
      <c r="I525" t="s">
        <v>1592</v>
      </c>
      <c r="J525" t="s">
        <v>2122</v>
      </c>
      <c r="K525" t="s">
        <v>2131</v>
      </c>
      <c r="L525" t="s">
        <v>2124</v>
      </c>
      <c r="M525" t="s">
        <v>165</v>
      </c>
      <c r="N525" t="s">
        <v>127</v>
      </c>
      <c r="O525" t="s">
        <v>167</v>
      </c>
      <c r="P525" t="s">
        <v>1959</v>
      </c>
      <c r="Q525" t="s">
        <v>168</v>
      </c>
      <c r="R525" t="s">
        <v>165</v>
      </c>
      <c r="S525" t="s">
        <v>119</v>
      </c>
      <c r="T525" t="s">
        <v>1960</v>
      </c>
      <c r="U525" t="s">
        <v>136</v>
      </c>
      <c r="V525" t="s">
        <v>2001</v>
      </c>
      <c r="W525" t="s">
        <v>2002</v>
      </c>
      <c r="X525" s="51" t="str">
        <f t="shared" si="10"/>
        <v>3</v>
      </c>
      <c r="Y525" s="51" t="str">
        <f>IF(T525="","",IF(AND(T525&lt;&gt;'Tabelas auxiliares'!$B$236,T525&lt;&gt;'Tabelas auxiliares'!$B$237,T525&lt;&gt;'Tabelas auxiliares'!$C$236,T525&lt;&gt;'Tabelas auxiliares'!$C$237,T525&lt;&gt;'Tabelas auxiliares'!$D$236),"FOLHA DE PESSOAL",IF(X525='Tabelas auxiliares'!$A$237,"CUSTEIO",IF(X525='Tabelas auxiliares'!$A$236,"INVESTIMENTO","ERRO - VERIFICAR"))))</f>
        <v>FOLHA DE PESSOAL</v>
      </c>
      <c r="Z525" s="64">
        <f t="shared" si="11"/>
        <v>9094903.4199999999</v>
      </c>
      <c r="AC525" s="44">
        <v>9094903.4199999999</v>
      </c>
      <c r="AD525" s="72"/>
      <c r="AE525" s="72"/>
      <c r="AF525" s="72"/>
      <c r="AG525" s="72"/>
      <c r="AH525" s="72"/>
      <c r="AI525" s="72"/>
      <c r="AJ525" s="72"/>
      <c r="AK525" s="72"/>
      <c r="AL525" s="72"/>
      <c r="AM525" s="72"/>
      <c r="AN525" s="72"/>
      <c r="AO525" s="72"/>
    </row>
    <row r="526" spans="1:41" x14ac:dyDescent="0.25">
      <c r="A526" t="s">
        <v>594</v>
      </c>
      <c r="B526" t="s">
        <v>302</v>
      </c>
      <c r="C526" t="s">
        <v>595</v>
      </c>
      <c r="D526" t="s">
        <v>90</v>
      </c>
      <c r="E526" t="s">
        <v>117</v>
      </c>
      <c r="F526" s="51" t="str">
        <f>IFERROR(VLOOKUP(D526,'Tabelas auxiliares'!$A$3:$B$61,2,FALSE),"")</f>
        <v>SUGEPE-FOLHA - PASEP + AUX. MORADIA</v>
      </c>
      <c r="G526" s="51" t="str">
        <f>IFERROR(VLOOKUP($B526,'Tabelas auxiliares'!$A$65:$C$102,2,FALSE),"")</f>
        <v>Folha de pagamento - Ativos, Previdência, PASEP</v>
      </c>
      <c r="H526" s="51" t="str">
        <f>IFERROR(VLOOKUP($B526,'Tabelas auxiliares'!$A$65:$C$102,3,FALSE),"")</f>
        <v>FOLHA DE PAGAMENTO / CONTRIBUICAO PARA O PSS / SUBSTITUICOES / INSS PATRONAL / PASEP</v>
      </c>
      <c r="I526" t="s">
        <v>1592</v>
      </c>
      <c r="J526" t="s">
        <v>2122</v>
      </c>
      <c r="K526" t="s">
        <v>2131</v>
      </c>
      <c r="L526" t="s">
        <v>2124</v>
      </c>
      <c r="M526" t="s">
        <v>165</v>
      </c>
      <c r="N526" t="s">
        <v>127</v>
      </c>
      <c r="O526" t="s">
        <v>167</v>
      </c>
      <c r="P526" t="s">
        <v>1959</v>
      </c>
      <c r="Q526" t="s">
        <v>168</v>
      </c>
      <c r="R526" t="s">
        <v>165</v>
      </c>
      <c r="S526" t="s">
        <v>119</v>
      </c>
      <c r="T526" t="s">
        <v>1960</v>
      </c>
      <c r="U526" t="s">
        <v>136</v>
      </c>
      <c r="V526" t="s">
        <v>2003</v>
      </c>
      <c r="W526" t="s">
        <v>2004</v>
      </c>
      <c r="X526" s="51" t="str">
        <f t="shared" si="10"/>
        <v>3</v>
      </c>
      <c r="Y526" s="51" t="str">
        <f>IF(T526="","",IF(AND(T526&lt;&gt;'Tabelas auxiliares'!$B$236,T526&lt;&gt;'Tabelas auxiliares'!$B$237,T526&lt;&gt;'Tabelas auxiliares'!$C$236,T526&lt;&gt;'Tabelas auxiliares'!$C$237,T526&lt;&gt;'Tabelas auxiliares'!$D$236),"FOLHA DE PESSOAL",IF(X526='Tabelas auxiliares'!$A$237,"CUSTEIO",IF(X526='Tabelas auxiliares'!$A$236,"INVESTIMENTO","ERRO - VERIFICAR"))))</f>
        <v>FOLHA DE PESSOAL</v>
      </c>
      <c r="Z526" s="64">
        <f t="shared" si="11"/>
        <v>2266.2199999999998</v>
      </c>
      <c r="AC526" s="44">
        <v>2266.2199999999998</v>
      </c>
      <c r="AD526" s="72"/>
      <c r="AE526" s="72"/>
      <c r="AF526" s="72"/>
      <c r="AG526" s="72"/>
      <c r="AH526" s="72"/>
      <c r="AI526" s="72"/>
      <c r="AJ526" s="72"/>
      <c r="AK526" s="72"/>
      <c r="AL526" s="72"/>
      <c r="AM526" s="72"/>
      <c r="AN526" s="72"/>
      <c r="AO526" s="72"/>
    </row>
    <row r="527" spans="1:41" x14ac:dyDescent="0.25">
      <c r="A527" t="s">
        <v>594</v>
      </c>
      <c r="B527" t="s">
        <v>302</v>
      </c>
      <c r="C527" t="s">
        <v>595</v>
      </c>
      <c r="D527" t="s">
        <v>90</v>
      </c>
      <c r="E527" t="s">
        <v>117</v>
      </c>
      <c r="F527" s="51" t="str">
        <f>IFERROR(VLOOKUP(D527,'Tabelas auxiliares'!$A$3:$B$61,2,FALSE),"")</f>
        <v>SUGEPE-FOLHA - PASEP + AUX. MORADIA</v>
      </c>
      <c r="G527" s="51" t="str">
        <f>IFERROR(VLOOKUP($B527,'Tabelas auxiliares'!$A$65:$C$102,2,FALSE),"")</f>
        <v>Folha de pagamento - Ativos, Previdência, PASEP</v>
      </c>
      <c r="H527" s="51" t="str">
        <f>IFERROR(VLOOKUP($B527,'Tabelas auxiliares'!$A$65:$C$102,3,FALSE),"")</f>
        <v>FOLHA DE PAGAMENTO / CONTRIBUICAO PARA O PSS / SUBSTITUICOES / INSS PATRONAL / PASEP</v>
      </c>
      <c r="I527" t="s">
        <v>1592</v>
      </c>
      <c r="J527" t="s">
        <v>2122</v>
      </c>
      <c r="K527" t="s">
        <v>2131</v>
      </c>
      <c r="L527" t="s">
        <v>2124</v>
      </c>
      <c r="M527" t="s">
        <v>165</v>
      </c>
      <c r="N527" t="s">
        <v>127</v>
      </c>
      <c r="O527" t="s">
        <v>167</v>
      </c>
      <c r="P527" t="s">
        <v>1959</v>
      </c>
      <c r="Q527" t="s">
        <v>168</v>
      </c>
      <c r="R527" t="s">
        <v>165</v>
      </c>
      <c r="S527" t="s">
        <v>119</v>
      </c>
      <c r="T527" t="s">
        <v>1960</v>
      </c>
      <c r="U527" t="s">
        <v>136</v>
      </c>
      <c r="V527" t="s">
        <v>2005</v>
      </c>
      <c r="W527" t="s">
        <v>2006</v>
      </c>
      <c r="X527" s="51" t="str">
        <f t="shared" si="10"/>
        <v>3</v>
      </c>
      <c r="Y527" s="51" t="str">
        <f>IF(T527="","",IF(AND(T527&lt;&gt;'Tabelas auxiliares'!$B$236,T527&lt;&gt;'Tabelas auxiliares'!$B$237,T527&lt;&gt;'Tabelas auxiliares'!$C$236,T527&lt;&gt;'Tabelas auxiliares'!$C$237,T527&lt;&gt;'Tabelas auxiliares'!$D$236),"FOLHA DE PESSOAL",IF(X527='Tabelas auxiliares'!$A$237,"CUSTEIO",IF(X527='Tabelas auxiliares'!$A$236,"INVESTIMENTO","ERRO - VERIFICAR"))))</f>
        <v>FOLHA DE PESSOAL</v>
      </c>
      <c r="Z527" s="64">
        <f t="shared" si="11"/>
        <v>582.34</v>
      </c>
      <c r="AC527" s="44">
        <v>582.34</v>
      </c>
      <c r="AD527" s="72"/>
      <c r="AE527" s="72"/>
      <c r="AF527" s="72"/>
      <c r="AG527" s="72"/>
      <c r="AH527" s="72"/>
      <c r="AI527" s="72"/>
      <c r="AJ527" s="72"/>
      <c r="AK527" s="72"/>
      <c r="AL527" s="72"/>
      <c r="AM527" s="72"/>
      <c r="AN527" s="72"/>
      <c r="AO527" s="72"/>
    </row>
    <row r="528" spans="1:41" x14ac:dyDescent="0.25">
      <c r="A528" t="s">
        <v>594</v>
      </c>
      <c r="B528" t="s">
        <v>302</v>
      </c>
      <c r="C528" t="s">
        <v>595</v>
      </c>
      <c r="D528" t="s">
        <v>90</v>
      </c>
      <c r="E528" t="s">
        <v>117</v>
      </c>
      <c r="F528" s="51" t="str">
        <f>IFERROR(VLOOKUP(D528,'Tabelas auxiliares'!$A$3:$B$61,2,FALSE),"")</f>
        <v>SUGEPE-FOLHA - PASEP + AUX. MORADIA</v>
      </c>
      <c r="G528" s="51" t="str">
        <f>IFERROR(VLOOKUP($B528,'Tabelas auxiliares'!$A$65:$C$102,2,FALSE),"")</f>
        <v>Folha de pagamento - Ativos, Previdência, PASEP</v>
      </c>
      <c r="H528" s="51" t="str">
        <f>IFERROR(VLOOKUP($B528,'Tabelas auxiliares'!$A$65:$C$102,3,FALSE),"")</f>
        <v>FOLHA DE PAGAMENTO / CONTRIBUICAO PARA O PSS / SUBSTITUICOES / INSS PATRONAL / PASEP</v>
      </c>
      <c r="I528" t="s">
        <v>1592</v>
      </c>
      <c r="J528" t="s">
        <v>2122</v>
      </c>
      <c r="K528" t="s">
        <v>2131</v>
      </c>
      <c r="L528" t="s">
        <v>2124</v>
      </c>
      <c r="M528" t="s">
        <v>165</v>
      </c>
      <c r="N528" t="s">
        <v>127</v>
      </c>
      <c r="O528" t="s">
        <v>167</v>
      </c>
      <c r="P528" t="s">
        <v>1959</v>
      </c>
      <c r="Q528" t="s">
        <v>168</v>
      </c>
      <c r="R528" t="s">
        <v>165</v>
      </c>
      <c r="S528" t="s">
        <v>119</v>
      </c>
      <c r="T528" t="s">
        <v>1960</v>
      </c>
      <c r="U528" t="s">
        <v>136</v>
      </c>
      <c r="V528" t="s">
        <v>2007</v>
      </c>
      <c r="W528" t="s">
        <v>2008</v>
      </c>
      <c r="X528" s="51" t="str">
        <f t="shared" si="10"/>
        <v>3</v>
      </c>
      <c r="Y528" s="51" t="str">
        <f>IF(T528="","",IF(AND(T528&lt;&gt;'Tabelas auxiliares'!$B$236,T528&lt;&gt;'Tabelas auxiliares'!$B$237,T528&lt;&gt;'Tabelas auxiliares'!$C$236,T528&lt;&gt;'Tabelas auxiliares'!$C$237,T528&lt;&gt;'Tabelas auxiliares'!$D$236),"FOLHA DE PESSOAL",IF(X528='Tabelas auxiliares'!$A$237,"CUSTEIO",IF(X528='Tabelas auxiliares'!$A$236,"INVESTIMENTO","ERRO - VERIFICAR"))))</f>
        <v>FOLHA DE PESSOAL</v>
      </c>
      <c r="Z528" s="64">
        <f t="shared" si="11"/>
        <v>9483.19</v>
      </c>
      <c r="AC528" s="44">
        <v>9483.19</v>
      </c>
      <c r="AD528" s="72"/>
      <c r="AE528" s="72"/>
      <c r="AF528" s="72"/>
      <c r="AG528" s="72"/>
      <c r="AH528" s="72"/>
      <c r="AI528" s="72"/>
      <c r="AJ528" s="72"/>
      <c r="AK528" s="72"/>
      <c r="AL528" s="72"/>
      <c r="AM528" s="72"/>
      <c r="AN528" s="72"/>
      <c r="AO528" s="72"/>
    </row>
    <row r="529" spans="1:41" x14ac:dyDescent="0.25">
      <c r="A529" t="s">
        <v>594</v>
      </c>
      <c r="B529" t="s">
        <v>302</v>
      </c>
      <c r="C529" t="s">
        <v>595</v>
      </c>
      <c r="D529" t="s">
        <v>90</v>
      </c>
      <c r="E529" t="s">
        <v>117</v>
      </c>
      <c r="F529" s="51" t="str">
        <f>IFERROR(VLOOKUP(D529,'Tabelas auxiliares'!$A$3:$B$61,2,FALSE),"")</f>
        <v>SUGEPE-FOLHA - PASEP + AUX. MORADIA</v>
      </c>
      <c r="G529" s="51" t="str">
        <f>IFERROR(VLOOKUP($B529,'Tabelas auxiliares'!$A$65:$C$102,2,FALSE),"")</f>
        <v>Folha de pagamento - Ativos, Previdência, PASEP</v>
      </c>
      <c r="H529" s="51" t="str">
        <f>IFERROR(VLOOKUP($B529,'Tabelas auxiliares'!$A$65:$C$102,3,FALSE),"")</f>
        <v>FOLHA DE PAGAMENTO / CONTRIBUICAO PARA O PSS / SUBSTITUICOES / INSS PATRONAL / PASEP</v>
      </c>
      <c r="I529" t="s">
        <v>1592</v>
      </c>
      <c r="J529" t="s">
        <v>2122</v>
      </c>
      <c r="K529" t="s">
        <v>2131</v>
      </c>
      <c r="L529" t="s">
        <v>2124</v>
      </c>
      <c r="M529" t="s">
        <v>165</v>
      </c>
      <c r="N529" t="s">
        <v>127</v>
      </c>
      <c r="O529" t="s">
        <v>167</v>
      </c>
      <c r="P529" t="s">
        <v>1959</v>
      </c>
      <c r="Q529" t="s">
        <v>168</v>
      </c>
      <c r="R529" t="s">
        <v>165</v>
      </c>
      <c r="S529" t="s">
        <v>119</v>
      </c>
      <c r="T529" t="s">
        <v>1960</v>
      </c>
      <c r="U529" t="s">
        <v>136</v>
      </c>
      <c r="V529" t="s">
        <v>2009</v>
      </c>
      <c r="W529" t="s">
        <v>2010</v>
      </c>
      <c r="X529" s="51" t="str">
        <f t="shared" si="10"/>
        <v>3</v>
      </c>
      <c r="Y529" s="51" t="str">
        <f>IF(T529="","",IF(AND(T529&lt;&gt;'Tabelas auxiliares'!$B$236,T529&lt;&gt;'Tabelas auxiliares'!$B$237,T529&lt;&gt;'Tabelas auxiliares'!$C$236,T529&lt;&gt;'Tabelas auxiliares'!$C$237,T529&lt;&gt;'Tabelas auxiliares'!$D$236),"FOLHA DE PESSOAL",IF(X529='Tabelas auxiliares'!$A$237,"CUSTEIO",IF(X529='Tabelas auxiliares'!$A$236,"INVESTIMENTO","ERRO - VERIFICAR"))))</f>
        <v>FOLHA DE PESSOAL</v>
      </c>
      <c r="Z529" s="64">
        <f t="shared" si="11"/>
        <v>41946.91</v>
      </c>
      <c r="AC529" s="44">
        <v>41946.91</v>
      </c>
      <c r="AD529" s="72"/>
      <c r="AE529" s="72"/>
      <c r="AF529" s="72"/>
      <c r="AG529" s="72"/>
      <c r="AH529" s="72"/>
      <c r="AI529" s="72"/>
      <c r="AJ529" s="72"/>
      <c r="AK529" s="72"/>
      <c r="AL529" s="72"/>
      <c r="AM529" s="72"/>
      <c r="AN529" s="72"/>
      <c r="AO529" s="72"/>
    </row>
    <row r="530" spans="1:41" x14ac:dyDescent="0.25">
      <c r="A530" t="s">
        <v>594</v>
      </c>
      <c r="B530" t="s">
        <v>302</v>
      </c>
      <c r="C530" t="s">
        <v>595</v>
      </c>
      <c r="D530" t="s">
        <v>90</v>
      </c>
      <c r="E530" t="s">
        <v>117</v>
      </c>
      <c r="F530" s="51" t="str">
        <f>IFERROR(VLOOKUP(D530,'Tabelas auxiliares'!$A$3:$B$61,2,FALSE),"")</f>
        <v>SUGEPE-FOLHA - PASEP + AUX. MORADIA</v>
      </c>
      <c r="G530" s="51" t="str">
        <f>IFERROR(VLOOKUP($B530,'Tabelas auxiliares'!$A$65:$C$102,2,FALSE),"")</f>
        <v>Folha de pagamento - Ativos, Previdência, PASEP</v>
      </c>
      <c r="H530" s="51" t="str">
        <f>IFERROR(VLOOKUP($B530,'Tabelas auxiliares'!$A$65:$C$102,3,FALSE),"")</f>
        <v>FOLHA DE PAGAMENTO / CONTRIBUICAO PARA O PSS / SUBSTITUICOES / INSS PATRONAL / PASEP</v>
      </c>
      <c r="I530" t="s">
        <v>1592</v>
      </c>
      <c r="J530" t="s">
        <v>2122</v>
      </c>
      <c r="K530" t="s">
        <v>2131</v>
      </c>
      <c r="L530" t="s">
        <v>2124</v>
      </c>
      <c r="M530" t="s">
        <v>165</v>
      </c>
      <c r="N530" t="s">
        <v>127</v>
      </c>
      <c r="O530" t="s">
        <v>167</v>
      </c>
      <c r="P530" t="s">
        <v>1959</v>
      </c>
      <c r="Q530" t="s">
        <v>168</v>
      </c>
      <c r="R530" t="s">
        <v>165</v>
      </c>
      <c r="S530" t="s">
        <v>119</v>
      </c>
      <c r="T530" t="s">
        <v>1960</v>
      </c>
      <c r="U530" t="s">
        <v>136</v>
      </c>
      <c r="V530" t="s">
        <v>2011</v>
      </c>
      <c r="W530" t="s">
        <v>2012</v>
      </c>
      <c r="X530" s="51" t="str">
        <f t="shared" si="10"/>
        <v>3</v>
      </c>
      <c r="Y530" s="51" t="str">
        <f>IF(T530="","",IF(AND(T530&lt;&gt;'Tabelas auxiliares'!$B$236,T530&lt;&gt;'Tabelas auxiliares'!$B$237,T530&lt;&gt;'Tabelas auxiliares'!$C$236,T530&lt;&gt;'Tabelas auxiliares'!$C$237,T530&lt;&gt;'Tabelas auxiliares'!$D$236),"FOLHA DE PESSOAL",IF(X530='Tabelas auxiliares'!$A$237,"CUSTEIO",IF(X530='Tabelas auxiliares'!$A$236,"INVESTIMENTO","ERRO - VERIFICAR"))))</f>
        <v>FOLHA DE PESSOAL</v>
      </c>
      <c r="Z530" s="64">
        <f t="shared" si="11"/>
        <v>7355.39</v>
      </c>
      <c r="AC530" s="44">
        <v>7355.39</v>
      </c>
      <c r="AD530" s="72"/>
      <c r="AE530" s="72"/>
      <c r="AF530" s="72"/>
      <c r="AG530" s="72"/>
      <c r="AH530" s="72"/>
      <c r="AI530" s="72"/>
      <c r="AJ530" s="72"/>
      <c r="AK530" s="72"/>
      <c r="AL530" s="72"/>
      <c r="AM530" s="72"/>
      <c r="AN530" s="72"/>
      <c r="AO530" s="72"/>
    </row>
    <row r="531" spans="1:41" x14ac:dyDescent="0.25">
      <c r="A531" t="s">
        <v>594</v>
      </c>
      <c r="B531" t="s">
        <v>302</v>
      </c>
      <c r="C531" t="s">
        <v>595</v>
      </c>
      <c r="D531" t="s">
        <v>90</v>
      </c>
      <c r="E531" t="s">
        <v>117</v>
      </c>
      <c r="F531" s="51" t="str">
        <f>IFERROR(VLOOKUP(D531,'Tabelas auxiliares'!$A$3:$B$61,2,FALSE),"")</f>
        <v>SUGEPE-FOLHA - PASEP + AUX. MORADIA</v>
      </c>
      <c r="G531" s="51" t="str">
        <f>IFERROR(VLOOKUP($B531,'Tabelas auxiliares'!$A$65:$C$102,2,FALSE),"")</f>
        <v>Folha de pagamento - Ativos, Previdência, PASEP</v>
      </c>
      <c r="H531" s="51" t="str">
        <f>IFERROR(VLOOKUP($B531,'Tabelas auxiliares'!$A$65:$C$102,3,FALSE),"")</f>
        <v>FOLHA DE PAGAMENTO / CONTRIBUICAO PARA O PSS / SUBSTITUICOES / INSS PATRONAL / PASEP</v>
      </c>
      <c r="I531" t="s">
        <v>1592</v>
      </c>
      <c r="J531" t="s">
        <v>2122</v>
      </c>
      <c r="K531" t="s">
        <v>2131</v>
      </c>
      <c r="L531" t="s">
        <v>2124</v>
      </c>
      <c r="M531" t="s">
        <v>165</v>
      </c>
      <c r="N531" t="s">
        <v>127</v>
      </c>
      <c r="O531" t="s">
        <v>167</v>
      </c>
      <c r="P531" t="s">
        <v>1959</v>
      </c>
      <c r="Q531" t="s">
        <v>168</v>
      </c>
      <c r="R531" t="s">
        <v>165</v>
      </c>
      <c r="S531" t="s">
        <v>119</v>
      </c>
      <c r="T531" t="s">
        <v>1960</v>
      </c>
      <c r="U531" t="s">
        <v>136</v>
      </c>
      <c r="V531" t="s">
        <v>2013</v>
      </c>
      <c r="W531" t="s">
        <v>2014</v>
      </c>
      <c r="X531" s="51" t="str">
        <f t="shared" si="10"/>
        <v>3</v>
      </c>
      <c r="Y531" s="51" t="str">
        <f>IF(T531="","",IF(AND(T531&lt;&gt;'Tabelas auxiliares'!$B$236,T531&lt;&gt;'Tabelas auxiliares'!$B$237,T531&lt;&gt;'Tabelas auxiliares'!$C$236,T531&lt;&gt;'Tabelas auxiliares'!$C$237,T531&lt;&gt;'Tabelas auxiliares'!$D$236),"FOLHA DE PESSOAL",IF(X531='Tabelas auxiliares'!$A$237,"CUSTEIO",IF(X531='Tabelas auxiliares'!$A$236,"INVESTIMENTO","ERRO - VERIFICAR"))))</f>
        <v>FOLHA DE PESSOAL</v>
      </c>
      <c r="Z531" s="64">
        <f t="shared" si="11"/>
        <v>7794474.1500000004</v>
      </c>
      <c r="AC531" s="44">
        <v>7794474.1500000004</v>
      </c>
      <c r="AD531" s="72"/>
      <c r="AE531" s="72"/>
      <c r="AF531" s="72"/>
      <c r="AG531" s="72"/>
      <c r="AH531" s="72"/>
      <c r="AI531" s="72"/>
      <c r="AJ531" s="72"/>
      <c r="AK531" s="72"/>
      <c r="AL531" s="72"/>
      <c r="AM531" s="72"/>
      <c r="AN531" s="72"/>
      <c r="AO531" s="72"/>
    </row>
    <row r="532" spans="1:41" x14ac:dyDescent="0.25">
      <c r="A532" t="s">
        <v>594</v>
      </c>
      <c r="B532" t="s">
        <v>302</v>
      </c>
      <c r="C532" t="s">
        <v>595</v>
      </c>
      <c r="D532" t="s">
        <v>90</v>
      </c>
      <c r="E532" t="s">
        <v>117</v>
      </c>
      <c r="F532" s="51" t="str">
        <f>IFERROR(VLOOKUP(D532,'Tabelas auxiliares'!$A$3:$B$61,2,FALSE),"")</f>
        <v>SUGEPE-FOLHA - PASEP + AUX. MORADIA</v>
      </c>
      <c r="G532" s="51" t="str">
        <f>IFERROR(VLOOKUP($B532,'Tabelas auxiliares'!$A$65:$C$102,2,FALSE),"")</f>
        <v>Folha de pagamento - Ativos, Previdência, PASEP</v>
      </c>
      <c r="H532" s="51" t="str">
        <f>IFERROR(VLOOKUP($B532,'Tabelas auxiliares'!$A$65:$C$102,3,FALSE),"")</f>
        <v>FOLHA DE PAGAMENTO / CONTRIBUICAO PARA O PSS / SUBSTITUICOES / INSS PATRONAL / PASEP</v>
      </c>
      <c r="I532" t="s">
        <v>1592</v>
      </c>
      <c r="J532" t="s">
        <v>2122</v>
      </c>
      <c r="K532" t="s">
        <v>2131</v>
      </c>
      <c r="L532" t="s">
        <v>2124</v>
      </c>
      <c r="M532" t="s">
        <v>165</v>
      </c>
      <c r="N532" t="s">
        <v>127</v>
      </c>
      <c r="O532" t="s">
        <v>167</v>
      </c>
      <c r="P532" t="s">
        <v>1959</v>
      </c>
      <c r="Q532" t="s">
        <v>168</v>
      </c>
      <c r="R532" t="s">
        <v>165</v>
      </c>
      <c r="S532" t="s">
        <v>119</v>
      </c>
      <c r="T532" t="s">
        <v>1960</v>
      </c>
      <c r="U532" t="s">
        <v>136</v>
      </c>
      <c r="V532" t="s">
        <v>2015</v>
      </c>
      <c r="W532" t="s">
        <v>2016</v>
      </c>
      <c r="X532" s="51" t="str">
        <f t="shared" si="10"/>
        <v>3</v>
      </c>
      <c r="Y532" s="51" t="str">
        <f>IF(T532="","",IF(AND(T532&lt;&gt;'Tabelas auxiliares'!$B$236,T532&lt;&gt;'Tabelas auxiliares'!$B$237,T532&lt;&gt;'Tabelas auxiliares'!$C$236,T532&lt;&gt;'Tabelas auxiliares'!$C$237,T532&lt;&gt;'Tabelas auxiliares'!$D$236),"FOLHA DE PESSOAL",IF(X532='Tabelas auxiliares'!$A$237,"CUSTEIO",IF(X532='Tabelas auxiliares'!$A$236,"INVESTIMENTO","ERRO - VERIFICAR"))))</f>
        <v>FOLHA DE PESSOAL</v>
      </c>
      <c r="Z532" s="64">
        <f t="shared" si="11"/>
        <v>116897.89</v>
      </c>
      <c r="AC532" s="44">
        <v>116897.89</v>
      </c>
      <c r="AD532" s="72"/>
      <c r="AE532" s="72"/>
      <c r="AF532" s="72"/>
      <c r="AG532" s="72"/>
      <c r="AH532" s="72"/>
      <c r="AI532" s="72"/>
      <c r="AJ532" s="72"/>
      <c r="AK532" s="72"/>
      <c r="AL532" s="72"/>
      <c r="AM532" s="72"/>
      <c r="AN532" s="72"/>
      <c r="AO532" s="72"/>
    </row>
    <row r="533" spans="1:41" x14ac:dyDescent="0.25">
      <c r="A533" t="s">
        <v>594</v>
      </c>
      <c r="B533" t="s">
        <v>302</v>
      </c>
      <c r="C533" t="s">
        <v>595</v>
      </c>
      <c r="D533" t="s">
        <v>90</v>
      </c>
      <c r="E533" t="s">
        <v>117</v>
      </c>
      <c r="F533" s="51" t="str">
        <f>IFERROR(VLOOKUP(D533,'Tabelas auxiliares'!$A$3:$B$61,2,FALSE),"")</f>
        <v>SUGEPE-FOLHA - PASEP + AUX. MORADIA</v>
      </c>
      <c r="G533" s="51" t="str">
        <f>IFERROR(VLOOKUP($B533,'Tabelas auxiliares'!$A$65:$C$102,2,FALSE),"")</f>
        <v>Folha de pagamento - Ativos, Previdência, PASEP</v>
      </c>
      <c r="H533" s="51" t="str">
        <f>IFERROR(VLOOKUP($B533,'Tabelas auxiliares'!$A$65:$C$102,3,FALSE),"")</f>
        <v>FOLHA DE PAGAMENTO / CONTRIBUICAO PARA O PSS / SUBSTITUICOES / INSS PATRONAL / PASEP</v>
      </c>
      <c r="I533" t="s">
        <v>1592</v>
      </c>
      <c r="J533" t="s">
        <v>2122</v>
      </c>
      <c r="K533" t="s">
        <v>2131</v>
      </c>
      <c r="L533" t="s">
        <v>2124</v>
      </c>
      <c r="M533" t="s">
        <v>165</v>
      </c>
      <c r="N533" t="s">
        <v>127</v>
      </c>
      <c r="O533" t="s">
        <v>167</v>
      </c>
      <c r="P533" t="s">
        <v>1959</v>
      </c>
      <c r="Q533" t="s">
        <v>168</v>
      </c>
      <c r="R533" t="s">
        <v>165</v>
      </c>
      <c r="S533" t="s">
        <v>119</v>
      </c>
      <c r="T533" t="s">
        <v>1960</v>
      </c>
      <c r="U533" t="s">
        <v>136</v>
      </c>
      <c r="V533" t="s">
        <v>2017</v>
      </c>
      <c r="W533" t="s">
        <v>2018</v>
      </c>
      <c r="X533" s="51" t="str">
        <f t="shared" si="10"/>
        <v>3</v>
      </c>
      <c r="Y533" s="51" t="str">
        <f>IF(T533="","",IF(AND(T533&lt;&gt;'Tabelas auxiliares'!$B$236,T533&lt;&gt;'Tabelas auxiliares'!$B$237,T533&lt;&gt;'Tabelas auxiliares'!$C$236,T533&lt;&gt;'Tabelas auxiliares'!$C$237,T533&lt;&gt;'Tabelas auxiliares'!$D$236),"FOLHA DE PESSOAL",IF(X533='Tabelas auxiliares'!$A$237,"CUSTEIO",IF(X533='Tabelas auxiliares'!$A$236,"INVESTIMENTO","ERRO - VERIFICAR"))))</f>
        <v>FOLHA DE PESSOAL</v>
      </c>
      <c r="Z533" s="64">
        <f t="shared" si="11"/>
        <v>218511.96</v>
      </c>
      <c r="AC533" s="44">
        <v>218511.96</v>
      </c>
      <c r="AD533" s="72"/>
      <c r="AE533" s="72"/>
      <c r="AF533" s="72"/>
      <c r="AG533" s="72"/>
      <c r="AH533" s="72"/>
      <c r="AI533" s="72"/>
      <c r="AJ533" s="72"/>
      <c r="AK533" s="72"/>
      <c r="AL533" s="72"/>
      <c r="AM533" s="72"/>
      <c r="AN533" s="72"/>
      <c r="AO533" s="72"/>
    </row>
    <row r="534" spans="1:41" x14ac:dyDescent="0.25">
      <c r="A534" t="s">
        <v>594</v>
      </c>
      <c r="B534" t="s">
        <v>302</v>
      </c>
      <c r="C534" t="s">
        <v>595</v>
      </c>
      <c r="D534" t="s">
        <v>90</v>
      </c>
      <c r="E534" t="s">
        <v>117</v>
      </c>
      <c r="F534" s="51" t="str">
        <f>IFERROR(VLOOKUP(D534,'Tabelas auxiliares'!$A$3:$B$61,2,FALSE),"")</f>
        <v>SUGEPE-FOLHA - PASEP + AUX. MORADIA</v>
      </c>
      <c r="G534" s="51" t="str">
        <f>IFERROR(VLOOKUP($B534,'Tabelas auxiliares'!$A$65:$C$102,2,FALSE),"")</f>
        <v>Folha de pagamento - Ativos, Previdência, PASEP</v>
      </c>
      <c r="H534" s="51" t="str">
        <f>IFERROR(VLOOKUP($B534,'Tabelas auxiliares'!$A$65:$C$102,3,FALSE),"")</f>
        <v>FOLHA DE PAGAMENTO / CONTRIBUICAO PARA O PSS / SUBSTITUICOES / INSS PATRONAL / PASEP</v>
      </c>
      <c r="I534" t="s">
        <v>1592</v>
      </c>
      <c r="J534" t="s">
        <v>2122</v>
      </c>
      <c r="K534" t="s">
        <v>2131</v>
      </c>
      <c r="L534" t="s">
        <v>2124</v>
      </c>
      <c r="M534" t="s">
        <v>165</v>
      </c>
      <c r="N534" t="s">
        <v>127</v>
      </c>
      <c r="O534" t="s">
        <v>167</v>
      </c>
      <c r="P534" t="s">
        <v>1959</v>
      </c>
      <c r="Q534" t="s">
        <v>168</v>
      </c>
      <c r="R534" t="s">
        <v>165</v>
      </c>
      <c r="S534" t="s">
        <v>119</v>
      </c>
      <c r="T534" t="s">
        <v>1960</v>
      </c>
      <c r="U534" t="s">
        <v>136</v>
      </c>
      <c r="V534" t="s">
        <v>2019</v>
      </c>
      <c r="W534" t="s">
        <v>2020</v>
      </c>
      <c r="X534" s="51" t="str">
        <f t="shared" si="10"/>
        <v>3</v>
      </c>
      <c r="Y534" s="51" t="str">
        <f>IF(T534="","",IF(AND(T534&lt;&gt;'Tabelas auxiliares'!$B$236,T534&lt;&gt;'Tabelas auxiliares'!$B$237,T534&lt;&gt;'Tabelas auxiliares'!$C$236,T534&lt;&gt;'Tabelas auxiliares'!$C$237,T534&lt;&gt;'Tabelas auxiliares'!$D$236),"FOLHA DE PESSOAL",IF(X534='Tabelas auxiliares'!$A$237,"CUSTEIO",IF(X534='Tabelas auxiliares'!$A$236,"INVESTIMENTO","ERRO - VERIFICAR"))))</f>
        <v>FOLHA DE PESSOAL</v>
      </c>
      <c r="Z534" s="64">
        <f t="shared" si="11"/>
        <v>4675.59</v>
      </c>
      <c r="AC534" s="44">
        <v>4675.59</v>
      </c>
      <c r="AD534" s="72"/>
      <c r="AE534" s="72"/>
      <c r="AF534" s="72"/>
      <c r="AG534" s="72"/>
      <c r="AH534" s="72"/>
      <c r="AI534" s="72"/>
      <c r="AJ534" s="72"/>
      <c r="AK534" s="72"/>
      <c r="AL534" s="72"/>
      <c r="AM534" s="72"/>
      <c r="AN534" s="72"/>
      <c r="AO534" s="72"/>
    </row>
    <row r="535" spans="1:41" x14ac:dyDescent="0.25">
      <c r="A535" t="s">
        <v>594</v>
      </c>
      <c r="B535" t="s">
        <v>302</v>
      </c>
      <c r="C535" t="s">
        <v>595</v>
      </c>
      <c r="D535" t="s">
        <v>90</v>
      </c>
      <c r="E535" t="s">
        <v>117</v>
      </c>
      <c r="F535" s="51" t="str">
        <f>IFERROR(VLOOKUP(D535,'Tabelas auxiliares'!$A$3:$B$61,2,FALSE),"")</f>
        <v>SUGEPE-FOLHA - PASEP + AUX. MORADIA</v>
      </c>
      <c r="G535" s="51" t="str">
        <f>IFERROR(VLOOKUP($B535,'Tabelas auxiliares'!$A$65:$C$102,2,FALSE),"")</f>
        <v>Folha de pagamento - Ativos, Previdência, PASEP</v>
      </c>
      <c r="H535" s="51" t="str">
        <f>IFERROR(VLOOKUP($B535,'Tabelas auxiliares'!$A$65:$C$102,3,FALSE),"")</f>
        <v>FOLHA DE PAGAMENTO / CONTRIBUICAO PARA O PSS / SUBSTITUICOES / INSS PATRONAL / PASEP</v>
      </c>
      <c r="I535" t="s">
        <v>1592</v>
      </c>
      <c r="J535" t="s">
        <v>2122</v>
      </c>
      <c r="K535" t="s">
        <v>2131</v>
      </c>
      <c r="L535" t="s">
        <v>2124</v>
      </c>
      <c r="M535" t="s">
        <v>165</v>
      </c>
      <c r="N535" t="s">
        <v>127</v>
      </c>
      <c r="O535" t="s">
        <v>167</v>
      </c>
      <c r="P535" t="s">
        <v>1959</v>
      </c>
      <c r="Q535" t="s">
        <v>168</v>
      </c>
      <c r="R535" t="s">
        <v>165</v>
      </c>
      <c r="S535" t="s">
        <v>119</v>
      </c>
      <c r="T535" t="s">
        <v>1960</v>
      </c>
      <c r="U535" t="s">
        <v>136</v>
      </c>
      <c r="V535" t="s">
        <v>2021</v>
      </c>
      <c r="W535" t="s">
        <v>2022</v>
      </c>
      <c r="X535" s="51" t="str">
        <f t="shared" si="10"/>
        <v>3</v>
      </c>
      <c r="Y535" s="51" t="str">
        <f>IF(T535="","",IF(AND(T535&lt;&gt;'Tabelas auxiliares'!$B$236,T535&lt;&gt;'Tabelas auxiliares'!$B$237,T535&lt;&gt;'Tabelas auxiliares'!$C$236,T535&lt;&gt;'Tabelas auxiliares'!$C$237,T535&lt;&gt;'Tabelas auxiliares'!$D$236),"FOLHA DE PESSOAL",IF(X535='Tabelas auxiliares'!$A$237,"CUSTEIO",IF(X535='Tabelas auxiliares'!$A$236,"INVESTIMENTO","ERRO - VERIFICAR"))))</f>
        <v>FOLHA DE PESSOAL</v>
      </c>
      <c r="Z535" s="64">
        <f t="shared" si="11"/>
        <v>37999.51</v>
      </c>
      <c r="AC535" s="44">
        <v>37999.51</v>
      </c>
      <c r="AD535" s="72"/>
      <c r="AE535" s="72"/>
      <c r="AF535" s="72"/>
      <c r="AG535" s="72"/>
      <c r="AH535" s="72"/>
      <c r="AI535" s="72"/>
      <c r="AJ535" s="72"/>
      <c r="AK535" s="72"/>
      <c r="AL535" s="72"/>
      <c r="AM535" s="72"/>
      <c r="AN535" s="72"/>
      <c r="AO535" s="72"/>
    </row>
    <row r="536" spans="1:41" x14ac:dyDescent="0.25">
      <c r="A536" t="s">
        <v>594</v>
      </c>
      <c r="B536" t="s">
        <v>302</v>
      </c>
      <c r="C536" t="s">
        <v>595</v>
      </c>
      <c r="D536" t="s">
        <v>90</v>
      </c>
      <c r="E536" t="s">
        <v>117</v>
      </c>
      <c r="F536" s="51" t="str">
        <f>IFERROR(VLOOKUP(D536,'Tabelas auxiliares'!$A$3:$B$61,2,FALSE),"")</f>
        <v>SUGEPE-FOLHA - PASEP + AUX. MORADIA</v>
      </c>
      <c r="G536" s="51" t="str">
        <f>IFERROR(VLOOKUP($B536,'Tabelas auxiliares'!$A$65:$C$102,2,FALSE),"")</f>
        <v>Folha de pagamento - Ativos, Previdência, PASEP</v>
      </c>
      <c r="H536" s="51" t="str">
        <f>IFERROR(VLOOKUP($B536,'Tabelas auxiliares'!$A$65:$C$102,3,FALSE),"")</f>
        <v>FOLHA DE PAGAMENTO / CONTRIBUICAO PARA O PSS / SUBSTITUICOES / INSS PATRONAL / PASEP</v>
      </c>
      <c r="I536" t="s">
        <v>1592</v>
      </c>
      <c r="J536" t="s">
        <v>2122</v>
      </c>
      <c r="K536" t="s">
        <v>2131</v>
      </c>
      <c r="L536" t="s">
        <v>2124</v>
      </c>
      <c r="M536" t="s">
        <v>165</v>
      </c>
      <c r="N536" t="s">
        <v>127</v>
      </c>
      <c r="O536" t="s">
        <v>167</v>
      </c>
      <c r="P536" t="s">
        <v>1959</v>
      </c>
      <c r="Q536" t="s">
        <v>168</v>
      </c>
      <c r="R536" t="s">
        <v>165</v>
      </c>
      <c r="S536" t="s">
        <v>119</v>
      </c>
      <c r="T536" t="s">
        <v>1960</v>
      </c>
      <c r="U536" t="s">
        <v>136</v>
      </c>
      <c r="V536" t="s">
        <v>2023</v>
      </c>
      <c r="W536" t="s">
        <v>2024</v>
      </c>
      <c r="X536" s="51" t="str">
        <f t="shared" si="10"/>
        <v>3</v>
      </c>
      <c r="Y536" s="51" t="str">
        <f>IF(T536="","",IF(AND(T536&lt;&gt;'Tabelas auxiliares'!$B$236,T536&lt;&gt;'Tabelas auxiliares'!$B$237,T536&lt;&gt;'Tabelas auxiliares'!$C$236,T536&lt;&gt;'Tabelas auxiliares'!$C$237,T536&lt;&gt;'Tabelas auxiliares'!$D$236),"FOLHA DE PESSOAL",IF(X536='Tabelas auxiliares'!$A$237,"CUSTEIO",IF(X536='Tabelas auxiliares'!$A$236,"INVESTIMENTO","ERRO - VERIFICAR"))))</f>
        <v>FOLHA DE PESSOAL</v>
      </c>
      <c r="Z536" s="64">
        <f t="shared" si="11"/>
        <v>5922693.0300000003</v>
      </c>
      <c r="AC536" s="44">
        <v>5922693.0300000003</v>
      </c>
      <c r="AD536" s="72"/>
      <c r="AE536" s="72"/>
      <c r="AF536" s="72"/>
      <c r="AG536" s="72"/>
      <c r="AH536" s="72"/>
      <c r="AI536" s="72"/>
      <c r="AJ536" s="72"/>
      <c r="AK536" s="72"/>
      <c r="AL536" s="72"/>
      <c r="AM536" s="72"/>
      <c r="AN536" s="72"/>
      <c r="AO536" s="72"/>
    </row>
    <row r="537" spans="1:41" x14ac:dyDescent="0.25">
      <c r="A537" t="s">
        <v>594</v>
      </c>
      <c r="B537" t="s">
        <v>302</v>
      </c>
      <c r="C537" t="s">
        <v>595</v>
      </c>
      <c r="D537" t="s">
        <v>90</v>
      </c>
      <c r="E537" t="s">
        <v>117</v>
      </c>
      <c r="F537" s="51" t="str">
        <f>IFERROR(VLOOKUP(D537,'Tabelas auxiliares'!$A$3:$B$61,2,FALSE),"")</f>
        <v>SUGEPE-FOLHA - PASEP + AUX. MORADIA</v>
      </c>
      <c r="G537" s="51" t="str">
        <f>IFERROR(VLOOKUP($B537,'Tabelas auxiliares'!$A$65:$C$102,2,FALSE),"")</f>
        <v>Folha de pagamento - Ativos, Previdência, PASEP</v>
      </c>
      <c r="H537" s="51" t="str">
        <f>IFERROR(VLOOKUP($B537,'Tabelas auxiliares'!$A$65:$C$102,3,FALSE),"")</f>
        <v>FOLHA DE PAGAMENTO / CONTRIBUICAO PARA O PSS / SUBSTITUICOES / INSS PATRONAL / PASEP</v>
      </c>
      <c r="I537" t="s">
        <v>1592</v>
      </c>
      <c r="J537" t="s">
        <v>2122</v>
      </c>
      <c r="K537" t="s">
        <v>2131</v>
      </c>
      <c r="L537" t="s">
        <v>2124</v>
      </c>
      <c r="M537" t="s">
        <v>165</v>
      </c>
      <c r="N537" t="s">
        <v>127</v>
      </c>
      <c r="O537" t="s">
        <v>167</v>
      </c>
      <c r="P537" t="s">
        <v>1959</v>
      </c>
      <c r="Q537" t="s">
        <v>168</v>
      </c>
      <c r="R537" t="s">
        <v>165</v>
      </c>
      <c r="S537" t="s">
        <v>119</v>
      </c>
      <c r="T537" t="s">
        <v>1960</v>
      </c>
      <c r="U537" t="s">
        <v>136</v>
      </c>
      <c r="V537" t="s">
        <v>2025</v>
      </c>
      <c r="W537" t="s">
        <v>2026</v>
      </c>
      <c r="X537" s="51" t="str">
        <f t="shared" si="10"/>
        <v>3</v>
      </c>
      <c r="Y537" s="51" t="str">
        <f>IF(T537="","",IF(AND(T537&lt;&gt;'Tabelas auxiliares'!$B$236,T537&lt;&gt;'Tabelas auxiliares'!$B$237,T537&lt;&gt;'Tabelas auxiliares'!$C$236,T537&lt;&gt;'Tabelas auxiliares'!$C$237,T537&lt;&gt;'Tabelas auxiliares'!$D$236),"FOLHA DE PESSOAL",IF(X537='Tabelas auxiliares'!$A$237,"CUSTEIO",IF(X537='Tabelas auxiliares'!$A$236,"INVESTIMENTO","ERRO - VERIFICAR"))))</f>
        <v>FOLHA DE PESSOAL</v>
      </c>
      <c r="Z537" s="64">
        <f t="shared" si="11"/>
        <v>436771.61</v>
      </c>
      <c r="AC537" s="44">
        <v>436771.61</v>
      </c>
      <c r="AD537" s="72"/>
      <c r="AE537" s="72"/>
      <c r="AF537" s="72"/>
      <c r="AG537" s="72"/>
      <c r="AH537" s="72"/>
      <c r="AI537" s="72"/>
      <c r="AJ537" s="72"/>
      <c r="AK537" s="72"/>
      <c r="AL537" s="72"/>
      <c r="AM537" s="72"/>
      <c r="AN537" s="72"/>
      <c r="AO537" s="72"/>
    </row>
    <row r="538" spans="1:41" x14ac:dyDescent="0.25">
      <c r="A538" t="s">
        <v>594</v>
      </c>
      <c r="B538" t="s">
        <v>302</v>
      </c>
      <c r="C538" t="s">
        <v>595</v>
      </c>
      <c r="D538" t="s">
        <v>90</v>
      </c>
      <c r="E538" t="s">
        <v>117</v>
      </c>
      <c r="F538" s="51" t="str">
        <f>IFERROR(VLOOKUP(D538,'Tabelas auxiliares'!$A$3:$B$61,2,FALSE),"")</f>
        <v>SUGEPE-FOLHA - PASEP + AUX. MORADIA</v>
      </c>
      <c r="G538" s="51" t="str">
        <f>IFERROR(VLOOKUP($B538,'Tabelas auxiliares'!$A$65:$C$102,2,FALSE),"")</f>
        <v>Folha de pagamento - Ativos, Previdência, PASEP</v>
      </c>
      <c r="H538" s="51" t="str">
        <f>IFERROR(VLOOKUP($B538,'Tabelas auxiliares'!$A$65:$C$102,3,FALSE),"")</f>
        <v>FOLHA DE PAGAMENTO / CONTRIBUICAO PARA O PSS / SUBSTITUICOES / INSS PATRONAL / PASEP</v>
      </c>
      <c r="I538" t="s">
        <v>1592</v>
      </c>
      <c r="J538" t="s">
        <v>2122</v>
      </c>
      <c r="K538" t="s">
        <v>2131</v>
      </c>
      <c r="L538" t="s">
        <v>2124</v>
      </c>
      <c r="M538" t="s">
        <v>165</v>
      </c>
      <c r="N538" t="s">
        <v>127</v>
      </c>
      <c r="O538" t="s">
        <v>167</v>
      </c>
      <c r="P538" t="s">
        <v>1959</v>
      </c>
      <c r="Q538" t="s">
        <v>168</v>
      </c>
      <c r="R538" t="s">
        <v>165</v>
      </c>
      <c r="S538" t="s">
        <v>119</v>
      </c>
      <c r="T538" t="s">
        <v>1960</v>
      </c>
      <c r="U538" t="s">
        <v>136</v>
      </c>
      <c r="V538" t="s">
        <v>2027</v>
      </c>
      <c r="W538" t="s">
        <v>2028</v>
      </c>
      <c r="X538" s="51" t="str">
        <f t="shared" si="10"/>
        <v>3</v>
      </c>
      <c r="Y538" s="51" t="str">
        <f>IF(T538="","",IF(AND(T538&lt;&gt;'Tabelas auxiliares'!$B$236,T538&lt;&gt;'Tabelas auxiliares'!$B$237,T538&lt;&gt;'Tabelas auxiliares'!$C$236,T538&lt;&gt;'Tabelas auxiliares'!$C$237,T538&lt;&gt;'Tabelas auxiliares'!$D$236),"FOLHA DE PESSOAL",IF(X538='Tabelas auxiliares'!$A$237,"CUSTEIO",IF(X538='Tabelas auxiliares'!$A$236,"INVESTIMENTO","ERRO - VERIFICAR"))))</f>
        <v>FOLHA DE PESSOAL</v>
      </c>
      <c r="Z538" s="64">
        <f t="shared" si="11"/>
        <v>70805.399999999994</v>
      </c>
      <c r="AC538" s="44">
        <v>70805.399999999994</v>
      </c>
      <c r="AD538" s="72"/>
      <c r="AE538" s="72"/>
      <c r="AF538" s="72"/>
      <c r="AG538" s="72"/>
      <c r="AH538" s="72"/>
      <c r="AI538" s="72"/>
      <c r="AJ538" s="72"/>
      <c r="AK538" s="72"/>
      <c r="AL538" s="72"/>
      <c r="AM538" s="72"/>
      <c r="AN538" s="72"/>
      <c r="AO538" s="72"/>
    </row>
    <row r="539" spans="1:41" x14ac:dyDescent="0.25">
      <c r="A539" t="s">
        <v>594</v>
      </c>
      <c r="B539" t="s">
        <v>302</v>
      </c>
      <c r="C539" t="s">
        <v>595</v>
      </c>
      <c r="D539" t="s">
        <v>90</v>
      </c>
      <c r="E539" t="s">
        <v>117</v>
      </c>
      <c r="F539" s="51" t="str">
        <f>IFERROR(VLOOKUP(D539,'Tabelas auxiliares'!$A$3:$B$61,2,FALSE),"")</f>
        <v>SUGEPE-FOLHA - PASEP + AUX. MORADIA</v>
      </c>
      <c r="G539" s="51" t="str">
        <f>IFERROR(VLOOKUP($B539,'Tabelas auxiliares'!$A$65:$C$102,2,FALSE),"")</f>
        <v>Folha de pagamento - Ativos, Previdência, PASEP</v>
      </c>
      <c r="H539" s="51" t="str">
        <f>IFERROR(VLOOKUP($B539,'Tabelas auxiliares'!$A$65:$C$102,3,FALSE),"")</f>
        <v>FOLHA DE PAGAMENTO / CONTRIBUICAO PARA O PSS / SUBSTITUICOES / INSS PATRONAL / PASEP</v>
      </c>
      <c r="I539" t="s">
        <v>1592</v>
      </c>
      <c r="J539" t="s">
        <v>2122</v>
      </c>
      <c r="K539" t="s">
        <v>2132</v>
      </c>
      <c r="L539" t="s">
        <v>2124</v>
      </c>
      <c r="M539" t="s">
        <v>165</v>
      </c>
      <c r="N539" t="s">
        <v>127</v>
      </c>
      <c r="O539" t="s">
        <v>167</v>
      </c>
      <c r="P539" t="s">
        <v>1959</v>
      </c>
      <c r="Q539" t="s">
        <v>168</v>
      </c>
      <c r="R539" t="s">
        <v>165</v>
      </c>
      <c r="S539" t="s">
        <v>119</v>
      </c>
      <c r="T539" t="s">
        <v>1960</v>
      </c>
      <c r="U539" t="s">
        <v>136</v>
      </c>
      <c r="V539" t="s">
        <v>2030</v>
      </c>
      <c r="W539" t="s">
        <v>2031</v>
      </c>
      <c r="X539" s="51" t="str">
        <f t="shared" si="10"/>
        <v>3</v>
      </c>
      <c r="Y539" s="51" t="str">
        <f>IF(T539="","",IF(AND(T539&lt;&gt;'Tabelas auxiliares'!$B$236,T539&lt;&gt;'Tabelas auxiliares'!$B$237,T539&lt;&gt;'Tabelas auxiliares'!$C$236,T539&lt;&gt;'Tabelas auxiliares'!$C$237,T539&lt;&gt;'Tabelas auxiliares'!$D$236),"FOLHA DE PESSOAL",IF(X539='Tabelas auxiliares'!$A$237,"CUSTEIO",IF(X539='Tabelas auxiliares'!$A$236,"INVESTIMENTO","ERRO - VERIFICAR"))))</f>
        <v>FOLHA DE PESSOAL</v>
      </c>
      <c r="Z539" s="64">
        <f t="shared" si="11"/>
        <v>17966.47</v>
      </c>
      <c r="AC539" s="44">
        <v>17966.47</v>
      </c>
      <c r="AD539" s="72"/>
      <c r="AE539" s="72"/>
      <c r="AF539" s="72"/>
      <c r="AG539" s="72"/>
      <c r="AH539" s="72"/>
      <c r="AI539" s="72"/>
      <c r="AJ539" s="72"/>
      <c r="AK539" s="72"/>
      <c r="AL539" s="72"/>
      <c r="AM539" s="72"/>
      <c r="AN539" s="72"/>
      <c r="AO539" s="72"/>
    </row>
    <row r="540" spans="1:41" x14ac:dyDescent="0.25">
      <c r="A540" t="s">
        <v>594</v>
      </c>
      <c r="B540" t="s">
        <v>302</v>
      </c>
      <c r="C540" t="s">
        <v>595</v>
      </c>
      <c r="D540" t="s">
        <v>90</v>
      </c>
      <c r="E540" t="s">
        <v>117</v>
      </c>
      <c r="F540" s="51" t="str">
        <f>IFERROR(VLOOKUP(D540,'Tabelas auxiliares'!$A$3:$B$61,2,FALSE),"")</f>
        <v>SUGEPE-FOLHA - PASEP + AUX. MORADIA</v>
      </c>
      <c r="G540" s="51" t="str">
        <f>IFERROR(VLOOKUP($B540,'Tabelas auxiliares'!$A$65:$C$102,2,FALSE),"")</f>
        <v>Folha de pagamento - Ativos, Previdência, PASEP</v>
      </c>
      <c r="H540" s="51" t="str">
        <f>IFERROR(VLOOKUP($B540,'Tabelas auxiliares'!$A$65:$C$102,3,FALSE),"")</f>
        <v>FOLHA DE PAGAMENTO / CONTRIBUICAO PARA O PSS / SUBSTITUICOES / INSS PATRONAL / PASEP</v>
      </c>
      <c r="I540" t="s">
        <v>1592</v>
      </c>
      <c r="J540" t="s">
        <v>2122</v>
      </c>
      <c r="K540" t="s">
        <v>2133</v>
      </c>
      <c r="L540" t="s">
        <v>2124</v>
      </c>
      <c r="M540" t="s">
        <v>165</v>
      </c>
      <c r="N540" t="s">
        <v>127</v>
      </c>
      <c r="O540" t="s">
        <v>167</v>
      </c>
      <c r="P540" t="s">
        <v>1959</v>
      </c>
      <c r="Q540" t="s">
        <v>168</v>
      </c>
      <c r="R540" t="s">
        <v>165</v>
      </c>
      <c r="S540" t="s">
        <v>119</v>
      </c>
      <c r="T540" t="s">
        <v>1960</v>
      </c>
      <c r="U540" t="s">
        <v>136</v>
      </c>
      <c r="V540" t="s">
        <v>2033</v>
      </c>
      <c r="W540" t="s">
        <v>2034</v>
      </c>
      <c r="X540" s="51" t="str">
        <f t="shared" si="10"/>
        <v>3</v>
      </c>
      <c r="Y540" s="51" t="str">
        <f>IF(T540="","",IF(AND(T540&lt;&gt;'Tabelas auxiliares'!$B$236,T540&lt;&gt;'Tabelas auxiliares'!$B$237,T540&lt;&gt;'Tabelas auxiliares'!$C$236,T540&lt;&gt;'Tabelas auxiliares'!$C$237,T540&lt;&gt;'Tabelas auxiliares'!$D$236),"FOLHA DE PESSOAL",IF(X540='Tabelas auxiliares'!$A$237,"CUSTEIO",IF(X540='Tabelas auxiliares'!$A$236,"INVESTIMENTO","ERRO - VERIFICAR"))))</f>
        <v>FOLHA DE PESSOAL</v>
      </c>
      <c r="Z540" s="64">
        <f t="shared" si="11"/>
        <v>13762.64</v>
      </c>
      <c r="AC540" s="44">
        <v>13762.64</v>
      </c>
      <c r="AD540" s="72"/>
      <c r="AE540" s="72"/>
      <c r="AF540" s="72"/>
      <c r="AG540" s="72"/>
      <c r="AH540" s="72"/>
      <c r="AI540" s="72"/>
      <c r="AJ540" s="72"/>
      <c r="AK540" s="72"/>
      <c r="AL540" s="72"/>
      <c r="AM540" s="72"/>
      <c r="AN540" s="72"/>
      <c r="AO540" s="72"/>
    </row>
    <row r="541" spans="1:41" x14ac:dyDescent="0.25">
      <c r="A541" t="s">
        <v>594</v>
      </c>
      <c r="B541" t="s">
        <v>302</v>
      </c>
      <c r="C541" t="s">
        <v>595</v>
      </c>
      <c r="D541" t="s">
        <v>90</v>
      </c>
      <c r="E541" t="s">
        <v>117</v>
      </c>
      <c r="F541" s="51" t="str">
        <f>IFERROR(VLOOKUP(D541,'Tabelas auxiliares'!$A$3:$B$61,2,FALSE),"")</f>
        <v>SUGEPE-FOLHA - PASEP + AUX. MORADIA</v>
      </c>
      <c r="G541" s="51" t="str">
        <f>IFERROR(VLOOKUP($B541,'Tabelas auxiliares'!$A$65:$C$102,2,FALSE),"")</f>
        <v>Folha de pagamento - Ativos, Previdência, PASEP</v>
      </c>
      <c r="H541" s="51" t="str">
        <f>IFERROR(VLOOKUP($B541,'Tabelas auxiliares'!$A$65:$C$102,3,FALSE),"")</f>
        <v>FOLHA DE PAGAMENTO / CONTRIBUICAO PARA O PSS / SUBSTITUICOES / INSS PATRONAL / PASEP</v>
      </c>
      <c r="I541" t="s">
        <v>1592</v>
      </c>
      <c r="J541" t="s">
        <v>2122</v>
      </c>
      <c r="K541" t="s">
        <v>2134</v>
      </c>
      <c r="L541" t="s">
        <v>2124</v>
      </c>
      <c r="M541" t="s">
        <v>2039</v>
      </c>
      <c r="N541" t="s">
        <v>127</v>
      </c>
      <c r="O541" t="s">
        <v>167</v>
      </c>
      <c r="P541" t="s">
        <v>1959</v>
      </c>
      <c r="Q541" t="s">
        <v>168</v>
      </c>
      <c r="R541" t="s">
        <v>165</v>
      </c>
      <c r="S541" t="s">
        <v>119</v>
      </c>
      <c r="T541" t="s">
        <v>1960</v>
      </c>
      <c r="U541" t="s">
        <v>136</v>
      </c>
      <c r="V541" t="s">
        <v>2040</v>
      </c>
      <c r="W541" t="s">
        <v>2041</v>
      </c>
      <c r="X541" s="51" t="str">
        <f t="shared" si="10"/>
        <v>3</v>
      </c>
      <c r="Y541" s="51" t="str">
        <f>IF(T541="","",IF(AND(T541&lt;&gt;'Tabelas auxiliares'!$B$236,T541&lt;&gt;'Tabelas auxiliares'!$B$237,T541&lt;&gt;'Tabelas auxiliares'!$C$236,T541&lt;&gt;'Tabelas auxiliares'!$C$237,T541&lt;&gt;'Tabelas auxiliares'!$D$236),"FOLHA DE PESSOAL",IF(X541='Tabelas auxiliares'!$A$237,"CUSTEIO",IF(X541='Tabelas auxiliares'!$A$236,"INVESTIMENTO","ERRO - VERIFICAR"))))</f>
        <v>FOLHA DE PESSOAL</v>
      </c>
      <c r="Z541" s="64">
        <f t="shared" si="11"/>
        <v>136704.14000000001</v>
      </c>
      <c r="AC541" s="44">
        <v>136704.14000000001</v>
      </c>
      <c r="AD541" s="72"/>
      <c r="AE541" s="72"/>
      <c r="AF541" s="72"/>
      <c r="AG541" s="72"/>
      <c r="AH541" s="72"/>
      <c r="AI541" s="72"/>
      <c r="AJ541" s="72"/>
      <c r="AK541" s="72"/>
      <c r="AL541" s="72"/>
      <c r="AM541" s="72"/>
      <c r="AN541" s="72"/>
      <c r="AO541" s="72"/>
    </row>
    <row r="542" spans="1:41" x14ac:dyDescent="0.25">
      <c r="A542" t="s">
        <v>594</v>
      </c>
      <c r="B542" t="s">
        <v>302</v>
      </c>
      <c r="C542" t="s">
        <v>595</v>
      </c>
      <c r="D542" t="s">
        <v>90</v>
      </c>
      <c r="E542" t="s">
        <v>117</v>
      </c>
      <c r="F542" s="51" t="str">
        <f>IFERROR(VLOOKUP(D542,'Tabelas auxiliares'!$A$3:$B$61,2,FALSE),"")</f>
        <v>SUGEPE-FOLHA - PASEP + AUX. MORADIA</v>
      </c>
      <c r="G542" s="51" t="str">
        <f>IFERROR(VLOOKUP($B542,'Tabelas auxiliares'!$A$65:$C$102,2,FALSE),"")</f>
        <v>Folha de pagamento - Ativos, Previdência, PASEP</v>
      </c>
      <c r="H542" s="51" t="str">
        <f>IFERROR(VLOOKUP($B542,'Tabelas auxiliares'!$A$65:$C$102,3,FALSE),"")</f>
        <v>FOLHA DE PAGAMENTO / CONTRIBUICAO PARA O PSS / SUBSTITUICOES / INSS PATRONAL / PASEP</v>
      </c>
      <c r="I542" t="s">
        <v>1592</v>
      </c>
      <c r="J542" t="s">
        <v>2122</v>
      </c>
      <c r="K542" t="s">
        <v>2135</v>
      </c>
      <c r="L542" t="s">
        <v>2124</v>
      </c>
      <c r="M542" t="s">
        <v>2043</v>
      </c>
      <c r="N542" t="s">
        <v>126</v>
      </c>
      <c r="O542" t="s">
        <v>167</v>
      </c>
      <c r="P542" t="s">
        <v>1974</v>
      </c>
      <c r="Q542" t="s">
        <v>168</v>
      </c>
      <c r="R542" t="s">
        <v>165</v>
      </c>
      <c r="S542" t="s">
        <v>119</v>
      </c>
      <c r="T542" t="s">
        <v>1975</v>
      </c>
      <c r="U542" t="s">
        <v>120</v>
      </c>
      <c r="V542" t="s">
        <v>1976</v>
      </c>
      <c r="W542" t="s">
        <v>1977</v>
      </c>
      <c r="X542" s="51" t="str">
        <f t="shared" si="10"/>
        <v>3</v>
      </c>
      <c r="Y542" s="51" t="str">
        <f>IF(T542="","",IF(AND(T542&lt;&gt;'Tabelas auxiliares'!$B$236,T542&lt;&gt;'Tabelas auxiliares'!$B$237,T542&lt;&gt;'Tabelas auxiliares'!$C$236,T542&lt;&gt;'Tabelas auxiliares'!$C$237,T542&lt;&gt;'Tabelas auxiliares'!$D$236),"FOLHA DE PESSOAL",IF(X542='Tabelas auxiliares'!$A$237,"CUSTEIO",IF(X542='Tabelas auxiliares'!$A$236,"INVESTIMENTO","ERRO - VERIFICAR"))))</f>
        <v>FOLHA DE PESSOAL</v>
      </c>
      <c r="Z542" s="64">
        <f t="shared" si="11"/>
        <v>3869167.38</v>
      </c>
      <c r="AC542" s="44">
        <v>3869167.38</v>
      </c>
      <c r="AD542" s="72"/>
      <c r="AE542" s="72"/>
      <c r="AF542" s="72"/>
      <c r="AG542" s="72"/>
      <c r="AH542" s="72"/>
      <c r="AI542" s="72"/>
      <c r="AJ542" s="72"/>
      <c r="AK542" s="72"/>
      <c r="AL542" s="72"/>
      <c r="AM542" s="72"/>
      <c r="AN542" s="72"/>
      <c r="AO542" s="72"/>
    </row>
    <row r="543" spans="1:41" x14ac:dyDescent="0.25">
      <c r="A543" t="s">
        <v>594</v>
      </c>
      <c r="B543" t="s">
        <v>302</v>
      </c>
      <c r="C543" t="s">
        <v>595</v>
      </c>
      <c r="D543" t="s">
        <v>90</v>
      </c>
      <c r="E543" t="s">
        <v>117</v>
      </c>
      <c r="F543" s="51" t="str">
        <f>IFERROR(VLOOKUP(D543,'Tabelas auxiliares'!$A$3:$B$61,2,FALSE),"")</f>
        <v>SUGEPE-FOLHA - PASEP + AUX. MORADIA</v>
      </c>
      <c r="G543" s="51" t="str">
        <f>IFERROR(VLOOKUP($B543,'Tabelas auxiliares'!$A$65:$C$102,2,FALSE),"")</f>
        <v>Folha de pagamento - Ativos, Previdência, PASEP</v>
      </c>
      <c r="H543" s="51" t="str">
        <f>IFERROR(VLOOKUP($B543,'Tabelas auxiliares'!$A$65:$C$102,3,FALSE),"")</f>
        <v>FOLHA DE PAGAMENTO / CONTRIBUICAO PARA O PSS / SUBSTITUICOES / INSS PATRONAL / PASEP</v>
      </c>
      <c r="I543" t="s">
        <v>1592</v>
      </c>
      <c r="J543" t="s">
        <v>2122</v>
      </c>
      <c r="K543" t="s">
        <v>2136</v>
      </c>
      <c r="L543" t="s">
        <v>2124</v>
      </c>
      <c r="M543" t="s">
        <v>2045</v>
      </c>
      <c r="N543" t="s">
        <v>166</v>
      </c>
      <c r="O543" t="s">
        <v>167</v>
      </c>
      <c r="P543" t="s">
        <v>200</v>
      </c>
      <c r="Q543" t="s">
        <v>168</v>
      </c>
      <c r="R543" t="s">
        <v>165</v>
      </c>
      <c r="S543" t="s">
        <v>119</v>
      </c>
      <c r="T543" t="s">
        <v>164</v>
      </c>
      <c r="U543" t="s">
        <v>118</v>
      </c>
      <c r="V543" t="s">
        <v>2046</v>
      </c>
      <c r="W543" t="s">
        <v>2047</v>
      </c>
      <c r="X543" s="51" t="str">
        <f t="shared" si="10"/>
        <v>3</v>
      </c>
      <c r="Y543" s="51" t="str">
        <f>IF(T543="","",IF(AND(T543&lt;&gt;'Tabelas auxiliares'!$B$236,T543&lt;&gt;'Tabelas auxiliares'!$B$237,T543&lt;&gt;'Tabelas auxiliares'!$C$236,T543&lt;&gt;'Tabelas auxiliares'!$C$237,T543&lt;&gt;'Tabelas auxiliares'!$D$236),"FOLHA DE PESSOAL",IF(X543='Tabelas auxiliares'!$A$237,"CUSTEIO",IF(X543='Tabelas auxiliares'!$A$236,"INVESTIMENTO","ERRO - VERIFICAR"))))</f>
        <v>CUSTEIO</v>
      </c>
      <c r="Z543" s="64">
        <f t="shared" si="11"/>
        <v>249406.12</v>
      </c>
      <c r="AC543" s="44">
        <v>249406.12</v>
      </c>
      <c r="AD543" s="72"/>
      <c r="AE543" s="72"/>
      <c r="AF543" s="72"/>
      <c r="AG543" s="72"/>
      <c r="AH543" s="72"/>
      <c r="AI543" s="72"/>
      <c r="AJ543" s="72"/>
      <c r="AK543" s="72"/>
      <c r="AL543" s="72"/>
      <c r="AM543" s="72"/>
      <c r="AN543" s="72"/>
      <c r="AO543" s="72"/>
    </row>
    <row r="544" spans="1:41" x14ac:dyDescent="0.25">
      <c r="A544" t="s">
        <v>594</v>
      </c>
      <c r="B544" t="s">
        <v>302</v>
      </c>
      <c r="C544" t="s">
        <v>595</v>
      </c>
      <c r="D544" t="s">
        <v>90</v>
      </c>
      <c r="E544" t="s">
        <v>117</v>
      </c>
      <c r="F544" s="51" t="str">
        <f>IFERROR(VLOOKUP(D544,'Tabelas auxiliares'!$A$3:$B$61,2,FALSE),"")</f>
        <v>SUGEPE-FOLHA - PASEP + AUX. MORADIA</v>
      </c>
      <c r="G544" s="51" t="str">
        <f>IFERROR(VLOOKUP($B544,'Tabelas auxiliares'!$A$65:$C$102,2,FALSE),"")</f>
        <v>Folha de pagamento - Ativos, Previdência, PASEP</v>
      </c>
      <c r="H544" s="51" t="str">
        <f>IFERROR(VLOOKUP($B544,'Tabelas auxiliares'!$A$65:$C$102,3,FALSE),"")</f>
        <v>FOLHA DE PAGAMENTO / CONTRIBUICAO PARA O PSS / SUBSTITUICOES / INSS PATRONAL / PASEP</v>
      </c>
      <c r="I544" t="s">
        <v>612</v>
      </c>
      <c r="J544" t="s">
        <v>2122</v>
      </c>
      <c r="K544" t="s">
        <v>2137</v>
      </c>
      <c r="L544" t="s">
        <v>2124</v>
      </c>
      <c r="M544" t="s">
        <v>1737</v>
      </c>
      <c r="N544" t="s">
        <v>127</v>
      </c>
      <c r="O544" t="s">
        <v>167</v>
      </c>
      <c r="P544" t="s">
        <v>1959</v>
      </c>
      <c r="Q544" t="s">
        <v>168</v>
      </c>
      <c r="R544" t="s">
        <v>165</v>
      </c>
      <c r="S544" t="s">
        <v>119</v>
      </c>
      <c r="T544" t="s">
        <v>1960</v>
      </c>
      <c r="U544" t="s">
        <v>136</v>
      </c>
      <c r="V544" t="s">
        <v>1961</v>
      </c>
      <c r="W544" t="s">
        <v>1962</v>
      </c>
      <c r="X544" s="51" t="str">
        <f t="shared" ref="X544:X607" si="12">LEFT(V544,1)</f>
        <v>3</v>
      </c>
      <c r="Y544" s="51" t="str">
        <f>IF(T544="","",IF(AND(T544&lt;&gt;'Tabelas auxiliares'!$B$236,T544&lt;&gt;'Tabelas auxiliares'!$B$237,T544&lt;&gt;'Tabelas auxiliares'!$C$236,T544&lt;&gt;'Tabelas auxiliares'!$C$237,T544&lt;&gt;'Tabelas auxiliares'!$D$236),"FOLHA DE PESSOAL",IF(X544='Tabelas auxiliares'!$A$237,"CUSTEIO",IF(X544='Tabelas auxiliares'!$A$236,"INVESTIMENTO","ERRO - VERIFICAR"))))</f>
        <v>FOLHA DE PESSOAL</v>
      </c>
      <c r="Z544" s="64">
        <f t="shared" ref="Z544:Z607" si="13">IF(AA544+AB544+AC544&lt;&gt;0,AA544+AB544+AC544,"")</f>
        <v>156085.06</v>
      </c>
      <c r="AC544" s="44">
        <v>156085.06</v>
      </c>
      <c r="AD544" s="72"/>
      <c r="AE544" s="72"/>
      <c r="AF544" s="72"/>
      <c r="AG544" s="72"/>
      <c r="AH544" s="72"/>
      <c r="AI544" s="72"/>
      <c r="AJ544" s="72"/>
      <c r="AK544" s="72"/>
      <c r="AL544" s="72"/>
      <c r="AM544" s="72"/>
      <c r="AN544" s="72"/>
      <c r="AO544" s="72"/>
    </row>
    <row r="545" spans="1:41" x14ac:dyDescent="0.25">
      <c r="A545" t="s">
        <v>594</v>
      </c>
      <c r="B545" t="s">
        <v>302</v>
      </c>
      <c r="C545" t="s">
        <v>595</v>
      </c>
      <c r="D545" t="s">
        <v>90</v>
      </c>
      <c r="E545" t="s">
        <v>117</v>
      </c>
      <c r="F545" s="51" t="str">
        <f>IFERROR(VLOOKUP(D545,'Tabelas auxiliares'!$A$3:$B$61,2,FALSE),"")</f>
        <v>SUGEPE-FOLHA - PASEP + AUX. MORADIA</v>
      </c>
      <c r="G545" s="51" t="str">
        <f>IFERROR(VLOOKUP($B545,'Tabelas auxiliares'!$A$65:$C$102,2,FALSE),"")</f>
        <v>Folha de pagamento - Ativos, Previdência, PASEP</v>
      </c>
      <c r="H545" s="51" t="str">
        <f>IFERROR(VLOOKUP($B545,'Tabelas auxiliares'!$A$65:$C$102,3,FALSE),"")</f>
        <v>FOLHA DE PAGAMENTO / CONTRIBUICAO PARA O PSS / SUBSTITUICOES / INSS PATRONAL / PASEP</v>
      </c>
      <c r="I545" t="s">
        <v>612</v>
      </c>
      <c r="J545" t="s">
        <v>2122</v>
      </c>
      <c r="K545" t="s">
        <v>2137</v>
      </c>
      <c r="L545" t="s">
        <v>2124</v>
      </c>
      <c r="M545" t="s">
        <v>1737</v>
      </c>
      <c r="N545" t="s">
        <v>127</v>
      </c>
      <c r="O545" t="s">
        <v>167</v>
      </c>
      <c r="P545" t="s">
        <v>1959</v>
      </c>
      <c r="Q545" t="s">
        <v>168</v>
      </c>
      <c r="R545" t="s">
        <v>165</v>
      </c>
      <c r="S545" t="s">
        <v>119</v>
      </c>
      <c r="T545" t="s">
        <v>1960</v>
      </c>
      <c r="U545" t="s">
        <v>136</v>
      </c>
      <c r="V545" t="s">
        <v>1963</v>
      </c>
      <c r="W545" t="s">
        <v>1964</v>
      </c>
      <c r="X545" s="51" t="str">
        <f t="shared" si="12"/>
        <v>3</v>
      </c>
      <c r="Y545" s="51" t="str">
        <f>IF(T545="","",IF(AND(T545&lt;&gt;'Tabelas auxiliares'!$B$236,T545&lt;&gt;'Tabelas auxiliares'!$B$237,T545&lt;&gt;'Tabelas auxiliares'!$C$236,T545&lt;&gt;'Tabelas auxiliares'!$C$237,T545&lt;&gt;'Tabelas auxiliares'!$D$236),"FOLHA DE PESSOAL",IF(X545='Tabelas auxiliares'!$A$237,"CUSTEIO",IF(X545='Tabelas auxiliares'!$A$236,"INVESTIMENTO","ERRO - VERIFICAR"))))</f>
        <v>FOLHA DE PESSOAL</v>
      </c>
      <c r="Z545" s="64">
        <f t="shared" si="13"/>
        <v>7804.25</v>
      </c>
      <c r="AC545" s="44">
        <v>7804.25</v>
      </c>
      <c r="AD545" s="72"/>
      <c r="AE545" s="72"/>
      <c r="AF545" s="72"/>
      <c r="AG545" s="72"/>
      <c r="AH545" s="72"/>
      <c r="AI545" s="72"/>
      <c r="AJ545" s="72"/>
      <c r="AK545" s="72"/>
      <c r="AL545" s="72"/>
      <c r="AM545" s="72"/>
      <c r="AN545" s="72"/>
      <c r="AO545" s="72"/>
    </row>
    <row r="546" spans="1:41" x14ac:dyDescent="0.25">
      <c r="A546" t="s">
        <v>594</v>
      </c>
      <c r="B546" t="s">
        <v>302</v>
      </c>
      <c r="C546" t="s">
        <v>595</v>
      </c>
      <c r="D546" t="s">
        <v>90</v>
      </c>
      <c r="E546" t="s">
        <v>117</v>
      </c>
      <c r="F546" s="51" t="str">
        <f>IFERROR(VLOOKUP(D546,'Tabelas auxiliares'!$A$3:$B$61,2,FALSE),"")</f>
        <v>SUGEPE-FOLHA - PASEP + AUX. MORADIA</v>
      </c>
      <c r="G546" s="51" t="str">
        <f>IFERROR(VLOOKUP($B546,'Tabelas auxiliares'!$A$65:$C$102,2,FALSE),"")</f>
        <v>Folha de pagamento - Ativos, Previdência, PASEP</v>
      </c>
      <c r="H546" s="51" t="str">
        <f>IFERROR(VLOOKUP($B546,'Tabelas auxiliares'!$A$65:$C$102,3,FALSE),"")</f>
        <v>FOLHA DE PAGAMENTO / CONTRIBUICAO PARA O PSS / SUBSTITUICOES / INSS PATRONAL / PASEP</v>
      </c>
      <c r="I546" t="s">
        <v>1517</v>
      </c>
      <c r="J546" t="s">
        <v>2138</v>
      </c>
      <c r="K546" t="s">
        <v>2139</v>
      </c>
      <c r="L546" t="s">
        <v>2140</v>
      </c>
      <c r="M546" t="s">
        <v>165</v>
      </c>
      <c r="N546" t="s">
        <v>125</v>
      </c>
      <c r="O546" t="s">
        <v>167</v>
      </c>
      <c r="P546" t="s">
        <v>1982</v>
      </c>
      <c r="Q546" t="s">
        <v>168</v>
      </c>
      <c r="R546" t="s">
        <v>165</v>
      </c>
      <c r="S546" t="s">
        <v>1983</v>
      </c>
      <c r="T546" t="s">
        <v>1960</v>
      </c>
      <c r="U546" t="s">
        <v>135</v>
      </c>
      <c r="V546" t="s">
        <v>1984</v>
      </c>
      <c r="W546" t="s">
        <v>1985</v>
      </c>
      <c r="X546" s="51" t="str">
        <f t="shared" si="12"/>
        <v>3</v>
      </c>
      <c r="Y546" s="51" t="str">
        <f>IF(T546="","",IF(AND(T546&lt;&gt;'Tabelas auxiliares'!$B$236,T546&lt;&gt;'Tabelas auxiliares'!$B$237,T546&lt;&gt;'Tabelas auxiliares'!$C$236,T546&lt;&gt;'Tabelas auxiliares'!$C$237,T546&lt;&gt;'Tabelas auxiliares'!$D$236),"FOLHA DE PESSOAL",IF(X546='Tabelas auxiliares'!$A$237,"CUSTEIO",IF(X546='Tabelas auxiliares'!$A$236,"INVESTIMENTO","ERRO - VERIFICAR"))))</f>
        <v>FOLHA DE PESSOAL</v>
      </c>
      <c r="Z546" s="64">
        <f t="shared" si="13"/>
        <v>405753.27</v>
      </c>
      <c r="AC546" s="44">
        <v>405753.27</v>
      </c>
      <c r="AD546" s="72"/>
      <c r="AE546" s="72"/>
      <c r="AF546" s="72"/>
      <c r="AG546" s="72"/>
      <c r="AH546" s="72"/>
      <c r="AI546" s="72"/>
      <c r="AJ546" s="72"/>
      <c r="AK546" s="72"/>
      <c r="AL546" s="72"/>
      <c r="AM546" s="72"/>
      <c r="AN546" s="72"/>
      <c r="AO546" s="72"/>
    </row>
    <row r="547" spans="1:41" x14ac:dyDescent="0.25">
      <c r="A547" t="s">
        <v>594</v>
      </c>
      <c r="B547" t="s">
        <v>302</v>
      </c>
      <c r="C547" t="s">
        <v>595</v>
      </c>
      <c r="D547" t="s">
        <v>90</v>
      </c>
      <c r="E547" t="s">
        <v>117</v>
      </c>
      <c r="F547" s="51" t="str">
        <f>IFERROR(VLOOKUP(D547,'Tabelas auxiliares'!$A$3:$B$61,2,FALSE),"")</f>
        <v>SUGEPE-FOLHA - PASEP + AUX. MORADIA</v>
      </c>
      <c r="G547" s="51" t="str">
        <f>IFERROR(VLOOKUP($B547,'Tabelas auxiliares'!$A$65:$C$102,2,FALSE),"")</f>
        <v>Folha de pagamento - Ativos, Previdência, PASEP</v>
      </c>
      <c r="H547" s="51" t="str">
        <f>IFERROR(VLOOKUP($B547,'Tabelas auxiliares'!$A$65:$C$102,3,FALSE),"")</f>
        <v>FOLHA DE PAGAMENTO / CONTRIBUICAO PARA O PSS / SUBSTITUICOES / INSS PATRONAL / PASEP</v>
      </c>
      <c r="I547" t="s">
        <v>1517</v>
      </c>
      <c r="J547" t="s">
        <v>2138</v>
      </c>
      <c r="K547" t="s">
        <v>2139</v>
      </c>
      <c r="L547" t="s">
        <v>2140</v>
      </c>
      <c r="M547" t="s">
        <v>165</v>
      </c>
      <c r="N547" t="s">
        <v>125</v>
      </c>
      <c r="O547" t="s">
        <v>167</v>
      </c>
      <c r="P547" t="s">
        <v>1982</v>
      </c>
      <c r="Q547" t="s">
        <v>168</v>
      </c>
      <c r="R547" t="s">
        <v>165</v>
      </c>
      <c r="S547" t="s">
        <v>1983</v>
      </c>
      <c r="T547" t="s">
        <v>1960</v>
      </c>
      <c r="U547" t="s">
        <v>135</v>
      </c>
      <c r="V547" t="s">
        <v>1986</v>
      </c>
      <c r="W547" t="s">
        <v>1987</v>
      </c>
      <c r="X547" s="51" t="str">
        <f t="shared" si="12"/>
        <v>3</v>
      </c>
      <c r="Y547" s="51" t="str">
        <f>IF(T547="","",IF(AND(T547&lt;&gt;'Tabelas auxiliares'!$B$236,T547&lt;&gt;'Tabelas auxiliares'!$B$237,T547&lt;&gt;'Tabelas auxiliares'!$C$236,T547&lt;&gt;'Tabelas auxiliares'!$C$237,T547&lt;&gt;'Tabelas auxiliares'!$D$236),"FOLHA DE PESSOAL",IF(X547='Tabelas auxiliares'!$A$237,"CUSTEIO",IF(X547='Tabelas auxiliares'!$A$236,"INVESTIMENTO","ERRO - VERIFICAR"))))</f>
        <v>FOLHA DE PESSOAL</v>
      </c>
      <c r="Z547" s="64">
        <f t="shared" si="13"/>
        <v>9057.2800000000007</v>
      </c>
      <c r="AC547" s="44">
        <v>9057.2800000000007</v>
      </c>
      <c r="AD547" s="72"/>
      <c r="AE547" s="72"/>
      <c r="AF547" s="72"/>
      <c r="AG547" s="72"/>
      <c r="AH547" s="72"/>
      <c r="AI547" s="72"/>
      <c r="AJ547" s="72"/>
      <c r="AK547" s="72"/>
      <c r="AL547" s="72"/>
      <c r="AM547" s="72"/>
      <c r="AN547" s="72"/>
      <c r="AO547" s="72"/>
    </row>
    <row r="548" spans="1:41" x14ac:dyDescent="0.25">
      <c r="A548" t="s">
        <v>594</v>
      </c>
      <c r="B548" t="s">
        <v>302</v>
      </c>
      <c r="C548" t="s">
        <v>595</v>
      </c>
      <c r="D548" t="s">
        <v>90</v>
      </c>
      <c r="E548" t="s">
        <v>117</v>
      </c>
      <c r="F548" s="51" t="str">
        <f>IFERROR(VLOOKUP(D548,'Tabelas auxiliares'!$A$3:$B$61,2,FALSE),"")</f>
        <v>SUGEPE-FOLHA - PASEP + AUX. MORADIA</v>
      </c>
      <c r="G548" s="51" t="str">
        <f>IFERROR(VLOOKUP($B548,'Tabelas auxiliares'!$A$65:$C$102,2,FALSE),"")</f>
        <v>Folha de pagamento - Ativos, Previdência, PASEP</v>
      </c>
      <c r="H548" s="51" t="str">
        <f>IFERROR(VLOOKUP($B548,'Tabelas auxiliares'!$A$65:$C$102,3,FALSE),"")</f>
        <v>FOLHA DE PAGAMENTO / CONTRIBUICAO PARA O PSS / SUBSTITUICOES / INSS PATRONAL / PASEP</v>
      </c>
      <c r="I548" t="s">
        <v>1517</v>
      </c>
      <c r="J548" t="s">
        <v>2138</v>
      </c>
      <c r="K548" t="s">
        <v>2139</v>
      </c>
      <c r="L548" t="s">
        <v>2140</v>
      </c>
      <c r="M548" t="s">
        <v>165</v>
      </c>
      <c r="N548" t="s">
        <v>125</v>
      </c>
      <c r="O548" t="s">
        <v>167</v>
      </c>
      <c r="P548" t="s">
        <v>1982</v>
      </c>
      <c r="Q548" t="s">
        <v>168</v>
      </c>
      <c r="R548" t="s">
        <v>165</v>
      </c>
      <c r="S548" t="s">
        <v>1983</v>
      </c>
      <c r="T548" t="s">
        <v>1960</v>
      </c>
      <c r="U548" t="s">
        <v>135</v>
      </c>
      <c r="V548" t="s">
        <v>1988</v>
      </c>
      <c r="W548" t="s">
        <v>1989</v>
      </c>
      <c r="X548" s="51" t="str">
        <f t="shared" si="12"/>
        <v>3</v>
      </c>
      <c r="Y548" s="51" t="str">
        <f>IF(T548="","",IF(AND(T548&lt;&gt;'Tabelas auxiliares'!$B$236,T548&lt;&gt;'Tabelas auxiliares'!$B$237,T548&lt;&gt;'Tabelas auxiliares'!$C$236,T548&lt;&gt;'Tabelas auxiliares'!$C$237,T548&lt;&gt;'Tabelas auxiliares'!$D$236),"FOLHA DE PESSOAL",IF(X548='Tabelas auxiliares'!$A$237,"CUSTEIO",IF(X548='Tabelas auxiliares'!$A$236,"INVESTIMENTO","ERRO - VERIFICAR"))))</f>
        <v>FOLHA DE PESSOAL</v>
      </c>
      <c r="Z548" s="64">
        <f t="shared" si="13"/>
        <v>252.37</v>
      </c>
      <c r="AC548" s="44">
        <v>252.37</v>
      </c>
      <c r="AD548" s="72"/>
      <c r="AE548" s="72"/>
      <c r="AF548" s="72"/>
      <c r="AG548" s="72"/>
      <c r="AH548" s="72"/>
      <c r="AI548" s="72"/>
      <c r="AJ548" s="72"/>
      <c r="AK548" s="72"/>
      <c r="AL548" s="72"/>
      <c r="AM548" s="72"/>
      <c r="AN548" s="72"/>
      <c r="AO548" s="72"/>
    </row>
    <row r="549" spans="1:41" x14ac:dyDescent="0.25">
      <c r="A549" t="s">
        <v>594</v>
      </c>
      <c r="B549" t="s">
        <v>302</v>
      </c>
      <c r="C549" t="s">
        <v>595</v>
      </c>
      <c r="D549" t="s">
        <v>90</v>
      </c>
      <c r="E549" t="s">
        <v>117</v>
      </c>
      <c r="F549" s="51" t="str">
        <f>IFERROR(VLOOKUP(D549,'Tabelas auxiliares'!$A$3:$B$61,2,FALSE),"")</f>
        <v>SUGEPE-FOLHA - PASEP + AUX. MORADIA</v>
      </c>
      <c r="G549" s="51" t="str">
        <f>IFERROR(VLOOKUP($B549,'Tabelas auxiliares'!$A$65:$C$102,2,FALSE),"")</f>
        <v>Folha de pagamento - Ativos, Previdência, PASEP</v>
      </c>
      <c r="H549" s="51" t="str">
        <f>IFERROR(VLOOKUP($B549,'Tabelas auxiliares'!$A$65:$C$102,3,FALSE),"")</f>
        <v>FOLHA DE PAGAMENTO / CONTRIBUICAO PARA O PSS / SUBSTITUICOES / INSS PATRONAL / PASEP</v>
      </c>
      <c r="I549" t="s">
        <v>1517</v>
      </c>
      <c r="J549" t="s">
        <v>2138</v>
      </c>
      <c r="K549" t="s">
        <v>2141</v>
      </c>
      <c r="L549" t="s">
        <v>2140</v>
      </c>
      <c r="M549" t="s">
        <v>165</v>
      </c>
      <c r="N549" t="s">
        <v>125</v>
      </c>
      <c r="O549" t="s">
        <v>167</v>
      </c>
      <c r="P549" t="s">
        <v>1982</v>
      </c>
      <c r="Q549" t="s">
        <v>168</v>
      </c>
      <c r="R549" t="s">
        <v>165</v>
      </c>
      <c r="S549" t="s">
        <v>1983</v>
      </c>
      <c r="T549" t="s">
        <v>1960</v>
      </c>
      <c r="U549" t="s">
        <v>135</v>
      </c>
      <c r="V549" t="s">
        <v>1991</v>
      </c>
      <c r="W549" t="s">
        <v>1992</v>
      </c>
      <c r="X549" s="51" t="str">
        <f t="shared" si="12"/>
        <v>3</v>
      </c>
      <c r="Y549" s="51" t="str">
        <f>IF(T549="","",IF(AND(T549&lt;&gt;'Tabelas auxiliares'!$B$236,T549&lt;&gt;'Tabelas auxiliares'!$B$237,T549&lt;&gt;'Tabelas auxiliares'!$C$236,T549&lt;&gt;'Tabelas auxiliares'!$C$237,T549&lt;&gt;'Tabelas auxiliares'!$D$236),"FOLHA DE PESSOAL",IF(X549='Tabelas auxiliares'!$A$237,"CUSTEIO",IF(X549='Tabelas auxiliares'!$A$236,"INVESTIMENTO","ERRO - VERIFICAR"))))</f>
        <v>FOLHA DE PESSOAL</v>
      </c>
      <c r="Z549" s="64">
        <f t="shared" si="13"/>
        <v>67694.38</v>
      </c>
      <c r="AC549" s="44">
        <v>67694.38</v>
      </c>
      <c r="AD549" s="72"/>
      <c r="AE549" s="72"/>
      <c r="AF549" s="72"/>
      <c r="AG549" s="72"/>
      <c r="AH549" s="72"/>
      <c r="AI549" s="72"/>
      <c r="AJ549" s="72"/>
      <c r="AK549" s="72"/>
      <c r="AL549" s="72"/>
      <c r="AM549" s="72"/>
      <c r="AN549" s="72"/>
      <c r="AO549" s="72"/>
    </row>
    <row r="550" spans="1:41" x14ac:dyDescent="0.25">
      <c r="A550" t="s">
        <v>594</v>
      </c>
      <c r="B550" t="s">
        <v>302</v>
      </c>
      <c r="C550" t="s">
        <v>595</v>
      </c>
      <c r="D550" t="s">
        <v>90</v>
      </c>
      <c r="E550" t="s">
        <v>117</v>
      </c>
      <c r="F550" s="51" t="str">
        <f>IFERROR(VLOOKUP(D550,'Tabelas auxiliares'!$A$3:$B$61,2,FALSE),"")</f>
        <v>SUGEPE-FOLHA - PASEP + AUX. MORADIA</v>
      </c>
      <c r="G550" s="51" t="str">
        <f>IFERROR(VLOOKUP($B550,'Tabelas auxiliares'!$A$65:$C$102,2,FALSE),"")</f>
        <v>Folha de pagamento - Ativos, Previdência, PASEP</v>
      </c>
      <c r="H550" s="51" t="str">
        <f>IFERROR(VLOOKUP($B550,'Tabelas auxiliares'!$A$65:$C$102,3,FALSE),"")</f>
        <v>FOLHA DE PAGAMENTO / CONTRIBUICAO PARA O PSS / SUBSTITUICOES / INSS PATRONAL / PASEP</v>
      </c>
      <c r="I550" t="s">
        <v>1517</v>
      </c>
      <c r="J550" t="s">
        <v>2138</v>
      </c>
      <c r="K550" t="s">
        <v>2142</v>
      </c>
      <c r="L550" t="s">
        <v>2140</v>
      </c>
      <c r="M550" t="s">
        <v>165</v>
      </c>
      <c r="N550" t="s">
        <v>127</v>
      </c>
      <c r="O550" t="s">
        <v>167</v>
      </c>
      <c r="P550" t="s">
        <v>1959</v>
      </c>
      <c r="Q550" t="s">
        <v>168</v>
      </c>
      <c r="R550" t="s">
        <v>165</v>
      </c>
      <c r="S550" t="s">
        <v>119</v>
      </c>
      <c r="T550" t="s">
        <v>1960</v>
      </c>
      <c r="U550" t="s">
        <v>136</v>
      </c>
      <c r="V550" t="s">
        <v>1994</v>
      </c>
      <c r="W550" t="s">
        <v>1995</v>
      </c>
      <c r="X550" s="51" t="str">
        <f t="shared" si="12"/>
        <v>3</v>
      </c>
      <c r="Y550" s="51" t="str">
        <f>IF(T550="","",IF(AND(T550&lt;&gt;'Tabelas auxiliares'!$B$236,T550&lt;&gt;'Tabelas auxiliares'!$B$237,T550&lt;&gt;'Tabelas auxiliares'!$C$236,T550&lt;&gt;'Tabelas auxiliares'!$C$237,T550&lt;&gt;'Tabelas auxiliares'!$D$236),"FOLHA DE PESSOAL",IF(X550='Tabelas auxiliares'!$A$237,"CUSTEIO",IF(X550='Tabelas auxiliares'!$A$236,"INVESTIMENTO","ERRO - VERIFICAR"))))</f>
        <v>FOLHA DE PESSOAL</v>
      </c>
      <c r="Z550" s="64">
        <f t="shared" si="13"/>
        <v>780684.86</v>
      </c>
      <c r="AC550" s="44">
        <v>780684.86</v>
      </c>
      <c r="AD550" s="72"/>
      <c r="AE550" s="72"/>
      <c r="AF550" s="72"/>
      <c r="AG550" s="72"/>
      <c r="AH550" s="72"/>
      <c r="AI550" s="72"/>
      <c r="AJ550" s="72"/>
      <c r="AK550" s="72"/>
      <c r="AL550" s="72"/>
      <c r="AM550" s="72"/>
      <c r="AN550" s="72"/>
      <c r="AO550" s="72"/>
    </row>
    <row r="551" spans="1:41" x14ac:dyDescent="0.25">
      <c r="A551" t="s">
        <v>594</v>
      </c>
      <c r="B551" t="s">
        <v>302</v>
      </c>
      <c r="C551" t="s">
        <v>595</v>
      </c>
      <c r="D551" t="s">
        <v>90</v>
      </c>
      <c r="E551" t="s">
        <v>117</v>
      </c>
      <c r="F551" s="51" t="str">
        <f>IFERROR(VLOOKUP(D551,'Tabelas auxiliares'!$A$3:$B$61,2,FALSE),"")</f>
        <v>SUGEPE-FOLHA - PASEP + AUX. MORADIA</v>
      </c>
      <c r="G551" s="51" t="str">
        <f>IFERROR(VLOOKUP($B551,'Tabelas auxiliares'!$A$65:$C$102,2,FALSE),"")</f>
        <v>Folha de pagamento - Ativos, Previdência, PASEP</v>
      </c>
      <c r="H551" s="51" t="str">
        <f>IFERROR(VLOOKUP($B551,'Tabelas auxiliares'!$A$65:$C$102,3,FALSE),"")</f>
        <v>FOLHA DE PAGAMENTO / CONTRIBUICAO PARA O PSS / SUBSTITUICOES / INSS PATRONAL / PASEP</v>
      </c>
      <c r="I551" t="s">
        <v>1517</v>
      </c>
      <c r="J551" t="s">
        <v>2138</v>
      </c>
      <c r="K551" t="s">
        <v>2142</v>
      </c>
      <c r="L551" t="s">
        <v>2140</v>
      </c>
      <c r="M551" t="s">
        <v>165</v>
      </c>
      <c r="N551" t="s">
        <v>127</v>
      </c>
      <c r="O551" t="s">
        <v>167</v>
      </c>
      <c r="P551" t="s">
        <v>1959</v>
      </c>
      <c r="Q551" t="s">
        <v>168</v>
      </c>
      <c r="R551" t="s">
        <v>165</v>
      </c>
      <c r="S551" t="s">
        <v>119</v>
      </c>
      <c r="T551" t="s">
        <v>1960</v>
      </c>
      <c r="U551" t="s">
        <v>136</v>
      </c>
      <c r="V551" t="s">
        <v>1998</v>
      </c>
      <c r="W551" t="s">
        <v>1999</v>
      </c>
      <c r="X551" s="51" t="str">
        <f t="shared" si="12"/>
        <v>3</v>
      </c>
      <c r="Y551" s="51" t="str">
        <f>IF(T551="","",IF(AND(T551&lt;&gt;'Tabelas auxiliares'!$B$236,T551&lt;&gt;'Tabelas auxiliares'!$B$237,T551&lt;&gt;'Tabelas auxiliares'!$C$236,T551&lt;&gt;'Tabelas auxiliares'!$C$237,T551&lt;&gt;'Tabelas auxiliares'!$D$236),"FOLHA DE PESSOAL",IF(X551='Tabelas auxiliares'!$A$237,"CUSTEIO",IF(X551='Tabelas auxiliares'!$A$236,"INVESTIMENTO","ERRO - VERIFICAR"))))</f>
        <v>FOLHA DE PESSOAL</v>
      </c>
      <c r="Z551" s="64">
        <f t="shared" si="13"/>
        <v>13975.52</v>
      </c>
      <c r="AC551" s="44">
        <v>13975.52</v>
      </c>
      <c r="AD551" s="72"/>
      <c r="AE551" s="72"/>
      <c r="AF551" s="72"/>
      <c r="AG551" s="72"/>
      <c r="AH551" s="72"/>
      <c r="AI551" s="72"/>
      <c r="AJ551" s="72"/>
      <c r="AK551" s="72"/>
      <c r="AL551" s="72"/>
      <c r="AM551" s="72"/>
      <c r="AN551" s="72"/>
      <c r="AO551" s="72"/>
    </row>
    <row r="552" spans="1:41" x14ac:dyDescent="0.25">
      <c r="A552" t="s">
        <v>594</v>
      </c>
      <c r="B552" t="s">
        <v>302</v>
      </c>
      <c r="C552" t="s">
        <v>595</v>
      </c>
      <c r="D552" t="s">
        <v>90</v>
      </c>
      <c r="E552" t="s">
        <v>117</v>
      </c>
      <c r="F552" s="51" t="str">
        <f>IFERROR(VLOOKUP(D552,'Tabelas auxiliares'!$A$3:$B$61,2,FALSE),"")</f>
        <v>SUGEPE-FOLHA - PASEP + AUX. MORADIA</v>
      </c>
      <c r="G552" s="51" t="str">
        <f>IFERROR(VLOOKUP($B552,'Tabelas auxiliares'!$A$65:$C$102,2,FALSE),"")</f>
        <v>Folha de pagamento - Ativos, Previdência, PASEP</v>
      </c>
      <c r="H552" s="51" t="str">
        <f>IFERROR(VLOOKUP($B552,'Tabelas auxiliares'!$A$65:$C$102,3,FALSE),"")</f>
        <v>FOLHA DE PAGAMENTO / CONTRIBUICAO PARA O PSS / SUBSTITUICOES / INSS PATRONAL / PASEP</v>
      </c>
      <c r="I552" t="s">
        <v>1517</v>
      </c>
      <c r="J552" t="s">
        <v>2138</v>
      </c>
      <c r="K552" t="s">
        <v>2142</v>
      </c>
      <c r="L552" t="s">
        <v>2140</v>
      </c>
      <c r="M552" t="s">
        <v>165</v>
      </c>
      <c r="N552" t="s">
        <v>127</v>
      </c>
      <c r="O552" t="s">
        <v>167</v>
      </c>
      <c r="P552" t="s">
        <v>1959</v>
      </c>
      <c r="Q552" t="s">
        <v>168</v>
      </c>
      <c r="R552" t="s">
        <v>165</v>
      </c>
      <c r="S552" t="s">
        <v>119</v>
      </c>
      <c r="T552" t="s">
        <v>1960</v>
      </c>
      <c r="U552" t="s">
        <v>136</v>
      </c>
      <c r="V552" t="s">
        <v>2096</v>
      </c>
      <c r="W552" t="s">
        <v>2097</v>
      </c>
      <c r="X552" s="51" t="str">
        <f t="shared" si="12"/>
        <v>3</v>
      </c>
      <c r="Y552" s="51" t="str">
        <f>IF(T552="","",IF(AND(T552&lt;&gt;'Tabelas auxiliares'!$B$236,T552&lt;&gt;'Tabelas auxiliares'!$B$237,T552&lt;&gt;'Tabelas auxiliares'!$C$236,T552&lt;&gt;'Tabelas auxiliares'!$C$237,T552&lt;&gt;'Tabelas auxiliares'!$D$236),"FOLHA DE PESSOAL",IF(X552='Tabelas auxiliares'!$A$237,"CUSTEIO",IF(X552='Tabelas auxiliares'!$A$236,"INVESTIMENTO","ERRO - VERIFICAR"))))</f>
        <v>FOLHA DE PESSOAL</v>
      </c>
      <c r="Z552" s="64">
        <f t="shared" si="13"/>
        <v>3668.57</v>
      </c>
      <c r="AC552" s="44">
        <v>3668.57</v>
      </c>
      <c r="AD552" s="72"/>
      <c r="AE552" s="72"/>
      <c r="AF552" s="72"/>
      <c r="AG552" s="72"/>
      <c r="AH552" s="72"/>
      <c r="AI552" s="72"/>
      <c r="AJ552" s="72"/>
      <c r="AK552" s="72"/>
      <c r="AL552" s="72"/>
      <c r="AM552" s="72"/>
      <c r="AN552" s="72"/>
      <c r="AO552" s="72"/>
    </row>
    <row r="553" spans="1:41" x14ac:dyDescent="0.25">
      <c r="A553" t="s">
        <v>594</v>
      </c>
      <c r="B553" t="s">
        <v>302</v>
      </c>
      <c r="C553" t="s">
        <v>595</v>
      </c>
      <c r="D553" t="s">
        <v>90</v>
      </c>
      <c r="E553" t="s">
        <v>117</v>
      </c>
      <c r="F553" s="51" t="str">
        <f>IFERROR(VLOOKUP(D553,'Tabelas auxiliares'!$A$3:$B$61,2,FALSE),"")</f>
        <v>SUGEPE-FOLHA - PASEP + AUX. MORADIA</v>
      </c>
      <c r="G553" s="51" t="str">
        <f>IFERROR(VLOOKUP($B553,'Tabelas auxiliares'!$A$65:$C$102,2,FALSE),"")</f>
        <v>Folha de pagamento - Ativos, Previdência, PASEP</v>
      </c>
      <c r="H553" s="51" t="str">
        <f>IFERROR(VLOOKUP($B553,'Tabelas auxiliares'!$A$65:$C$102,3,FALSE),"")</f>
        <v>FOLHA DE PAGAMENTO / CONTRIBUICAO PARA O PSS / SUBSTITUICOES / INSS PATRONAL / PASEP</v>
      </c>
      <c r="I553" t="s">
        <v>1517</v>
      </c>
      <c r="J553" t="s">
        <v>2138</v>
      </c>
      <c r="K553" t="s">
        <v>2143</v>
      </c>
      <c r="L553" t="s">
        <v>2140</v>
      </c>
      <c r="M553" t="s">
        <v>165</v>
      </c>
      <c r="N553" t="s">
        <v>127</v>
      </c>
      <c r="O553" t="s">
        <v>167</v>
      </c>
      <c r="P553" t="s">
        <v>1959</v>
      </c>
      <c r="Q553" t="s">
        <v>168</v>
      </c>
      <c r="R553" t="s">
        <v>165</v>
      </c>
      <c r="S553" t="s">
        <v>119</v>
      </c>
      <c r="T553" t="s">
        <v>1960</v>
      </c>
      <c r="U553" t="s">
        <v>136</v>
      </c>
      <c r="V553" t="s">
        <v>2001</v>
      </c>
      <c r="W553" t="s">
        <v>2002</v>
      </c>
      <c r="X553" s="51" t="str">
        <f t="shared" si="12"/>
        <v>3</v>
      </c>
      <c r="Y553" s="51" t="str">
        <f>IF(T553="","",IF(AND(T553&lt;&gt;'Tabelas auxiliares'!$B$236,T553&lt;&gt;'Tabelas auxiliares'!$B$237,T553&lt;&gt;'Tabelas auxiliares'!$C$236,T553&lt;&gt;'Tabelas auxiliares'!$C$237,T553&lt;&gt;'Tabelas auxiliares'!$D$236),"FOLHA DE PESSOAL",IF(X553='Tabelas auxiliares'!$A$237,"CUSTEIO",IF(X553='Tabelas auxiliares'!$A$236,"INVESTIMENTO","ERRO - VERIFICAR"))))</f>
        <v>FOLHA DE PESSOAL</v>
      </c>
      <c r="Z553" s="64">
        <f t="shared" si="13"/>
        <v>9077596.5899999999</v>
      </c>
      <c r="AC553" s="44">
        <v>9077596.5899999999</v>
      </c>
      <c r="AD553" s="72"/>
      <c r="AE553" s="72"/>
      <c r="AF553" s="72"/>
      <c r="AG553" s="72"/>
      <c r="AH553" s="72"/>
      <c r="AI553" s="72"/>
      <c r="AJ553" s="72"/>
      <c r="AK553" s="72"/>
      <c r="AL553" s="72"/>
      <c r="AM553" s="72"/>
      <c r="AN553" s="72"/>
      <c r="AO553" s="72"/>
    </row>
    <row r="554" spans="1:41" x14ac:dyDescent="0.25">
      <c r="A554" t="s">
        <v>594</v>
      </c>
      <c r="B554" t="s">
        <v>302</v>
      </c>
      <c r="C554" t="s">
        <v>595</v>
      </c>
      <c r="D554" t="s">
        <v>90</v>
      </c>
      <c r="E554" t="s">
        <v>117</v>
      </c>
      <c r="F554" s="51" t="str">
        <f>IFERROR(VLOOKUP(D554,'Tabelas auxiliares'!$A$3:$B$61,2,FALSE),"")</f>
        <v>SUGEPE-FOLHA - PASEP + AUX. MORADIA</v>
      </c>
      <c r="G554" s="51" t="str">
        <f>IFERROR(VLOOKUP($B554,'Tabelas auxiliares'!$A$65:$C$102,2,FALSE),"")</f>
        <v>Folha de pagamento - Ativos, Previdência, PASEP</v>
      </c>
      <c r="H554" s="51" t="str">
        <f>IFERROR(VLOOKUP($B554,'Tabelas auxiliares'!$A$65:$C$102,3,FALSE),"")</f>
        <v>FOLHA DE PAGAMENTO / CONTRIBUICAO PARA O PSS / SUBSTITUICOES / INSS PATRONAL / PASEP</v>
      </c>
      <c r="I554" t="s">
        <v>1517</v>
      </c>
      <c r="J554" t="s">
        <v>2138</v>
      </c>
      <c r="K554" t="s">
        <v>2143</v>
      </c>
      <c r="L554" t="s">
        <v>2140</v>
      </c>
      <c r="M554" t="s">
        <v>165</v>
      </c>
      <c r="N554" t="s">
        <v>127</v>
      </c>
      <c r="O554" t="s">
        <v>167</v>
      </c>
      <c r="P554" t="s">
        <v>1959</v>
      </c>
      <c r="Q554" t="s">
        <v>168</v>
      </c>
      <c r="R554" t="s">
        <v>165</v>
      </c>
      <c r="S554" t="s">
        <v>119</v>
      </c>
      <c r="T554" t="s">
        <v>1960</v>
      </c>
      <c r="U554" t="s">
        <v>136</v>
      </c>
      <c r="V554" t="s">
        <v>2003</v>
      </c>
      <c r="W554" t="s">
        <v>2004</v>
      </c>
      <c r="X554" s="51" t="str">
        <f t="shared" si="12"/>
        <v>3</v>
      </c>
      <c r="Y554" s="51" t="str">
        <f>IF(T554="","",IF(AND(T554&lt;&gt;'Tabelas auxiliares'!$B$236,T554&lt;&gt;'Tabelas auxiliares'!$B$237,T554&lt;&gt;'Tabelas auxiliares'!$C$236,T554&lt;&gt;'Tabelas auxiliares'!$C$237,T554&lt;&gt;'Tabelas auxiliares'!$D$236),"FOLHA DE PESSOAL",IF(X554='Tabelas auxiliares'!$A$237,"CUSTEIO",IF(X554='Tabelas auxiliares'!$A$236,"INVESTIMENTO","ERRO - VERIFICAR"))))</f>
        <v>FOLHA DE PESSOAL</v>
      </c>
      <c r="Z554" s="64">
        <f t="shared" si="13"/>
        <v>3080.61</v>
      </c>
      <c r="AC554" s="44">
        <v>3080.61</v>
      </c>
      <c r="AD554" s="72"/>
      <c r="AE554" s="72"/>
      <c r="AF554" s="72"/>
      <c r="AG554" s="72"/>
      <c r="AH554" s="72"/>
      <c r="AI554" s="72"/>
      <c r="AJ554" s="72"/>
      <c r="AK554" s="72"/>
      <c r="AL554" s="72"/>
      <c r="AM554" s="72"/>
      <c r="AN554" s="72"/>
      <c r="AO554" s="72"/>
    </row>
    <row r="555" spans="1:41" x14ac:dyDescent="0.25">
      <c r="A555" t="s">
        <v>594</v>
      </c>
      <c r="B555" t="s">
        <v>302</v>
      </c>
      <c r="C555" t="s">
        <v>595</v>
      </c>
      <c r="D555" t="s">
        <v>90</v>
      </c>
      <c r="E555" t="s">
        <v>117</v>
      </c>
      <c r="F555" s="51" t="str">
        <f>IFERROR(VLOOKUP(D555,'Tabelas auxiliares'!$A$3:$B$61,2,FALSE),"")</f>
        <v>SUGEPE-FOLHA - PASEP + AUX. MORADIA</v>
      </c>
      <c r="G555" s="51" t="str">
        <f>IFERROR(VLOOKUP($B555,'Tabelas auxiliares'!$A$65:$C$102,2,FALSE),"")</f>
        <v>Folha de pagamento - Ativos, Previdência, PASEP</v>
      </c>
      <c r="H555" s="51" t="str">
        <f>IFERROR(VLOOKUP($B555,'Tabelas auxiliares'!$A$65:$C$102,3,FALSE),"")</f>
        <v>FOLHA DE PAGAMENTO / CONTRIBUICAO PARA O PSS / SUBSTITUICOES / INSS PATRONAL / PASEP</v>
      </c>
      <c r="I555" t="s">
        <v>1517</v>
      </c>
      <c r="J555" t="s">
        <v>2138</v>
      </c>
      <c r="K555" t="s">
        <v>2143</v>
      </c>
      <c r="L555" t="s">
        <v>2140</v>
      </c>
      <c r="M555" t="s">
        <v>165</v>
      </c>
      <c r="N555" t="s">
        <v>127</v>
      </c>
      <c r="O555" t="s">
        <v>167</v>
      </c>
      <c r="P555" t="s">
        <v>1959</v>
      </c>
      <c r="Q555" t="s">
        <v>168</v>
      </c>
      <c r="R555" t="s">
        <v>165</v>
      </c>
      <c r="S555" t="s">
        <v>119</v>
      </c>
      <c r="T555" t="s">
        <v>1960</v>
      </c>
      <c r="U555" t="s">
        <v>136</v>
      </c>
      <c r="V555" t="s">
        <v>2005</v>
      </c>
      <c r="W555" t="s">
        <v>2006</v>
      </c>
      <c r="X555" s="51" t="str">
        <f t="shared" si="12"/>
        <v>3</v>
      </c>
      <c r="Y555" s="51" t="str">
        <f>IF(T555="","",IF(AND(T555&lt;&gt;'Tabelas auxiliares'!$B$236,T555&lt;&gt;'Tabelas auxiliares'!$B$237,T555&lt;&gt;'Tabelas auxiliares'!$C$236,T555&lt;&gt;'Tabelas auxiliares'!$C$237,T555&lt;&gt;'Tabelas auxiliares'!$D$236),"FOLHA DE PESSOAL",IF(X555='Tabelas auxiliares'!$A$237,"CUSTEIO",IF(X555='Tabelas auxiliares'!$A$236,"INVESTIMENTO","ERRO - VERIFICAR"))))</f>
        <v>FOLHA DE PESSOAL</v>
      </c>
      <c r="Z555" s="64">
        <f t="shared" si="13"/>
        <v>582.34</v>
      </c>
      <c r="AC555" s="44">
        <v>582.34</v>
      </c>
      <c r="AD555" s="72"/>
      <c r="AE555" s="72"/>
      <c r="AF555" s="72"/>
      <c r="AG555" s="72"/>
      <c r="AH555" s="72"/>
      <c r="AI555" s="72"/>
      <c r="AJ555" s="72"/>
      <c r="AK555" s="72"/>
      <c r="AL555" s="72"/>
      <c r="AM555" s="72"/>
      <c r="AN555" s="72"/>
      <c r="AO555" s="72"/>
    </row>
    <row r="556" spans="1:41" x14ac:dyDescent="0.25">
      <c r="A556" t="s">
        <v>594</v>
      </c>
      <c r="B556" t="s">
        <v>302</v>
      </c>
      <c r="C556" t="s">
        <v>595</v>
      </c>
      <c r="D556" t="s">
        <v>90</v>
      </c>
      <c r="E556" t="s">
        <v>117</v>
      </c>
      <c r="F556" s="51" t="str">
        <f>IFERROR(VLOOKUP(D556,'Tabelas auxiliares'!$A$3:$B$61,2,FALSE),"")</f>
        <v>SUGEPE-FOLHA - PASEP + AUX. MORADIA</v>
      </c>
      <c r="G556" s="51" t="str">
        <f>IFERROR(VLOOKUP($B556,'Tabelas auxiliares'!$A$65:$C$102,2,FALSE),"")</f>
        <v>Folha de pagamento - Ativos, Previdência, PASEP</v>
      </c>
      <c r="H556" s="51" t="str">
        <f>IFERROR(VLOOKUP($B556,'Tabelas auxiliares'!$A$65:$C$102,3,FALSE),"")</f>
        <v>FOLHA DE PAGAMENTO / CONTRIBUICAO PARA O PSS / SUBSTITUICOES / INSS PATRONAL / PASEP</v>
      </c>
      <c r="I556" t="s">
        <v>1517</v>
      </c>
      <c r="J556" t="s">
        <v>2138</v>
      </c>
      <c r="K556" t="s">
        <v>2143</v>
      </c>
      <c r="L556" t="s">
        <v>2140</v>
      </c>
      <c r="M556" t="s">
        <v>165</v>
      </c>
      <c r="N556" t="s">
        <v>127</v>
      </c>
      <c r="O556" t="s">
        <v>167</v>
      </c>
      <c r="P556" t="s">
        <v>1959</v>
      </c>
      <c r="Q556" t="s">
        <v>168</v>
      </c>
      <c r="R556" t="s">
        <v>165</v>
      </c>
      <c r="S556" t="s">
        <v>119</v>
      </c>
      <c r="T556" t="s">
        <v>1960</v>
      </c>
      <c r="U556" t="s">
        <v>136</v>
      </c>
      <c r="V556" t="s">
        <v>2007</v>
      </c>
      <c r="W556" t="s">
        <v>2008</v>
      </c>
      <c r="X556" s="51" t="str">
        <f t="shared" si="12"/>
        <v>3</v>
      </c>
      <c r="Y556" s="51" t="str">
        <f>IF(T556="","",IF(AND(T556&lt;&gt;'Tabelas auxiliares'!$B$236,T556&lt;&gt;'Tabelas auxiliares'!$B$237,T556&lt;&gt;'Tabelas auxiliares'!$C$236,T556&lt;&gt;'Tabelas auxiliares'!$C$237,T556&lt;&gt;'Tabelas auxiliares'!$D$236),"FOLHA DE PESSOAL",IF(X556='Tabelas auxiliares'!$A$237,"CUSTEIO",IF(X556='Tabelas auxiliares'!$A$236,"INVESTIMENTO","ERRO - VERIFICAR"))))</f>
        <v>FOLHA DE PESSOAL</v>
      </c>
      <c r="Z556" s="64">
        <f t="shared" si="13"/>
        <v>9483.19</v>
      </c>
      <c r="AC556" s="44">
        <v>9483.19</v>
      </c>
      <c r="AD556" s="72"/>
      <c r="AE556" s="72"/>
      <c r="AF556" s="72"/>
      <c r="AG556" s="72"/>
      <c r="AH556" s="72"/>
      <c r="AI556" s="72"/>
      <c r="AJ556" s="72"/>
      <c r="AK556" s="72"/>
      <c r="AL556" s="72"/>
      <c r="AM556" s="72"/>
      <c r="AN556" s="72"/>
      <c r="AO556" s="72"/>
    </row>
    <row r="557" spans="1:41" x14ac:dyDescent="0.25">
      <c r="A557" t="s">
        <v>594</v>
      </c>
      <c r="B557" t="s">
        <v>302</v>
      </c>
      <c r="C557" t="s">
        <v>595</v>
      </c>
      <c r="D557" t="s">
        <v>90</v>
      </c>
      <c r="E557" t="s">
        <v>117</v>
      </c>
      <c r="F557" s="51" t="str">
        <f>IFERROR(VLOOKUP(D557,'Tabelas auxiliares'!$A$3:$B$61,2,FALSE),"")</f>
        <v>SUGEPE-FOLHA - PASEP + AUX. MORADIA</v>
      </c>
      <c r="G557" s="51" t="str">
        <f>IFERROR(VLOOKUP($B557,'Tabelas auxiliares'!$A$65:$C$102,2,FALSE),"")</f>
        <v>Folha de pagamento - Ativos, Previdência, PASEP</v>
      </c>
      <c r="H557" s="51" t="str">
        <f>IFERROR(VLOOKUP($B557,'Tabelas auxiliares'!$A$65:$C$102,3,FALSE),"")</f>
        <v>FOLHA DE PAGAMENTO / CONTRIBUICAO PARA O PSS / SUBSTITUICOES / INSS PATRONAL / PASEP</v>
      </c>
      <c r="I557" t="s">
        <v>1517</v>
      </c>
      <c r="J557" t="s">
        <v>2138</v>
      </c>
      <c r="K557" t="s">
        <v>2143</v>
      </c>
      <c r="L557" t="s">
        <v>2140</v>
      </c>
      <c r="M557" t="s">
        <v>165</v>
      </c>
      <c r="N557" t="s">
        <v>127</v>
      </c>
      <c r="O557" t="s">
        <v>167</v>
      </c>
      <c r="P557" t="s">
        <v>1959</v>
      </c>
      <c r="Q557" t="s">
        <v>168</v>
      </c>
      <c r="R557" t="s">
        <v>165</v>
      </c>
      <c r="S557" t="s">
        <v>119</v>
      </c>
      <c r="T557" t="s">
        <v>1960</v>
      </c>
      <c r="U557" t="s">
        <v>136</v>
      </c>
      <c r="V557" t="s">
        <v>2009</v>
      </c>
      <c r="W557" t="s">
        <v>2010</v>
      </c>
      <c r="X557" s="51" t="str">
        <f t="shared" si="12"/>
        <v>3</v>
      </c>
      <c r="Y557" s="51" t="str">
        <f>IF(T557="","",IF(AND(T557&lt;&gt;'Tabelas auxiliares'!$B$236,T557&lt;&gt;'Tabelas auxiliares'!$B$237,T557&lt;&gt;'Tabelas auxiliares'!$C$236,T557&lt;&gt;'Tabelas auxiliares'!$C$237,T557&lt;&gt;'Tabelas auxiliares'!$D$236),"FOLHA DE PESSOAL",IF(X557='Tabelas auxiliares'!$A$237,"CUSTEIO",IF(X557='Tabelas auxiliares'!$A$236,"INVESTIMENTO","ERRO - VERIFICAR"))))</f>
        <v>FOLHA DE PESSOAL</v>
      </c>
      <c r="Z557" s="64">
        <f t="shared" si="13"/>
        <v>45160.67</v>
      </c>
      <c r="AC557" s="44">
        <v>45160.67</v>
      </c>
      <c r="AD557" s="72"/>
      <c r="AE557" s="72"/>
      <c r="AF557" s="72"/>
      <c r="AG557" s="72"/>
      <c r="AH557" s="72"/>
      <c r="AI557" s="72"/>
      <c r="AJ557" s="72"/>
      <c r="AK557" s="72"/>
      <c r="AL557" s="72"/>
      <c r="AM557" s="72"/>
      <c r="AN557" s="72"/>
      <c r="AO557" s="72"/>
    </row>
    <row r="558" spans="1:41" x14ac:dyDescent="0.25">
      <c r="A558" t="s">
        <v>594</v>
      </c>
      <c r="B558" t="s">
        <v>302</v>
      </c>
      <c r="C558" t="s">
        <v>595</v>
      </c>
      <c r="D558" t="s">
        <v>90</v>
      </c>
      <c r="E558" t="s">
        <v>117</v>
      </c>
      <c r="F558" s="51" t="str">
        <f>IFERROR(VLOOKUP(D558,'Tabelas auxiliares'!$A$3:$B$61,2,FALSE),"")</f>
        <v>SUGEPE-FOLHA - PASEP + AUX. MORADIA</v>
      </c>
      <c r="G558" s="51" t="str">
        <f>IFERROR(VLOOKUP($B558,'Tabelas auxiliares'!$A$65:$C$102,2,FALSE),"")</f>
        <v>Folha de pagamento - Ativos, Previdência, PASEP</v>
      </c>
      <c r="H558" s="51" t="str">
        <f>IFERROR(VLOOKUP($B558,'Tabelas auxiliares'!$A$65:$C$102,3,FALSE),"")</f>
        <v>FOLHA DE PAGAMENTO / CONTRIBUICAO PARA O PSS / SUBSTITUICOES / INSS PATRONAL / PASEP</v>
      </c>
      <c r="I558" t="s">
        <v>1517</v>
      </c>
      <c r="J558" t="s">
        <v>2138</v>
      </c>
      <c r="K558" t="s">
        <v>2143</v>
      </c>
      <c r="L558" t="s">
        <v>2140</v>
      </c>
      <c r="M558" t="s">
        <v>165</v>
      </c>
      <c r="N558" t="s">
        <v>127</v>
      </c>
      <c r="O558" t="s">
        <v>167</v>
      </c>
      <c r="P558" t="s">
        <v>1959</v>
      </c>
      <c r="Q558" t="s">
        <v>168</v>
      </c>
      <c r="R558" t="s">
        <v>165</v>
      </c>
      <c r="S558" t="s">
        <v>119</v>
      </c>
      <c r="T558" t="s">
        <v>1960</v>
      </c>
      <c r="U558" t="s">
        <v>136</v>
      </c>
      <c r="V558" t="s">
        <v>2011</v>
      </c>
      <c r="W558" t="s">
        <v>2012</v>
      </c>
      <c r="X558" s="51" t="str">
        <f t="shared" si="12"/>
        <v>3</v>
      </c>
      <c r="Y558" s="51" t="str">
        <f>IF(T558="","",IF(AND(T558&lt;&gt;'Tabelas auxiliares'!$B$236,T558&lt;&gt;'Tabelas auxiliares'!$B$237,T558&lt;&gt;'Tabelas auxiliares'!$C$236,T558&lt;&gt;'Tabelas auxiliares'!$C$237,T558&lt;&gt;'Tabelas auxiliares'!$D$236),"FOLHA DE PESSOAL",IF(X558='Tabelas auxiliares'!$A$237,"CUSTEIO",IF(X558='Tabelas auxiliares'!$A$236,"INVESTIMENTO","ERRO - VERIFICAR"))))</f>
        <v>FOLHA DE PESSOAL</v>
      </c>
      <c r="Z558" s="64">
        <f t="shared" si="13"/>
        <v>8558.7900000000009</v>
      </c>
      <c r="AC558" s="44">
        <v>8558.7900000000009</v>
      </c>
      <c r="AD558" s="72"/>
      <c r="AE558" s="72"/>
      <c r="AF558" s="72"/>
      <c r="AG558" s="72"/>
      <c r="AH558" s="72"/>
      <c r="AI558" s="72"/>
      <c r="AJ558" s="72"/>
      <c r="AK558" s="72"/>
      <c r="AL558" s="72"/>
      <c r="AM558" s="72"/>
      <c r="AN558" s="72"/>
      <c r="AO558" s="72"/>
    </row>
    <row r="559" spans="1:41" x14ac:dyDescent="0.25">
      <c r="A559" t="s">
        <v>594</v>
      </c>
      <c r="B559" t="s">
        <v>302</v>
      </c>
      <c r="C559" t="s">
        <v>595</v>
      </c>
      <c r="D559" t="s">
        <v>90</v>
      </c>
      <c r="E559" t="s">
        <v>117</v>
      </c>
      <c r="F559" s="51" t="str">
        <f>IFERROR(VLOOKUP(D559,'Tabelas auxiliares'!$A$3:$B$61,2,FALSE),"")</f>
        <v>SUGEPE-FOLHA - PASEP + AUX. MORADIA</v>
      </c>
      <c r="G559" s="51" t="str">
        <f>IFERROR(VLOOKUP($B559,'Tabelas auxiliares'!$A$65:$C$102,2,FALSE),"")</f>
        <v>Folha de pagamento - Ativos, Previdência, PASEP</v>
      </c>
      <c r="H559" s="51" t="str">
        <f>IFERROR(VLOOKUP($B559,'Tabelas auxiliares'!$A$65:$C$102,3,FALSE),"")</f>
        <v>FOLHA DE PAGAMENTO / CONTRIBUICAO PARA O PSS / SUBSTITUICOES / INSS PATRONAL / PASEP</v>
      </c>
      <c r="I559" t="s">
        <v>1517</v>
      </c>
      <c r="J559" t="s">
        <v>2138</v>
      </c>
      <c r="K559" t="s">
        <v>2143</v>
      </c>
      <c r="L559" t="s">
        <v>2140</v>
      </c>
      <c r="M559" t="s">
        <v>165</v>
      </c>
      <c r="N559" t="s">
        <v>127</v>
      </c>
      <c r="O559" t="s">
        <v>167</v>
      </c>
      <c r="P559" t="s">
        <v>1959</v>
      </c>
      <c r="Q559" t="s">
        <v>168</v>
      </c>
      <c r="R559" t="s">
        <v>165</v>
      </c>
      <c r="S559" t="s">
        <v>119</v>
      </c>
      <c r="T559" t="s">
        <v>1960</v>
      </c>
      <c r="U559" t="s">
        <v>136</v>
      </c>
      <c r="V559" t="s">
        <v>2013</v>
      </c>
      <c r="W559" t="s">
        <v>2014</v>
      </c>
      <c r="X559" s="51" t="str">
        <f t="shared" si="12"/>
        <v>3</v>
      </c>
      <c r="Y559" s="51" t="str">
        <f>IF(T559="","",IF(AND(T559&lt;&gt;'Tabelas auxiliares'!$B$236,T559&lt;&gt;'Tabelas auxiliares'!$B$237,T559&lt;&gt;'Tabelas auxiliares'!$C$236,T559&lt;&gt;'Tabelas auxiliares'!$C$237,T559&lt;&gt;'Tabelas auxiliares'!$D$236),"FOLHA DE PESSOAL",IF(X559='Tabelas auxiliares'!$A$237,"CUSTEIO",IF(X559='Tabelas auxiliares'!$A$236,"INVESTIMENTO","ERRO - VERIFICAR"))))</f>
        <v>FOLHA DE PESSOAL</v>
      </c>
      <c r="Z559" s="64">
        <f t="shared" si="13"/>
        <v>7789696.6799999997</v>
      </c>
      <c r="AC559" s="44">
        <v>7789696.6799999997</v>
      </c>
      <c r="AD559" s="72"/>
      <c r="AE559" s="72"/>
      <c r="AF559" s="72"/>
      <c r="AG559" s="72"/>
      <c r="AH559" s="72"/>
      <c r="AI559" s="72"/>
      <c r="AJ559" s="72"/>
      <c r="AK559" s="72"/>
      <c r="AL559" s="72"/>
      <c r="AM559" s="72"/>
      <c r="AN559" s="72"/>
      <c r="AO559" s="72"/>
    </row>
    <row r="560" spans="1:41" x14ac:dyDescent="0.25">
      <c r="A560" t="s">
        <v>594</v>
      </c>
      <c r="B560" t="s">
        <v>302</v>
      </c>
      <c r="C560" t="s">
        <v>595</v>
      </c>
      <c r="D560" t="s">
        <v>90</v>
      </c>
      <c r="E560" t="s">
        <v>117</v>
      </c>
      <c r="F560" s="51" t="str">
        <f>IFERROR(VLOOKUP(D560,'Tabelas auxiliares'!$A$3:$B$61,2,FALSE),"")</f>
        <v>SUGEPE-FOLHA - PASEP + AUX. MORADIA</v>
      </c>
      <c r="G560" s="51" t="str">
        <f>IFERROR(VLOOKUP($B560,'Tabelas auxiliares'!$A$65:$C$102,2,FALSE),"")</f>
        <v>Folha de pagamento - Ativos, Previdência, PASEP</v>
      </c>
      <c r="H560" s="51" t="str">
        <f>IFERROR(VLOOKUP($B560,'Tabelas auxiliares'!$A$65:$C$102,3,FALSE),"")</f>
        <v>FOLHA DE PAGAMENTO / CONTRIBUICAO PARA O PSS / SUBSTITUICOES / INSS PATRONAL / PASEP</v>
      </c>
      <c r="I560" t="s">
        <v>1517</v>
      </c>
      <c r="J560" t="s">
        <v>2138</v>
      </c>
      <c r="K560" t="s">
        <v>2143</v>
      </c>
      <c r="L560" t="s">
        <v>2140</v>
      </c>
      <c r="M560" t="s">
        <v>165</v>
      </c>
      <c r="N560" t="s">
        <v>127</v>
      </c>
      <c r="O560" t="s">
        <v>167</v>
      </c>
      <c r="P560" t="s">
        <v>1959</v>
      </c>
      <c r="Q560" t="s">
        <v>168</v>
      </c>
      <c r="R560" t="s">
        <v>165</v>
      </c>
      <c r="S560" t="s">
        <v>119</v>
      </c>
      <c r="T560" t="s">
        <v>1960</v>
      </c>
      <c r="U560" t="s">
        <v>136</v>
      </c>
      <c r="V560" t="s">
        <v>2015</v>
      </c>
      <c r="W560" t="s">
        <v>2016</v>
      </c>
      <c r="X560" s="51" t="str">
        <f t="shared" si="12"/>
        <v>3</v>
      </c>
      <c r="Y560" s="51" t="str">
        <f>IF(T560="","",IF(AND(T560&lt;&gt;'Tabelas auxiliares'!$B$236,T560&lt;&gt;'Tabelas auxiliares'!$B$237,T560&lt;&gt;'Tabelas auxiliares'!$C$236,T560&lt;&gt;'Tabelas auxiliares'!$C$237,T560&lt;&gt;'Tabelas auxiliares'!$D$236),"FOLHA DE PESSOAL",IF(X560='Tabelas auxiliares'!$A$237,"CUSTEIO",IF(X560='Tabelas auxiliares'!$A$236,"INVESTIMENTO","ERRO - VERIFICAR"))))</f>
        <v>FOLHA DE PESSOAL</v>
      </c>
      <c r="Z560" s="64">
        <f t="shared" si="13"/>
        <v>116370.56</v>
      </c>
      <c r="AC560" s="44">
        <v>116370.56</v>
      </c>
      <c r="AD560" s="72"/>
      <c r="AE560" s="72"/>
      <c r="AF560" s="72"/>
      <c r="AG560" s="72"/>
      <c r="AH560" s="72"/>
      <c r="AI560" s="72"/>
      <c r="AJ560" s="72"/>
      <c r="AK560" s="72"/>
      <c r="AL560" s="72"/>
      <c r="AM560" s="72"/>
      <c r="AN560" s="72"/>
      <c r="AO560" s="72"/>
    </row>
    <row r="561" spans="1:41" x14ac:dyDescent="0.25">
      <c r="A561" t="s">
        <v>594</v>
      </c>
      <c r="B561" t="s">
        <v>302</v>
      </c>
      <c r="C561" t="s">
        <v>595</v>
      </c>
      <c r="D561" t="s">
        <v>90</v>
      </c>
      <c r="E561" t="s">
        <v>117</v>
      </c>
      <c r="F561" s="51" t="str">
        <f>IFERROR(VLOOKUP(D561,'Tabelas auxiliares'!$A$3:$B$61,2,FALSE),"")</f>
        <v>SUGEPE-FOLHA - PASEP + AUX. MORADIA</v>
      </c>
      <c r="G561" s="51" t="str">
        <f>IFERROR(VLOOKUP($B561,'Tabelas auxiliares'!$A$65:$C$102,2,FALSE),"")</f>
        <v>Folha de pagamento - Ativos, Previdência, PASEP</v>
      </c>
      <c r="H561" s="51" t="str">
        <f>IFERROR(VLOOKUP($B561,'Tabelas auxiliares'!$A$65:$C$102,3,FALSE),"")</f>
        <v>FOLHA DE PAGAMENTO / CONTRIBUICAO PARA O PSS / SUBSTITUICOES / INSS PATRONAL / PASEP</v>
      </c>
      <c r="I561" t="s">
        <v>1517</v>
      </c>
      <c r="J561" t="s">
        <v>2138</v>
      </c>
      <c r="K561" t="s">
        <v>2143</v>
      </c>
      <c r="L561" t="s">
        <v>2140</v>
      </c>
      <c r="M561" t="s">
        <v>165</v>
      </c>
      <c r="N561" t="s">
        <v>127</v>
      </c>
      <c r="O561" t="s">
        <v>167</v>
      </c>
      <c r="P561" t="s">
        <v>1959</v>
      </c>
      <c r="Q561" t="s">
        <v>168</v>
      </c>
      <c r="R561" t="s">
        <v>165</v>
      </c>
      <c r="S561" t="s">
        <v>119</v>
      </c>
      <c r="T561" t="s">
        <v>1960</v>
      </c>
      <c r="U561" t="s">
        <v>136</v>
      </c>
      <c r="V561" t="s">
        <v>2017</v>
      </c>
      <c r="W561" t="s">
        <v>2018</v>
      </c>
      <c r="X561" s="51" t="str">
        <f t="shared" si="12"/>
        <v>3</v>
      </c>
      <c r="Y561" s="51" t="str">
        <f>IF(T561="","",IF(AND(T561&lt;&gt;'Tabelas auxiliares'!$B$236,T561&lt;&gt;'Tabelas auxiliares'!$B$237,T561&lt;&gt;'Tabelas auxiliares'!$C$236,T561&lt;&gt;'Tabelas auxiliares'!$C$237,T561&lt;&gt;'Tabelas auxiliares'!$D$236),"FOLHA DE PESSOAL",IF(X561='Tabelas auxiliares'!$A$237,"CUSTEIO",IF(X561='Tabelas auxiliares'!$A$236,"INVESTIMENTO","ERRO - VERIFICAR"))))</f>
        <v>FOLHA DE PESSOAL</v>
      </c>
      <c r="Z561" s="64">
        <f t="shared" si="13"/>
        <v>218511.96</v>
      </c>
      <c r="AC561" s="44">
        <v>218511.96</v>
      </c>
      <c r="AD561" s="72"/>
      <c r="AE561" s="72"/>
      <c r="AF561" s="72"/>
      <c r="AG561" s="72"/>
      <c r="AH561" s="72"/>
      <c r="AI561" s="72"/>
      <c r="AJ561" s="72"/>
      <c r="AK561" s="72"/>
      <c r="AL561" s="72"/>
      <c r="AM561" s="72"/>
      <c r="AN561" s="72"/>
      <c r="AO561" s="72"/>
    </row>
    <row r="562" spans="1:41" x14ac:dyDescent="0.25">
      <c r="A562" t="s">
        <v>594</v>
      </c>
      <c r="B562" t="s">
        <v>302</v>
      </c>
      <c r="C562" t="s">
        <v>595</v>
      </c>
      <c r="D562" t="s">
        <v>90</v>
      </c>
      <c r="E562" t="s">
        <v>117</v>
      </c>
      <c r="F562" s="51" t="str">
        <f>IFERROR(VLOOKUP(D562,'Tabelas auxiliares'!$A$3:$B$61,2,FALSE),"")</f>
        <v>SUGEPE-FOLHA - PASEP + AUX. MORADIA</v>
      </c>
      <c r="G562" s="51" t="str">
        <f>IFERROR(VLOOKUP($B562,'Tabelas auxiliares'!$A$65:$C$102,2,FALSE),"")</f>
        <v>Folha de pagamento - Ativos, Previdência, PASEP</v>
      </c>
      <c r="H562" s="51" t="str">
        <f>IFERROR(VLOOKUP($B562,'Tabelas auxiliares'!$A$65:$C$102,3,FALSE),"")</f>
        <v>FOLHA DE PAGAMENTO / CONTRIBUICAO PARA O PSS / SUBSTITUICOES / INSS PATRONAL / PASEP</v>
      </c>
      <c r="I562" t="s">
        <v>1517</v>
      </c>
      <c r="J562" t="s">
        <v>2138</v>
      </c>
      <c r="K562" t="s">
        <v>2143</v>
      </c>
      <c r="L562" t="s">
        <v>2140</v>
      </c>
      <c r="M562" t="s">
        <v>165</v>
      </c>
      <c r="N562" t="s">
        <v>127</v>
      </c>
      <c r="O562" t="s">
        <v>167</v>
      </c>
      <c r="P562" t="s">
        <v>1959</v>
      </c>
      <c r="Q562" t="s">
        <v>168</v>
      </c>
      <c r="R562" t="s">
        <v>165</v>
      </c>
      <c r="S562" t="s">
        <v>119</v>
      </c>
      <c r="T562" t="s">
        <v>1960</v>
      </c>
      <c r="U562" t="s">
        <v>136</v>
      </c>
      <c r="V562" t="s">
        <v>2019</v>
      </c>
      <c r="W562" t="s">
        <v>2020</v>
      </c>
      <c r="X562" s="51" t="str">
        <f t="shared" si="12"/>
        <v>3</v>
      </c>
      <c r="Y562" s="51" t="str">
        <f>IF(T562="","",IF(AND(T562&lt;&gt;'Tabelas auxiliares'!$B$236,T562&lt;&gt;'Tabelas auxiliares'!$B$237,T562&lt;&gt;'Tabelas auxiliares'!$C$236,T562&lt;&gt;'Tabelas auxiliares'!$C$237,T562&lt;&gt;'Tabelas auxiliares'!$D$236),"FOLHA DE PESSOAL",IF(X562='Tabelas auxiliares'!$A$237,"CUSTEIO",IF(X562='Tabelas auxiliares'!$A$236,"INVESTIMENTO","ERRO - VERIFICAR"))))</f>
        <v>FOLHA DE PESSOAL</v>
      </c>
      <c r="Z562" s="64">
        <f t="shared" si="13"/>
        <v>4589.72</v>
      </c>
      <c r="AC562" s="44">
        <v>4589.72</v>
      </c>
      <c r="AD562" s="72"/>
      <c r="AE562" s="72"/>
      <c r="AF562" s="72"/>
      <c r="AG562" s="72"/>
      <c r="AH562" s="72"/>
      <c r="AI562" s="72"/>
      <c r="AJ562" s="72"/>
      <c r="AK562" s="72"/>
      <c r="AL562" s="72"/>
      <c r="AM562" s="72"/>
      <c r="AN562" s="72"/>
      <c r="AO562" s="72"/>
    </row>
    <row r="563" spans="1:41" x14ac:dyDescent="0.25">
      <c r="A563" t="s">
        <v>594</v>
      </c>
      <c r="B563" t="s">
        <v>302</v>
      </c>
      <c r="C563" t="s">
        <v>595</v>
      </c>
      <c r="D563" t="s">
        <v>90</v>
      </c>
      <c r="E563" t="s">
        <v>117</v>
      </c>
      <c r="F563" s="51" t="str">
        <f>IFERROR(VLOOKUP(D563,'Tabelas auxiliares'!$A$3:$B$61,2,FALSE),"")</f>
        <v>SUGEPE-FOLHA - PASEP + AUX. MORADIA</v>
      </c>
      <c r="G563" s="51" t="str">
        <f>IFERROR(VLOOKUP($B563,'Tabelas auxiliares'!$A$65:$C$102,2,FALSE),"")</f>
        <v>Folha de pagamento - Ativos, Previdência, PASEP</v>
      </c>
      <c r="H563" s="51" t="str">
        <f>IFERROR(VLOOKUP($B563,'Tabelas auxiliares'!$A$65:$C$102,3,FALSE),"")</f>
        <v>FOLHA DE PAGAMENTO / CONTRIBUICAO PARA O PSS / SUBSTITUICOES / INSS PATRONAL / PASEP</v>
      </c>
      <c r="I563" t="s">
        <v>1517</v>
      </c>
      <c r="J563" t="s">
        <v>2138</v>
      </c>
      <c r="K563" t="s">
        <v>2143</v>
      </c>
      <c r="L563" t="s">
        <v>2140</v>
      </c>
      <c r="M563" t="s">
        <v>165</v>
      </c>
      <c r="N563" t="s">
        <v>127</v>
      </c>
      <c r="O563" t="s">
        <v>167</v>
      </c>
      <c r="P563" t="s">
        <v>1959</v>
      </c>
      <c r="Q563" t="s">
        <v>168</v>
      </c>
      <c r="R563" t="s">
        <v>165</v>
      </c>
      <c r="S563" t="s">
        <v>119</v>
      </c>
      <c r="T563" t="s">
        <v>1960</v>
      </c>
      <c r="U563" t="s">
        <v>136</v>
      </c>
      <c r="V563" t="s">
        <v>2021</v>
      </c>
      <c r="W563" t="s">
        <v>2022</v>
      </c>
      <c r="X563" s="51" t="str">
        <f t="shared" si="12"/>
        <v>3</v>
      </c>
      <c r="Y563" s="51" t="str">
        <f>IF(T563="","",IF(AND(T563&lt;&gt;'Tabelas auxiliares'!$B$236,T563&lt;&gt;'Tabelas auxiliares'!$B$237,T563&lt;&gt;'Tabelas auxiliares'!$C$236,T563&lt;&gt;'Tabelas auxiliares'!$C$237,T563&lt;&gt;'Tabelas auxiliares'!$D$236),"FOLHA DE PESSOAL",IF(X563='Tabelas auxiliares'!$A$237,"CUSTEIO",IF(X563='Tabelas auxiliares'!$A$236,"INVESTIMENTO","ERRO - VERIFICAR"))))</f>
        <v>FOLHA DE PESSOAL</v>
      </c>
      <c r="Z563" s="64">
        <f t="shared" si="13"/>
        <v>10048.14</v>
      </c>
      <c r="AC563" s="44">
        <v>10048.14</v>
      </c>
      <c r="AD563" s="72"/>
      <c r="AE563" s="72"/>
      <c r="AF563" s="72"/>
      <c r="AG563" s="72"/>
      <c r="AH563" s="72"/>
      <c r="AI563" s="72"/>
      <c r="AJ563" s="72"/>
      <c r="AK563" s="72"/>
      <c r="AL563" s="72"/>
      <c r="AM563" s="72"/>
      <c r="AN563" s="72"/>
      <c r="AO563" s="72"/>
    </row>
    <row r="564" spans="1:41" x14ac:dyDescent="0.25">
      <c r="A564" t="s">
        <v>594</v>
      </c>
      <c r="B564" t="s">
        <v>302</v>
      </c>
      <c r="C564" t="s">
        <v>595</v>
      </c>
      <c r="D564" t="s">
        <v>90</v>
      </c>
      <c r="E564" t="s">
        <v>117</v>
      </c>
      <c r="F564" s="51" t="str">
        <f>IFERROR(VLOOKUP(D564,'Tabelas auxiliares'!$A$3:$B$61,2,FALSE),"")</f>
        <v>SUGEPE-FOLHA - PASEP + AUX. MORADIA</v>
      </c>
      <c r="G564" s="51" t="str">
        <f>IFERROR(VLOOKUP($B564,'Tabelas auxiliares'!$A$65:$C$102,2,FALSE),"")</f>
        <v>Folha de pagamento - Ativos, Previdência, PASEP</v>
      </c>
      <c r="H564" s="51" t="str">
        <f>IFERROR(VLOOKUP($B564,'Tabelas auxiliares'!$A$65:$C$102,3,FALSE),"")</f>
        <v>FOLHA DE PAGAMENTO / CONTRIBUICAO PARA O PSS / SUBSTITUICOES / INSS PATRONAL / PASEP</v>
      </c>
      <c r="I564" t="s">
        <v>1517</v>
      </c>
      <c r="J564" t="s">
        <v>2138</v>
      </c>
      <c r="K564" t="s">
        <v>2143</v>
      </c>
      <c r="L564" t="s">
        <v>2140</v>
      </c>
      <c r="M564" t="s">
        <v>165</v>
      </c>
      <c r="N564" t="s">
        <v>127</v>
      </c>
      <c r="O564" t="s">
        <v>167</v>
      </c>
      <c r="P564" t="s">
        <v>1959</v>
      </c>
      <c r="Q564" t="s">
        <v>168</v>
      </c>
      <c r="R564" t="s">
        <v>165</v>
      </c>
      <c r="S564" t="s">
        <v>119</v>
      </c>
      <c r="T564" t="s">
        <v>1960</v>
      </c>
      <c r="U564" t="s">
        <v>136</v>
      </c>
      <c r="V564" t="s">
        <v>2023</v>
      </c>
      <c r="W564" t="s">
        <v>2024</v>
      </c>
      <c r="X564" s="51" t="str">
        <f t="shared" si="12"/>
        <v>3</v>
      </c>
      <c r="Y564" s="51" t="str">
        <f>IF(T564="","",IF(AND(T564&lt;&gt;'Tabelas auxiliares'!$B$236,T564&lt;&gt;'Tabelas auxiliares'!$B$237,T564&lt;&gt;'Tabelas auxiliares'!$C$236,T564&lt;&gt;'Tabelas auxiliares'!$C$237,T564&lt;&gt;'Tabelas auxiliares'!$D$236),"FOLHA DE PESSOAL",IF(X564='Tabelas auxiliares'!$A$237,"CUSTEIO",IF(X564='Tabelas auxiliares'!$A$236,"INVESTIMENTO","ERRO - VERIFICAR"))))</f>
        <v>FOLHA DE PESSOAL</v>
      </c>
      <c r="Z564" s="64">
        <f t="shared" si="13"/>
        <v>3411.45</v>
      </c>
      <c r="AC564" s="44">
        <v>3411.45</v>
      </c>
      <c r="AD564" s="72"/>
      <c r="AE564" s="72"/>
      <c r="AF564" s="72"/>
      <c r="AG564" s="72"/>
      <c r="AH564" s="72"/>
      <c r="AI564" s="72"/>
      <c r="AJ564" s="72"/>
      <c r="AK564" s="72"/>
      <c r="AL564" s="72"/>
      <c r="AM564" s="72"/>
      <c r="AN564" s="72"/>
      <c r="AO564" s="72"/>
    </row>
    <row r="565" spans="1:41" x14ac:dyDescent="0.25">
      <c r="A565" t="s">
        <v>594</v>
      </c>
      <c r="B565" t="s">
        <v>302</v>
      </c>
      <c r="C565" t="s">
        <v>595</v>
      </c>
      <c r="D565" t="s">
        <v>90</v>
      </c>
      <c r="E565" t="s">
        <v>117</v>
      </c>
      <c r="F565" s="51" t="str">
        <f>IFERROR(VLOOKUP(D565,'Tabelas auxiliares'!$A$3:$B$61,2,FALSE),"")</f>
        <v>SUGEPE-FOLHA - PASEP + AUX. MORADIA</v>
      </c>
      <c r="G565" s="51" t="str">
        <f>IFERROR(VLOOKUP($B565,'Tabelas auxiliares'!$A$65:$C$102,2,FALSE),"")</f>
        <v>Folha de pagamento - Ativos, Previdência, PASEP</v>
      </c>
      <c r="H565" s="51" t="str">
        <f>IFERROR(VLOOKUP($B565,'Tabelas auxiliares'!$A$65:$C$102,3,FALSE),"")</f>
        <v>FOLHA DE PAGAMENTO / CONTRIBUICAO PARA O PSS / SUBSTITUICOES / INSS PATRONAL / PASEP</v>
      </c>
      <c r="I565" t="s">
        <v>1517</v>
      </c>
      <c r="J565" t="s">
        <v>2138</v>
      </c>
      <c r="K565" t="s">
        <v>2143</v>
      </c>
      <c r="L565" t="s">
        <v>2140</v>
      </c>
      <c r="M565" t="s">
        <v>165</v>
      </c>
      <c r="N565" t="s">
        <v>127</v>
      </c>
      <c r="O565" t="s">
        <v>167</v>
      </c>
      <c r="P565" t="s">
        <v>1959</v>
      </c>
      <c r="Q565" t="s">
        <v>168</v>
      </c>
      <c r="R565" t="s">
        <v>165</v>
      </c>
      <c r="S565" t="s">
        <v>119</v>
      </c>
      <c r="T565" t="s">
        <v>1960</v>
      </c>
      <c r="U565" t="s">
        <v>136</v>
      </c>
      <c r="V565" t="s">
        <v>2025</v>
      </c>
      <c r="W565" t="s">
        <v>2026</v>
      </c>
      <c r="X565" s="51" t="str">
        <f t="shared" si="12"/>
        <v>3</v>
      </c>
      <c r="Y565" s="51" t="str">
        <f>IF(T565="","",IF(AND(T565&lt;&gt;'Tabelas auxiliares'!$B$236,T565&lt;&gt;'Tabelas auxiliares'!$B$237,T565&lt;&gt;'Tabelas auxiliares'!$C$236,T565&lt;&gt;'Tabelas auxiliares'!$C$237,T565&lt;&gt;'Tabelas auxiliares'!$D$236),"FOLHA DE PESSOAL",IF(X565='Tabelas auxiliares'!$A$237,"CUSTEIO",IF(X565='Tabelas auxiliares'!$A$236,"INVESTIMENTO","ERRO - VERIFICAR"))))</f>
        <v>FOLHA DE PESSOAL</v>
      </c>
      <c r="Z565" s="64">
        <f t="shared" si="13"/>
        <v>577560.39</v>
      </c>
      <c r="AC565" s="44">
        <v>577560.39</v>
      </c>
      <c r="AD565" s="72"/>
      <c r="AE565" s="72"/>
      <c r="AF565" s="72"/>
      <c r="AG565" s="72"/>
      <c r="AH565" s="72"/>
      <c r="AI565" s="72"/>
      <c r="AJ565" s="72"/>
      <c r="AK565" s="72"/>
      <c r="AL565" s="72"/>
      <c r="AM565" s="72"/>
      <c r="AN565" s="72"/>
      <c r="AO565" s="72"/>
    </row>
    <row r="566" spans="1:41" x14ac:dyDescent="0.25">
      <c r="A566" t="s">
        <v>594</v>
      </c>
      <c r="B566" t="s">
        <v>302</v>
      </c>
      <c r="C566" t="s">
        <v>595</v>
      </c>
      <c r="D566" t="s">
        <v>90</v>
      </c>
      <c r="E566" t="s">
        <v>117</v>
      </c>
      <c r="F566" s="51" t="str">
        <f>IFERROR(VLOOKUP(D566,'Tabelas auxiliares'!$A$3:$B$61,2,FALSE),"")</f>
        <v>SUGEPE-FOLHA - PASEP + AUX. MORADIA</v>
      </c>
      <c r="G566" s="51" t="str">
        <f>IFERROR(VLOOKUP($B566,'Tabelas auxiliares'!$A$65:$C$102,2,FALSE),"")</f>
        <v>Folha de pagamento - Ativos, Previdência, PASEP</v>
      </c>
      <c r="H566" s="51" t="str">
        <f>IFERROR(VLOOKUP($B566,'Tabelas auxiliares'!$A$65:$C$102,3,FALSE),"")</f>
        <v>FOLHA DE PAGAMENTO / CONTRIBUICAO PARA O PSS / SUBSTITUICOES / INSS PATRONAL / PASEP</v>
      </c>
      <c r="I566" t="s">
        <v>1517</v>
      </c>
      <c r="J566" t="s">
        <v>2138</v>
      </c>
      <c r="K566" t="s">
        <v>2143</v>
      </c>
      <c r="L566" t="s">
        <v>2140</v>
      </c>
      <c r="M566" t="s">
        <v>165</v>
      </c>
      <c r="N566" t="s">
        <v>127</v>
      </c>
      <c r="O566" t="s">
        <v>167</v>
      </c>
      <c r="P566" t="s">
        <v>1959</v>
      </c>
      <c r="Q566" t="s">
        <v>168</v>
      </c>
      <c r="R566" t="s">
        <v>165</v>
      </c>
      <c r="S566" t="s">
        <v>119</v>
      </c>
      <c r="T566" t="s">
        <v>1960</v>
      </c>
      <c r="U566" t="s">
        <v>136</v>
      </c>
      <c r="V566" t="s">
        <v>2027</v>
      </c>
      <c r="W566" t="s">
        <v>2028</v>
      </c>
      <c r="X566" s="51" t="str">
        <f t="shared" si="12"/>
        <v>3</v>
      </c>
      <c r="Y566" s="51" t="str">
        <f>IF(T566="","",IF(AND(T566&lt;&gt;'Tabelas auxiliares'!$B$236,T566&lt;&gt;'Tabelas auxiliares'!$B$237,T566&lt;&gt;'Tabelas auxiliares'!$C$236,T566&lt;&gt;'Tabelas auxiliares'!$C$237,T566&lt;&gt;'Tabelas auxiliares'!$D$236),"FOLHA DE PESSOAL",IF(X566='Tabelas auxiliares'!$A$237,"CUSTEIO",IF(X566='Tabelas auxiliares'!$A$236,"INVESTIMENTO","ERRO - VERIFICAR"))))</f>
        <v>FOLHA DE PESSOAL</v>
      </c>
      <c r="Z566" s="64">
        <f t="shared" si="13"/>
        <v>123587.03</v>
      </c>
      <c r="AC566" s="44">
        <v>123587.03</v>
      </c>
      <c r="AD566" s="72"/>
      <c r="AE566" s="72"/>
      <c r="AF566" s="72"/>
      <c r="AG566" s="72"/>
      <c r="AH566" s="72"/>
      <c r="AI566" s="72"/>
      <c r="AJ566" s="72"/>
      <c r="AK566" s="72"/>
      <c r="AL566" s="72"/>
      <c r="AM566" s="72"/>
      <c r="AN566" s="72"/>
      <c r="AO566" s="72"/>
    </row>
    <row r="567" spans="1:41" x14ac:dyDescent="0.25">
      <c r="A567" t="s">
        <v>594</v>
      </c>
      <c r="B567" t="s">
        <v>302</v>
      </c>
      <c r="C567" t="s">
        <v>595</v>
      </c>
      <c r="D567" t="s">
        <v>90</v>
      </c>
      <c r="E567" t="s">
        <v>117</v>
      </c>
      <c r="F567" s="51" t="str">
        <f>IFERROR(VLOOKUP(D567,'Tabelas auxiliares'!$A$3:$B$61,2,FALSE),"")</f>
        <v>SUGEPE-FOLHA - PASEP + AUX. MORADIA</v>
      </c>
      <c r="G567" s="51" t="str">
        <f>IFERROR(VLOOKUP($B567,'Tabelas auxiliares'!$A$65:$C$102,2,FALSE),"")</f>
        <v>Folha de pagamento - Ativos, Previdência, PASEP</v>
      </c>
      <c r="H567" s="51" t="str">
        <f>IFERROR(VLOOKUP($B567,'Tabelas auxiliares'!$A$65:$C$102,3,FALSE),"")</f>
        <v>FOLHA DE PAGAMENTO / CONTRIBUICAO PARA O PSS / SUBSTITUICOES / INSS PATRONAL / PASEP</v>
      </c>
      <c r="I567" t="s">
        <v>1517</v>
      </c>
      <c r="J567" t="s">
        <v>2138</v>
      </c>
      <c r="K567" t="s">
        <v>2144</v>
      </c>
      <c r="L567" t="s">
        <v>2140</v>
      </c>
      <c r="M567" t="s">
        <v>165</v>
      </c>
      <c r="N567" t="s">
        <v>127</v>
      </c>
      <c r="O567" t="s">
        <v>167</v>
      </c>
      <c r="P567" t="s">
        <v>1959</v>
      </c>
      <c r="Q567" t="s">
        <v>168</v>
      </c>
      <c r="R567" t="s">
        <v>165</v>
      </c>
      <c r="S567" t="s">
        <v>119</v>
      </c>
      <c r="T567" t="s">
        <v>1960</v>
      </c>
      <c r="U567" t="s">
        <v>136</v>
      </c>
      <c r="V567" t="s">
        <v>2030</v>
      </c>
      <c r="W567" t="s">
        <v>2031</v>
      </c>
      <c r="X567" s="51" t="str">
        <f t="shared" si="12"/>
        <v>3</v>
      </c>
      <c r="Y567" s="51" t="str">
        <f>IF(T567="","",IF(AND(T567&lt;&gt;'Tabelas auxiliares'!$B$236,T567&lt;&gt;'Tabelas auxiliares'!$B$237,T567&lt;&gt;'Tabelas auxiliares'!$C$236,T567&lt;&gt;'Tabelas auxiliares'!$C$237,T567&lt;&gt;'Tabelas auxiliares'!$D$236),"FOLHA DE PESSOAL",IF(X567='Tabelas auxiliares'!$A$237,"CUSTEIO",IF(X567='Tabelas auxiliares'!$A$236,"INVESTIMENTO","ERRO - VERIFICAR"))))</f>
        <v>FOLHA DE PESSOAL</v>
      </c>
      <c r="Z567" s="64">
        <f t="shared" si="13"/>
        <v>12781.69</v>
      </c>
      <c r="AC567" s="44">
        <v>12781.69</v>
      </c>
      <c r="AD567" s="72"/>
      <c r="AE567" s="72"/>
      <c r="AF567" s="72"/>
      <c r="AG567" s="72"/>
      <c r="AH567" s="72"/>
      <c r="AI567" s="72"/>
      <c r="AJ567" s="72"/>
      <c r="AK567" s="72"/>
      <c r="AL567" s="72"/>
      <c r="AM567" s="72"/>
      <c r="AN567" s="72"/>
      <c r="AO567" s="72"/>
    </row>
    <row r="568" spans="1:41" x14ac:dyDescent="0.25">
      <c r="A568" t="s">
        <v>594</v>
      </c>
      <c r="B568" t="s">
        <v>302</v>
      </c>
      <c r="C568" t="s">
        <v>595</v>
      </c>
      <c r="D568" t="s">
        <v>90</v>
      </c>
      <c r="E568" t="s">
        <v>117</v>
      </c>
      <c r="F568" s="51" t="str">
        <f>IFERROR(VLOOKUP(D568,'Tabelas auxiliares'!$A$3:$B$61,2,FALSE),"")</f>
        <v>SUGEPE-FOLHA - PASEP + AUX. MORADIA</v>
      </c>
      <c r="G568" s="51" t="str">
        <f>IFERROR(VLOOKUP($B568,'Tabelas auxiliares'!$A$65:$C$102,2,FALSE),"")</f>
        <v>Folha de pagamento - Ativos, Previdência, PASEP</v>
      </c>
      <c r="H568" s="51" t="str">
        <f>IFERROR(VLOOKUP($B568,'Tabelas auxiliares'!$A$65:$C$102,3,FALSE),"")</f>
        <v>FOLHA DE PAGAMENTO / CONTRIBUICAO PARA O PSS / SUBSTITUICOES / INSS PATRONAL / PASEP</v>
      </c>
      <c r="I568" t="s">
        <v>1517</v>
      </c>
      <c r="J568" t="s">
        <v>2138</v>
      </c>
      <c r="K568" t="s">
        <v>2145</v>
      </c>
      <c r="L568" t="s">
        <v>2140</v>
      </c>
      <c r="M568" t="s">
        <v>165</v>
      </c>
      <c r="N568" t="s">
        <v>127</v>
      </c>
      <c r="O568" t="s">
        <v>167</v>
      </c>
      <c r="P568" t="s">
        <v>1959</v>
      </c>
      <c r="Q568" t="s">
        <v>168</v>
      </c>
      <c r="R568" t="s">
        <v>165</v>
      </c>
      <c r="S568" t="s">
        <v>119</v>
      </c>
      <c r="T568" t="s">
        <v>1960</v>
      </c>
      <c r="U568" t="s">
        <v>136</v>
      </c>
      <c r="V568" t="s">
        <v>2033</v>
      </c>
      <c r="W568" t="s">
        <v>2034</v>
      </c>
      <c r="X568" s="51" t="str">
        <f t="shared" si="12"/>
        <v>3</v>
      </c>
      <c r="Y568" s="51" t="str">
        <f>IF(T568="","",IF(AND(T568&lt;&gt;'Tabelas auxiliares'!$B$236,T568&lt;&gt;'Tabelas auxiliares'!$B$237,T568&lt;&gt;'Tabelas auxiliares'!$C$236,T568&lt;&gt;'Tabelas auxiliares'!$C$237,T568&lt;&gt;'Tabelas auxiliares'!$D$236),"FOLHA DE PESSOAL",IF(X568='Tabelas auxiliares'!$A$237,"CUSTEIO",IF(X568='Tabelas auxiliares'!$A$236,"INVESTIMENTO","ERRO - VERIFICAR"))))</f>
        <v>FOLHA DE PESSOAL</v>
      </c>
      <c r="Z568" s="64">
        <f t="shared" si="13"/>
        <v>13815.06</v>
      </c>
      <c r="AC568" s="44">
        <v>13815.06</v>
      </c>
      <c r="AD568" s="72"/>
      <c r="AE568" s="72"/>
      <c r="AF568" s="72"/>
      <c r="AG568" s="72"/>
      <c r="AH568" s="72"/>
      <c r="AI568" s="72"/>
      <c r="AJ568" s="72"/>
      <c r="AK568" s="72"/>
      <c r="AL568" s="72"/>
      <c r="AM568" s="72"/>
      <c r="AN568" s="72"/>
      <c r="AO568" s="72"/>
    </row>
    <row r="569" spans="1:41" x14ac:dyDescent="0.25">
      <c r="A569" t="s">
        <v>594</v>
      </c>
      <c r="B569" t="s">
        <v>302</v>
      </c>
      <c r="C569" t="s">
        <v>595</v>
      </c>
      <c r="D569" t="s">
        <v>90</v>
      </c>
      <c r="E569" t="s">
        <v>117</v>
      </c>
      <c r="F569" s="51" t="str">
        <f>IFERROR(VLOOKUP(D569,'Tabelas auxiliares'!$A$3:$B$61,2,FALSE),"")</f>
        <v>SUGEPE-FOLHA - PASEP + AUX. MORADIA</v>
      </c>
      <c r="G569" s="51" t="str">
        <f>IFERROR(VLOOKUP($B569,'Tabelas auxiliares'!$A$65:$C$102,2,FALSE),"")</f>
        <v>Folha de pagamento - Ativos, Previdência, PASEP</v>
      </c>
      <c r="H569" s="51" t="str">
        <f>IFERROR(VLOOKUP($B569,'Tabelas auxiliares'!$A$65:$C$102,3,FALSE),"")</f>
        <v>FOLHA DE PAGAMENTO / CONTRIBUICAO PARA O PSS / SUBSTITUICOES / INSS PATRONAL / PASEP</v>
      </c>
      <c r="I569" t="s">
        <v>1517</v>
      </c>
      <c r="J569" t="s">
        <v>2138</v>
      </c>
      <c r="K569" t="s">
        <v>2146</v>
      </c>
      <c r="L569" t="s">
        <v>2140</v>
      </c>
      <c r="M569" t="s">
        <v>165</v>
      </c>
      <c r="N569" t="s">
        <v>127</v>
      </c>
      <c r="O569" t="s">
        <v>167</v>
      </c>
      <c r="P569" t="s">
        <v>1959</v>
      </c>
      <c r="Q569" t="s">
        <v>168</v>
      </c>
      <c r="R569" t="s">
        <v>165</v>
      </c>
      <c r="S569" t="s">
        <v>119</v>
      </c>
      <c r="T569" t="s">
        <v>1960</v>
      </c>
      <c r="U569" t="s">
        <v>136</v>
      </c>
      <c r="V569" t="s">
        <v>2036</v>
      </c>
      <c r="W569" t="s">
        <v>2037</v>
      </c>
      <c r="X569" s="51" t="str">
        <f t="shared" si="12"/>
        <v>3</v>
      </c>
      <c r="Y569" s="51" t="str">
        <f>IF(T569="","",IF(AND(T569&lt;&gt;'Tabelas auxiliares'!$B$236,T569&lt;&gt;'Tabelas auxiliares'!$B$237,T569&lt;&gt;'Tabelas auxiliares'!$C$236,T569&lt;&gt;'Tabelas auxiliares'!$C$237,T569&lt;&gt;'Tabelas auxiliares'!$D$236),"FOLHA DE PESSOAL",IF(X569='Tabelas auxiliares'!$A$237,"CUSTEIO",IF(X569='Tabelas auxiliares'!$A$236,"INVESTIMENTO","ERRO - VERIFICAR"))))</f>
        <v>FOLHA DE PESSOAL</v>
      </c>
      <c r="Z569" s="64">
        <f t="shared" si="13"/>
        <v>29393.53</v>
      </c>
      <c r="AC569" s="44">
        <v>29393.53</v>
      </c>
      <c r="AD569" s="72"/>
      <c r="AE569" s="72"/>
      <c r="AF569" s="72"/>
      <c r="AG569" s="72"/>
      <c r="AH569" s="72"/>
      <c r="AI569" s="72"/>
      <c r="AJ569" s="72"/>
      <c r="AK569" s="72"/>
      <c r="AL569" s="72"/>
      <c r="AM569" s="72"/>
      <c r="AN569" s="72"/>
      <c r="AO569" s="72"/>
    </row>
    <row r="570" spans="1:41" x14ac:dyDescent="0.25">
      <c r="A570" t="s">
        <v>594</v>
      </c>
      <c r="B570" t="s">
        <v>302</v>
      </c>
      <c r="C570" t="s">
        <v>595</v>
      </c>
      <c r="D570" t="s">
        <v>90</v>
      </c>
      <c r="E570" t="s">
        <v>117</v>
      </c>
      <c r="F570" s="51" t="str">
        <f>IFERROR(VLOOKUP(D570,'Tabelas auxiliares'!$A$3:$B$61,2,FALSE),"")</f>
        <v>SUGEPE-FOLHA - PASEP + AUX. MORADIA</v>
      </c>
      <c r="G570" s="51" t="str">
        <f>IFERROR(VLOOKUP($B570,'Tabelas auxiliares'!$A$65:$C$102,2,FALSE),"")</f>
        <v>Folha de pagamento - Ativos, Previdência, PASEP</v>
      </c>
      <c r="H570" s="51" t="str">
        <f>IFERROR(VLOOKUP($B570,'Tabelas auxiliares'!$A$65:$C$102,3,FALSE),"")</f>
        <v>FOLHA DE PAGAMENTO / CONTRIBUICAO PARA O PSS / SUBSTITUICOES / INSS PATRONAL / PASEP</v>
      </c>
      <c r="I570" t="s">
        <v>1517</v>
      </c>
      <c r="J570" t="s">
        <v>2138</v>
      </c>
      <c r="K570" t="s">
        <v>2147</v>
      </c>
      <c r="L570" t="s">
        <v>2140</v>
      </c>
      <c r="M570" t="s">
        <v>2039</v>
      </c>
      <c r="N570" t="s">
        <v>127</v>
      </c>
      <c r="O570" t="s">
        <v>167</v>
      </c>
      <c r="P570" t="s">
        <v>1959</v>
      </c>
      <c r="Q570" t="s">
        <v>168</v>
      </c>
      <c r="R570" t="s">
        <v>165</v>
      </c>
      <c r="S570" t="s">
        <v>119</v>
      </c>
      <c r="T570" t="s">
        <v>1960</v>
      </c>
      <c r="U570" t="s">
        <v>136</v>
      </c>
      <c r="V570" t="s">
        <v>2040</v>
      </c>
      <c r="W570" t="s">
        <v>2041</v>
      </c>
      <c r="X570" s="51" t="str">
        <f t="shared" si="12"/>
        <v>3</v>
      </c>
      <c r="Y570" s="51" t="str">
        <f>IF(T570="","",IF(AND(T570&lt;&gt;'Tabelas auxiliares'!$B$236,T570&lt;&gt;'Tabelas auxiliares'!$B$237,T570&lt;&gt;'Tabelas auxiliares'!$C$236,T570&lt;&gt;'Tabelas auxiliares'!$C$237,T570&lt;&gt;'Tabelas auxiliares'!$D$236),"FOLHA DE PESSOAL",IF(X570='Tabelas auxiliares'!$A$237,"CUSTEIO",IF(X570='Tabelas auxiliares'!$A$236,"INVESTIMENTO","ERRO - VERIFICAR"))))</f>
        <v>FOLHA DE PESSOAL</v>
      </c>
      <c r="Z570" s="64">
        <f t="shared" si="13"/>
        <v>137042.09</v>
      </c>
      <c r="AC570" s="44">
        <v>137042.09</v>
      </c>
      <c r="AD570" s="72"/>
      <c r="AE570" s="72"/>
      <c r="AF570" s="72"/>
      <c r="AG570" s="72"/>
      <c r="AH570" s="72"/>
      <c r="AI570" s="72"/>
      <c r="AJ570" s="72"/>
      <c r="AK570" s="72"/>
      <c r="AL570" s="72"/>
      <c r="AM570" s="72"/>
      <c r="AN570" s="72"/>
      <c r="AO570" s="72"/>
    </row>
    <row r="571" spans="1:41" x14ac:dyDescent="0.25">
      <c r="A571" t="s">
        <v>594</v>
      </c>
      <c r="B571" t="s">
        <v>302</v>
      </c>
      <c r="C571" t="s">
        <v>595</v>
      </c>
      <c r="D571" t="s">
        <v>90</v>
      </c>
      <c r="E571" t="s">
        <v>117</v>
      </c>
      <c r="F571" s="51" t="str">
        <f>IFERROR(VLOOKUP(D571,'Tabelas auxiliares'!$A$3:$B$61,2,FALSE),"")</f>
        <v>SUGEPE-FOLHA - PASEP + AUX. MORADIA</v>
      </c>
      <c r="G571" s="51" t="str">
        <f>IFERROR(VLOOKUP($B571,'Tabelas auxiliares'!$A$65:$C$102,2,FALSE),"")</f>
        <v>Folha de pagamento - Ativos, Previdência, PASEP</v>
      </c>
      <c r="H571" s="51" t="str">
        <f>IFERROR(VLOOKUP($B571,'Tabelas auxiliares'!$A$65:$C$102,3,FALSE),"")</f>
        <v>FOLHA DE PAGAMENTO / CONTRIBUICAO PARA O PSS / SUBSTITUICOES / INSS PATRONAL / PASEP</v>
      </c>
      <c r="I571" t="s">
        <v>1517</v>
      </c>
      <c r="J571" t="s">
        <v>2138</v>
      </c>
      <c r="K571" t="s">
        <v>2148</v>
      </c>
      <c r="L571" t="s">
        <v>2140</v>
      </c>
      <c r="M571" t="s">
        <v>2043</v>
      </c>
      <c r="N571" t="s">
        <v>126</v>
      </c>
      <c r="O571" t="s">
        <v>167</v>
      </c>
      <c r="P571" t="s">
        <v>1974</v>
      </c>
      <c r="Q571" t="s">
        <v>168</v>
      </c>
      <c r="R571" t="s">
        <v>165</v>
      </c>
      <c r="S571" t="s">
        <v>119</v>
      </c>
      <c r="T571" t="s">
        <v>1975</v>
      </c>
      <c r="U571" t="s">
        <v>120</v>
      </c>
      <c r="V571" t="s">
        <v>1976</v>
      </c>
      <c r="W571" t="s">
        <v>1977</v>
      </c>
      <c r="X571" s="51" t="str">
        <f t="shared" si="12"/>
        <v>3</v>
      </c>
      <c r="Y571" s="51" t="str">
        <f>IF(T571="","",IF(AND(T571&lt;&gt;'Tabelas auxiliares'!$B$236,T571&lt;&gt;'Tabelas auxiliares'!$B$237,T571&lt;&gt;'Tabelas auxiliares'!$C$236,T571&lt;&gt;'Tabelas auxiliares'!$C$237,T571&lt;&gt;'Tabelas auxiliares'!$D$236),"FOLHA DE PESSOAL",IF(X571='Tabelas auxiliares'!$A$237,"CUSTEIO",IF(X571='Tabelas auxiliares'!$A$236,"INVESTIMENTO","ERRO - VERIFICAR"))))</f>
        <v>FOLHA DE PESSOAL</v>
      </c>
      <c r="Z571" s="64">
        <f t="shared" si="13"/>
        <v>3914870.54</v>
      </c>
      <c r="AC571" s="44">
        <v>3914870.54</v>
      </c>
      <c r="AD571" s="72"/>
      <c r="AE571" s="72"/>
      <c r="AF571" s="72"/>
      <c r="AG571" s="72"/>
      <c r="AH571" s="72"/>
      <c r="AI571" s="72"/>
      <c r="AJ571" s="72"/>
      <c r="AK571" s="72"/>
      <c r="AL571" s="72"/>
      <c r="AM571" s="72"/>
      <c r="AN571" s="72"/>
      <c r="AO571" s="72"/>
    </row>
    <row r="572" spans="1:41" x14ac:dyDescent="0.25">
      <c r="A572" t="s">
        <v>594</v>
      </c>
      <c r="B572" t="s">
        <v>302</v>
      </c>
      <c r="C572" t="s">
        <v>595</v>
      </c>
      <c r="D572" t="s">
        <v>90</v>
      </c>
      <c r="E572" t="s">
        <v>117</v>
      </c>
      <c r="F572" s="51" t="str">
        <f>IFERROR(VLOOKUP(D572,'Tabelas auxiliares'!$A$3:$B$61,2,FALSE),"")</f>
        <v>SUGEPE-FOLHA - PASEP + AUX. MORADIA</v>
      </c>
      <c r="G572" s="51" t="str">
        <f>IFERROR(VLOOKUP($B572,'Tabelas auxiliares'!$A$65:$C$102,2,FALSE),"")</f>
        <v>Folha de pagamento - Ativos, Previdência, PASEP</v>
      </c>
      <c r="H572" s="51" t="str">
        <f>IFERROR(VLOOKUP($B572,'Tabelas auxiliares'!$A$65:$C$102,3,FALSE),"")</f>
        <v>FOLHA DE PAGAMENTO / CONTRIBUICAO PARA O PSS / SUBSTITUICOES / INSS PATRONAL / PASEP</v>
      </c>
      <c r="I572" t="s">
        <v>1517</v>
      </c>
      <c r="J572" t="s">
        <v>2138</v>
      </c>
      <c r="K572" t="s">
        <v>2149</v>
      </c>
      <c r="L572" t="s">
        <v>2140</v>
      </c>
      <c r="M572" t="s">
        <v>2045</v>
      </c>
      <c r="N572" t="s">
        <v>166</v>
      </c>
      <c r="O572" t="s">
        <v>167</v>
      </c>
      <c r="P572" t="s">
        <v>200</v>
      </c>
      <c r="Q572" t="s">
        <v>168</v>
      </c>
      <c r="R572" t="s">
        <v>165</v>
      </c>
      <c r="S572" t="s">
        <v>119</v>
      </c>
      <c r="T572" t="s">
        <v>164</v>
      </c>
      <c r="U572" t="s">
        <v>118</v>
      </c>
      <c r="V572" t="s">
        <v>2046</v>
      </c>
      <c r="W572" t="s">
        <v>2047</v>
      </c>
      <c r="X572" s="51" t="str">
        <f t="shared" si="12"/>
        <v>3</v>
      </c>
      <c r="Y572" s="51" t="str">
        <f>IF(T572="","",IF(AND(T572&lt;&gt;'Tabelas auxiliares'!$B$236,T572&lt;&gt;'Tabelas auxiliares'!$B$237,T572&lt;&gt;'Tabelas auxiliares'!$C$236,T572&lt;&gt;'Tabelas auxiliares'!$C$237,T572&lt;&gt;'Tabelas auxiliares'!$D$236),"FOLHA DE PESSOAL",IF(X572='Tabelas auxiliares'!$A$237,"CUSTEIO",IF(X572='Tabelas auxiliares'!$A$236,"INVESTIMENTO","ERRO - VERIFICAR"))))</f>
        <v>CUSTEIO</v>
      </c>
      <c r="Z572" s="64">
        <f t="shared" si="13"/>
        <v>188515.85</v>
      </c>
      <c r="AC572" s="44">
        <v>188515.85</v>
      </c>
      <c r="AD572" s="72"/>
      <c r="AE572" s="72"/>
      <c r="AF572" s="72"/>
      <c r="AG572" s="72"/>
      <c r="AH572" s="72"/>
      <c r="AI572" s="72"/>
      <c r="AJ572" s="72"/>
      <c r="AK572" s="72"/>
      <c r="AL572" s="72"/>
      <c r="AM572" s="72"/>
      <c r="AN572" s="72"/>
      <c r="AO572" s="72"/>
    </row>
    <row r="573" spans="1:41" x14ac:dyDescent="0.25">
      <c r="A573" t="s">
        <v>594</v>
      </c>
      <c r="B573" t="s">
        <v>302</v>
      </c>
      <c r="C573" t="s">
        <v>595</v>
      </c>
      <c r="D573" t="s">
        <v>90</v>
      </c>
      <c r="E573" t="s">
        <v>117</v>
      </c>
      <c r="F573" s="51" t="str">
        <f>IFERROR(VLOOKUP(D573,'Tabelas auxiliares'!$A$3:$B$61,2,FALSE),"")</f>
        <v>SUGEPE-FOLHA - PASEP + AUX. MORADIA</v>
      </c>
      <c r="G573" s="51" t="str">
        <f>IFERROR(VLOOKUP($B573,'Tabelas auxiliares'!$A$65:$C$102,2,FALSE),"")</f>
        <v>Folha de pagamento - Ativos, Previdência, PASEP</v>
      </c>
      <c r="H573" s="51" t="str">
        <f>IFERROR(VLOOKUP($B573,'Tabelas auxiliares'!$A$65:$C$102,3,FALSE),"")</f>
        <v>FOLHA DE PAGAMENTO / CONTRIBUICAO PARA O PSS / SUBSTITUICOES / INSS PATRONAL / PASEP</v>
      </c>
      <c r="I573" t="s">
        <v>617</v>
      </c>
      <c r="J573" t="s">
        <v>2138</v>
      </c>
      <c r="K573" t="s">
        <v>2150</v>
      </c>
      <c r="L573" t="s">
        <v>2140</v>
      </c>
      <c r="M573" t="s">
        <v>1737</v>
      </c>
      <c r="N573" t="s">
        <v>127</v>
      </c>
      <c r="O573" t="s">
        <v>167</v>
      </c>
      <c r="P573" t="s">
        <v>1959</v>
      </c>
      <c r="Q573" t="s">
        <v>168</v>
      </c>
      <c r="R573" t="s">
        <v>165</v>
      </c>
      <c r="S573" t="s">
        <v>119</v>
      </c>
      <c r="T573" t="s">
        <v>1960</v>
      </c>
      <c r="U573" t="s">
        <v>136</v>
      </c>
      <c r="V573" t="s">
        <v>1961</v>
      </c>
      <c r="W573" t="s">
        <v>1962</v>
      </c>
      <c r="X573" s="51" t="str">
        <f t="shared" si="12"/>
        <v>3</v>
      </c>
      <c r="Y573" s="51" t="str">
        <f>IF(T573="","",IF(AND(T573&lt;&gt;'Tabelas auxiliares'!$B$236,T573&lt;&gt;'Tabelas auxiliares'!$B$237,T573&lt;&gt;'Tabelas auxiliares'!$C$236,T573&lt;&gt;'Tabelas auxiliares'!$C$237,T573&lt;&gt;'Tabelas auxiliares'!$D$236),"FOLHA DE PESSOAL",IF(X573='Tabelas auxiliares'!$A$237,"CUSTEIO",IF(X573='Tabelas auxiliares'!$A$236,"INVESTIMENTO","ERRO - VERIFICAR"))))</f>
        <v>FOLHA DE PESSOAL</v>
      </c>
      <c r="Z573" s="64">
        <f t="shared" si="13"/>
        <v>159347.89000000001</v>
      </c>
      <c r="AC573" s="44">
        <v>159347.89000000001</v>
      </c>
      <c r="AD573" s="72"/>
      <c r="AE573" s="72"/>
      <c r="AF573" s="72"/>
      <c r="AG573" s="72"/>
      <c r="AH573" s="72"/>
      <c r="AI573" s="72"/>
      <c r="AJ573" s="72"/>
      <c r="AK573" s="72"/>
      <c r="AL573" s="72"/>
      <c r="AM573" s="72"/>
      <c r="AN573" s="72"/>
      <c r="AO573" s="72"/>
    </row>
    <row r="574" spans="1:41" x14ac:dyDescent="0.25">
      <c r="A574" t="s">
        <v>594</v>
      </c>
      <c r="B574" t="s">
        <v>302</v>
      </c>
      <c r="C574" t="s">
        <v>595</v>
      </c>
      <c r="D574" t="s">
        <v>90</v>
      </c>
      <c r="E574" t="s">
        <v>117</v>
      </c>
      <c r="F574" s="51" t="str">
        <f>IFERROR(VLOOKUP(D574,'Tabelas auxiliares'!$A$3:$B$61,2,FALSE),"")</f>
        <v>SUGEPE-FOLHA - PASEP + AUX. MORADIA</v>
      </c>
      <c r="G574" s="51" t="str">
        <f>IFERROR(VLOOKUP($B574,'Tabelas auxiliares'!$A$65:$C$102,2,FALSE),"")</f>
        <v>Folha de pagamento - Ativos, Previdência, PASEP</v>
      </c>
      <c r="H574" s="51" t="str">
        <f>IFERROR(VLOOKUP($B574,'Tabelas auxiliares'!$A$65:$C$102,3,FALSE),"")</f>
        <v>FOLHA DE PAGAMENTO / CONTRIBUICAO PARA O PSS / SUBSTITUICOES / INSS PATRONAL / PASEP</v>
      </c>
      <c r="I574" t="s">
        <v>617</v>
      </c>
      <c r="J574" t="s">
        <v>2138</v>
      </c>
      <c r="K574" t="s">
        <v>2150</v>
      </c>
      <c r="L574" t="s">
        <v>2140</v>
      </c>
      <c r="M574" t="s">
        <v>1737</v>
      </c>
      <c r="N574" t="s">
        <v>127</v>
      </c>
      <c r="O574" t="s">
        <v>167</v>
      </c>
      <c r="P574" t="s">
        <v>1959</v>
      </c>
      <c r="Q574" t="s">
        <v>168</v>
      </c>
      <c r="R574" t="s">
        <v>165</v>
      </c>
      <c r="S574" t="s">
        <v>119</v>
      </c>
      <c r="T574" t="s">
        <v>1960</v>
      </c>
      <c r="U574" t="s">
        <v>136</v>
      </c>
      <c r="V574" t="s">
        <v>1963</v>
      </c>
      <c r="W574" t="s">
        <v>1964</v>
      </c>
      <c r="X574" s="51" t="str">
        <f t="shared" si="12"/>
        <v>3</v>
      </c>
      <c r="Y574" s="51" t="str">
        <f>IF(T574="","",IF(AND(T574&lt;&gt;'Tabelas auxiliares'!$B$236,T574&lt;&gt;'Tabelas auxiliares'!$B$237,T574&lt;&gt;'Tabelas auxiliares'!$C$236,T574&lt;&gt;'Tabelas auxiliares'!$C$237,T574&lt;&gt;'Tabelas auxiliares'!$D$236),"FOLHA DE PESSOAL",IF(X574='Tabelas auxiliares'!$A$237,"CUSTEIO",IF(X574='Tabelas auxiliares'!$A$236,"INVESTIMENTO","ERRO - VERIFICAR"))))</f>
        <v>FOLHA DE PESSOAL</v>
      </c>
      <c r="Z574" s="64">
        <f t="shared" si="13"/>
        <v>7967.39</v>
      </c>
      <c r="AC574" s="44">
        <v>7967.39</v>
      </c>
      <c r="AD574" s="72"/>
      <c r="AE574" s="72"/>
      <c r="AF574" s="72"/>
      <c r="AG574" s="72"/>
      <c r="AH574" s="72"/>
      <c r="AI574" s="72"/>
      <c r="AJ574" s="72"/>
      <c r="AK574" s="72"/>
      <c r="AL574" s="72"/>
      <c r="AM574" s="72"/>
      <c r="AN574" s="72"/>
      <c r="AO574" s="72"/>
    </row>
    <row r="575" spans="1:41" x14ac:dyDescent="0.25">
      <c r="A575" t="s">
        <v>594</v>
      </c>
      <c r="B575" t="s">
        <v>302</v>
      </c>
      <c r="C575" t="s">
        <v>595</v>
      </c>
      <c r="D575" t="s">
        <v>90</v>
      </c>
      <c r="E575" t="s">
        <v>117</v>
      </c>
      <c r="F575" s="51" t="str">
        <f>IFERROR(VLOOKUP(D575,'Tabelas auxiliares'!$A$3:$B$61,2,FALSE),"")</f>
        <v>SUGEPE-FOLHA - PASEP + AUX. MORADIA</v>
      </c>
      <c r="G575" s="51" t="str">
        <f>IFERROR(VLOOKUP($B575,'Tabelas auxiliares'!$A$65:$C$102,2,FALSE),"")</f>
        <v>Folha de pagamento - Ativos, Previdência, PASEP</v>
      </c>
      <c r="H575" s="51" t="str">
        <f>IFERROR(VLOOKUP($B575,'Tabelas auxiliares'!$A$65:$C$102,3,FALSE),"")</f>
        <v>FOLHA DE PAGAMENTO / CONTRIBUICAO PARA O PSS / SUBSTITUICOES / INSS PATRONAL / PASEP</v>
      </c>
      <c r="I575" t="s">
        <v>1139</v>
      </c>
      <c r="J575" t="s">
        <v>2151</v>
      </c>
      <c r="K575" t="s">
        <v>2152</v>
      </c>
      <c r="L575" t="s">
        <v>2153</v>
      </c>
      <c r="M575" t="s">
        <v>165</v>
      </c>
      <c r="N575" t="s">
        <v>125</v>
      </c>
      <c r="O575" t="s">
        <v>167</v>
      </c>
      <c r="P575" t="s">
        <v>1982</v>
      </c>
      <c r="Q575" t="s">
        <v>168</v>
      </c>
      <c r="R575" t="s">
        <v>165</v>
      </c>
      <c r="S575" t="s">
        <v>1983</v>
      </c>
      <c r="T575" t="s">
        <v>1960</v>
      </c>
      <c r="U575" t="s">
        <v>135</v>
      </c>
      <c r="V575" t="s">
        <v>1984</v>
      </c>
      <c r="W575" t="s">
        <v>1985</v>
      </c>
      <c r="X575" s="51" t="str">
        <f t="shared" si="12"/>
        <v>3</v>
      </c>
      <c r="Y575" s="51" t="str">
        <f>IF(T575="","",IF(AND(T575&lt;&gt;'Tabelas auxiliares'!$B$236,T575&lt;&gt;'Tabelas auxiliares'!$B$237,T575&lt;&gt;'Tabelas auxiliares'!$C$236,T575&lt;&gt;'Tabelas auxiliares'!$C$237,T575&lt;&gt;'Tabelas auxiliares'!$D$236),"FOLHA DE PESSOAL",IF(X575='Tabelas auxiliares'!$A$237,"CUSTEIO",IF(X575='Tabelas auxiliares'!$A$236,"INVESTIMENTO","ERRO - VERIFICAR"))))</f>
        <v>FOLHA DE PESSOAL</v>
      </c>
      <c r="Z575" s="64">
        <f t="shared" si="13"/>
        <v>422651.38</v>
      </c>
      <c r="AC575" s="44">
        <v>422651.38</v>
      </c>
      <c r="AD575" s="72"/>
      <c r="AE575" s="72"/>
      <c r="AF575" s="72"/>
      <c r="AG575" s="72"/>
      <c r="AH575" s="72"/>
      <c r="AI575" s="72"/>
      <c r="AJ575" s="72"/>
      <c r="AK575" s="72"/>
      <c r="AL575" s="72"/>
      <c r="AM575" s="72"/>
      <c r="AN575" s="72"/>
      <c r="AO575" s="72"/>
    </row>
    <row r="576" spans="1:41" x14ac:dyDescent="0.25">
      <c r="A576" t="s">
        <v>594</v>
      </c>
      <c r="B576" t="s">
        <v>302</v>
      </c>
      <c r="C576" t="s">
        <v>595</v>
      </c>
      <c r="D576" t="s">
        <v>90</v>
      </c>
      <c r="E576" t="s">
        <v>117</v>
      </c>
      <c r="F576" s="51" t="str">
        <f>IFERROR(VLOOKUP(D576,'Tabelas auxiliares'!$A$3:$B$61,2,FALSE),"")</f>
        <v>SUGEPE-FOLHA - PASEP + AUX. MORADIA</v>
      </c>
      <c r="G576" s="51" t="str">
        <f>IFERROR(VLOOKUP($B576,'Tabelas auxiliares'!$A$65:$C$102,2,FALSE),"")</f>
        <v>Folha de pagamento - Ativos, Previdência, PASEP</v>
      </c>
      <c r="H576" s="51" t="str">
        <f>IFERROR(VLOOKUP($B576,'Tabelas auxiliares'!$A$65:$C$102,3,FALSE),"")</f>
        <v>FOLHA DE PAGAMENTO / CONTRIBUICAO PARA O PSS / SUBSTITUICOES / INSS PATRONAL / PASEP</v>
      </c>
      <c r="I576" t="s">
        <v>1139</v>
      </c>
      <c r="J576" t="s">
        <v>2151</v>
      </c>
      <c r="K576" t="s">
        <v>2152</v>
      </c>
      <c r="L576" t="s">
        <v>2153</v>
      </c>
      <c r="M576" t="s">
        <v>165</v>
      </c>
      <c r="N576" t="s">
        <v>125</v>
      </c>
      <c r="O576" t="s">
        <v>167</v>
      </c>
      <c r="P576" t="s">
        <v>1982</v>
      </c>
      <c r="Q576" t="s">
        <v>168</v>
      </c>
      <c r="R576" t="s">
        <v>165</v>
      </c>
      <c r="S576" t="s">
        <v>1983</v>
      </c>
      <c r="T576" t="s">
        <v>1960</v>
      </c>
      <c r="U576" t="s">
        <v>135</v>
      </c>
      <c r="V576" t="s">
        <v>1986</v>
      </c>
      <c r="W576" t="s">
        <v>1987</v>
      </c>
      <c r="X576" s="51" t="str">
        <f t="shared" si="12"/>
        <v>3</v>
      </c>
      <c r="Y576" s="51" t="str">
        <f>IF(T576="","",IF(AND(T576&lt;&gt;'Tabelas auxiliares'!$B$236,T576&lt;&gt;'Tabelas auxiliares'!$B$237,T576&lt;&gt;'Tabelas auxiliares'!$C$236,T576&lt;&gt;'Tabelas auxiliares'!$C$237,T576&lt;&gt;'Tabelas auxiliares'!$D$236),"FOLHA DE PESSOAL",IF(X576='Tabelas auxiliares'!$A$237,"CUSTEIO",IF(X576='Tabelas auxiliares'!$A$236,"INVESTIMENTO","ERRO - VERIFICAR"))))</f>
        <v>FOLHA DE PESSOAL</v>
      </c>
      <c r="Z576" s="64">
        <f t="shared" si="13"/>
        <v>9057.2800000000007</v>
      </c>
      <c r="AC576" s="44">
        <v>9057.2800000000007</v>
      </c>
      <c r="AD576" s="72"/>
      <c r="AE576" s="72"/>
      <c r="AF576" s="72"/>
      <c r="AG576" s="72"/>
      <c r="AH576" s="72"/>
      <c r="AI576" s="72"/>
      <c r="AJ576" s="72"/>
      <c r="AK576" s="72"/>
      <c r="AL576" s="72"/>
      <c r="AM576" s="72"/>
      <c r="AN576" s="72"/>
      <c r="AO576" s="72"/>
    </row>
    <row r="577" spans="1:41" x14ac:dyDescent="0.25">
      <c r="A577" t="s">
        <v>594</v>
      </c>
      <c r="B577" t="s">
        <v>302</v>
      </c>
      <c r="C577" t="s">
        <v>595</v>
      </c>
      <c r="D577" t="s">
        <v>90</v>
      </c>
      <c r="E577" t="s">
        <v>117</v>
      </c>
      <c r="F577" s="51" t="str">
        <f>IFERROR(VLOOKUP(D577,'Tabelas auxiliares'!$A$3:$B$61,2,FALSE),"")</f>
        <v>SUGEPE-FOLHA - PASEP + AUX. MORADIA</v>
      </c>
      <c r="G577" s="51" t="str">
        <f>IFERROR(VLOOKUP($B577,'Tabelas auxiliares'!$A$65:$C$102,2,FALSE),"")</f>
        <v>Folha de pagamento - Ativos, Previdência, PASEP</v>
      </c>
      <c r="H577" s="51" t="str">
        <f>IFERROR(VLOOKUP($B577,'Tabelas auxiliares'!$A$65:$C$102,3,FALSE),"")</f>
        <v>FOLHA DE PAGAMENTO / CONTRIBUICAO PARA O PSS / SUBSTITUICOES / INSS PATRONAL / PASEP</v>
      </c>
      <c r="I577" t="s">
        <v>1139</v>
      </c>
      <c r="J577" t="s">
        <v>2151</v>
      </c>
      <c r="K577" t="s">
        <v>2152</v>
      </c>
      <c r="L577" t="s">
        <v>2153</v>
      </c>
      <c r="M577" t="s">
        <v>165</v>
      </c>
      <c r="N577" t="s">
        <v>125</v>
      </c>
      <c r="O577" t="s">
        <v>167</v>
      </c>
      <c r="P577" t="s">
        <v>1982</v>
      </c>
      <c r="Q577" t="s">
        <v>168</v>
      </c>
      <c r="R577" t="s">
        <v>165</v>
      </c>
      <c r="S577" t="s">
        <v>1983</v>
      </c>
      <c r="T577" t="s">
        <v>1960</v>
      </c>
      <c r="U577" t="s">
        <v>135</v>
      </c>
      <c r="V577" t="s">
        <v>1988</v>
      </c>
      <c r="W577" t="s">
        <v>1989</v>
      </c>
      <c r="X577" s="51" t="str">
        <f t="shared" si="12"/>
        <v>3</v>
      </c>
      <c r="Y577" s="51" t="str">
        <f>IF(T577="","",IF(AND(T577&lt;&gt;'Tabelas auxiliares'!$B$236,T577&lt;&gt;'Tabelas auxiliares'!$B$237,T577&lt;&gt;'Tabelas auxiliares'!$C$236,T577&lt;&gt;'Tabelas auxiliares'!$C$237,T577&lt;&gt;'Tabelas auxiliares'!$D$236),"FOLHA DE PESSOAL",IF(X577='Tabelas auxiliares'!$A$237,"CUSTEIO",IF(X577='Tabelas auxiliares'!$A$236,"INVESTIMENTO","ERRO - VERIFICAR"))))</f>
        <v>FOLHA DE PESSOAL</v>
      </c>
      <c r="Z577" s="64">
        <f t="shared" si="13"/>
        <v>252.37</v>
      </c>
      <c r="AC577" s="44">
        <v>252.37</v>
      </c>
      <c r="AD577" s="72"/>
      <c r="AE577" s="72"/>
      <c r="AF577" s="72"/>
      <c r="AG577" s="72"/>
      <c r="AH577" s="72"/>
      <c r="AI577" s="72"/>
      <c r="AJ577" s="72"/>
      <c r="AK577" s="72"/>
      <c r="AL577" s="72"/>
      <c r="AM577" s="72"/>
      <c r="AN577" s="72"/>
      <c r="AO577" s="72"/>
    </row>
    <row r="578" spans="1:41" x14ac:dyDescent="0.25">
      <c r="A578" t="s">
        <v>594</v>
      </c>
      <c r="B578" t="s">
        <v>302</v>
      </c>
      <c r="C578" t="s">
        <v>595</v>
      </c>
      <c r="D578" t="s">
        <v>90</v>
      </c>
      <c r="E578" t="s">
        <v>117</v>
      </c>
      <c r="F578" s="51" t="str">
        <f>IFERROR(VLOOKUP(D578,'Tabelas auxiliares'!$A$3:$B$61,2,FALSE),"")</f>
        <v>SUGEPE-FOLHA - PASEP + AUX. MORADIA</v>
      </c>
      <c r="G578" s="51" t="str">
        <f>IFERROR(VLOOKUP($B578,'Tabelas auxiliares'!$A$65:$C$102,2,FALSE),"")</f>
        <v>Folha de pagamento - Ativos, Previdência, PASEP</v>
      </c>
      <c r="H578" s="51" t="str">
        <f>IFERROR(VLOOKUP($B578,'Tabelas auxiliares'!$A$65:$C$102,3,FALSE),"")</f>
        <v>FOLHA DE PAGAMENTO / CONTRIBUICAO PARA O PSS / SUBSTITUICOES / INSS PATRONAL / PASEP</v>
      </c>
      <c r="I578" t="s">
        <v>1139</v>
      </c>
      <c r="J578" t="s">
        <v>2151</v>
      </c>
      <c r="K578" t="s">
        <v>2154</v>
      </c>
      <c r="L578" t="s">
        <v>2153</v>
      </c>
      <c r="M578" t="s">
        <v>165</v>
      </c>
      <c r="N578" t="s">
        <v>125</v>
      </c>
      <c r="O578" t="s">
        <v>167</v>
      </c>
      <c r="P578" t="s">
        <v>1982</v>
      </c>
      <c r="Q578" t="s">
        <v>168</v>
      </c>
      <c r="R578" t="s">
        <v>165</v>
      </c>
      <c r="S578" t="s">
        <v>1983</v>
      </c>
      <c r="T578" t="s">
        <v>1960</v>
      </c>
      <c r="U578" t="s">
        <v>135</v>
      </c>
      <c r="V578" t="s">
        <v>1991</v>
      </c>
      <c r="W578" t="s">
        <v>1992</v>
      </c>
      <c r="X578" s="51" t="str">
        <f t="shared" si="12"/>
        <v>3</v>
      </c>
      <c r="Y578" s="51" t="str">
        <f>IF(T578="","",IF(AND(T578&lt;&gt;'Tabelas auxiliares'!$B$236,T578&lt;&gt;'Tabelas auxiliares'!$B$237,T578&lt;&gt;'Tabelas auxiliares'!$C$236,T578&lt;&gt;'Tabelas auxiliares'!$C$237,T578&lt;&gt;'Tabelas auxiliares'!$D$236),"FOLHA DE PESSOAL",IF(X578='Tabelas auxiliares'!$A$237,"CUSTEIO",IF(X578='Tabelas auxiliares'!$A$236,"INVESTIMENTO","ERRO - VERIFICAR"))))</f>
        <v>FOLHA DE PESSOAL</v>
      </c>
      <c r="Z578" s="64">
        <f t="shared" si="13"/>
        <v>67072.06</v>
      </c>
      <c r="AC578" s="44">
        <v>67072.06</v>
      </c>
      <c r="AD578" s="72"/>
      <c r="AE578" s="72"/>
      <c r="AF578" s="72"/>
      <c r="AG578" s="72"/>
      <c r="AH578" s="72"/>
      <c r="AI578" s="72"/>
      <c r="AJ578" s="72"/>
      <c r="AK578" s="72"/>
      <c r="AL578" s="72"/>
      <c r="AM578" s="72"/>
      <c r="AN578" s="72"/>
      <c r="AO578" s="72"/>
    </row>
    <row r="579" spans="1:41" x14ac:dyDescent="0.25">
      <c r="A579" t="s">
        <v>594</v>
      </c>
      <c r="B579" t="s">
        <v>302</v>
      </c>
      <c r="C579" t="s">
        <v>595</v>
      </c>
      <c r="D579" t="s">
        <v>90</v>
      </c>
      <c r="E579" t="s">
        <v>117</v>
      </c>
      <c r="F579" s="51" t="str">
        <f>IFERROR(VLOOKUP(D579,'Tabelas auxiliares'!$A$3:$B$61,2,FALSE),"")</f>
        <v>SUGEPE-FOLHA - PASEP + AUX. MORADIA</v>
      </c>
      <c r="G579" s="51" t="str">
        <f>IFERROR(VLOOKUP($B579,'Tabelas auxiliares'!$A$65:$C$102,2,FALSE),"")</f>
        <v>Folha de pagamento - Ativos, Previdência, PASEP</v>
      </c>
      <c r="H579" s="51" t="str">
        <f>IFERROR(VLOOKUP($B579,'Tabelas auxiliares'!$A$65:$C$102,3,FALSE),"")</f>
        <v>FOLHA DE PAGAMENTO / CONTRIBUICAO PARA O PSS / SUBSTITUICOES / INSS PATRONAL / PASEP</v>
      </c>
      <c r="I579" t="s">
        <v>1139</v>
      </c>
      <c r="J579" t="s">
        <v>2151</v>
      </c>
      <c r="K579" t="s">
        <v>2155</v>
      </c>
      <c r="L579" t="s">
        <v>2153</v>
      </c>
      <c r="M579" t="s">
        <v>165</v>
      </c>
      <c r="N579" t="s">
        <v>127</v>
      </c>
      <c r="O579" t="s">
        <v>167</v>
      </c>
      <c r="P579" t="s">
        <v>1959</v>
      </c>
      <c r="Q579" t="s">
        <v>168</v>
      </c>
      <c r="R579" t="s">
        <v>165</v>
      </c>
      <c r="S579" t="s">
        <v>119</v>
      </c>
      <c r="T579" t="s">
        <v>1960</v>
      </c>
      <c r="U579" t="s">
        <v>136</v>
      </c>
      <c r="V579" t="s">
        <v>1994</v>
      </c>
      <c r="W579" t="s">
        <v>1995</v>
      </c>
      <c r="X579" s="51" t="str">
        <f t="shared" si="12"/>
        <v>3</v>
      </c>
      <c r="Y579" s="51" t="str">
        <f>IF(T579="","",IF(AND(T579&lt;&gt;'Tabelas auxiliares'!$B$236,T579&lt;&gt;'Tabelas auxiliares'!$B$237,T579&lt;&gt;'Tabelas auxiliares'!$C$236,T579&lt;&gt;'Tabelas auxiliares'!$C$237,T579&lt;&gt;'Tabelas auxiliares'!$D$236),"FOLHA DE PESSOAL",IF(X579='Tabelas auxiliares'!$A$237,"CUSTEIO",IF(X579='Tabelas auxiliares'!$A$236,"INVESTIMENTO","ERRO - VERIFICAR"))))</f>
        <v>FOLHA DE PESSOAL</v>
      </c>
      <c r="Z579" s="64">
        <f t="shared" si="13"/>
        <v>722925.32</v>
      </c>
      <c r="AA579" s="44">
        <v>1014.36</v>
      </c>
      <c r="AC579" s="44">
        <v>721910.96</v>
      </c>
      <c r="AD579" s="72"/>
      <c r="AE579" s="72"/>
      <c r="AF579" s="72"/>
      <c r="AG579" s="72"/>
      <c r="AH579" s="72"/>
      <c r="AI579" s="72"/>
      <c r="AJ579" s="72"/>
      <c r="AK579" s="72"/>
      <c r="AL579" s="72"/>
      <c r="AM579" s="72"/>
      <c r="AN579" s="72"/>
      <c r="AO579" s="72"/>
    </row>
    <row r="580" spans="1:41" x14ac:dyDescent="0.25">
      <c r="A580" t="s">
        <v>594</v>
      </c>
      <c r="B580" t="s">
        <v>302</v>
      </c>
      <c r="C580" t="s">
        <v>595</v>
      </c>
      <c r="D580" t="s">
        <v>90</v>
      </c>
      <c r="E580" t="s">
        <v>117</v>
      </c>
      <c r="F580" s="51" t="str">
        <f>IFERROR(VLOOKUP(D580,'Tabelas auxiliares'!$A$3:$B$61,2,FALSE),"")</f>
        <v>SUGEPE-FOLHA - PASEP + AUX. MORADIA</v>
      </c>
      <c r="G580" s="51" t="str">
        <f>IFERROR(VLOOKUP($B580,'Tabelas auxiliares'!$A$65:$C$102,2,FALSE),"")</f>
        <v>Folha de pagamento - Ativos, Previdência, PASEP</v>
      </c>
      <c r="H580" s="51" t="str">
        <f>IFERROR(VLOOKUP($B580,'Tabelas auxiliares'!$A$65:$C$102,3,FALSE),"")</f>
        <v>FOLHA DE PAGAMENTO / CONTRIBUICAO PARA O PSS / SUBSTITUICOES / INSS PATRONAL / PASEP</v>
      </c>
      <c r="I580" t="s">
        <v>1139</v>
      </c>
      <c r="J580" t="s">
        <v>2151</v>
      </c>
      <c r="K580" t="s">
        <v>2155</v>
      </c>
      <c r="L580" t="s">
        <v>2153</v>
      </c>
      <c r="M580" t="s">
        <v>165</v>
      </c>
      <c r="N580" t="s">
        <v>127</v>
      </c>
      <c r="O580" t="s">
        <v>167</v>
      </c>
      <c r="P580" t="s">
        <v>1959</v>
      </c>
      <c r="Q580" t="s">
        <v>168</v>
      </c>
      <c r="R580" t="s">
        <v>165</v>
      </c>
      <c r="S580" t="s">
        <v>119</v>
      </c>
      <c r="T580" t="s">
        <v>1960</v>
      </c>
      <c r="U580" t="s">
        <v>136</v>
      </c>
      <c r="V580" t="s">
        <v>1996</v>
      </c>
      <c r="W580" t="s">
        <v>1997</v>
      </c>
      <c r="X580" s="51" t="str">
        <f t="shared" si="12"/>
        <v>3</v>
      </c>
      <c r="Y580" s="51" t="str">
        <f>IF(T580="","",IF(AND(T580&lt;&gt;'Tabelas auxiliares'!$B$236,T580&lt;&gt;'Tabelas auxiliares'!$B$237,T580&lt;&gt;'Tabelas auxiliares'!$C$236,T580&lt;&gt;'Tabelas auxiliares'!$C$237,T580&lt;&gt;'Tabelas auxiliares'!$D$236),"FOLHA DE PESSOAL",IF(X580='Tabelas auxiliares'!$A$237,"CUSTEIO",IF(X580='Tabelas auxiliares'!$A$236,"INVESTIMENTO","ERRO - VERIFICAR"))))</f>
        <v>FOLHA DE PESSOAL</v>
      </c>
      <c r="Z580" s="64">
        <f t="shared" si="13"/>
        <v>184195.03</v>
      </c>
      <c r="AC580" s="44">
        <v>184195.03</v>
      </c>
      <c r="AD580" s="72"/>
      <c r="AE580" s="72"/>
      <c r="AF580" s="72"/>
      <c r="AG580" s="72"/>
      <c r="AH580" s="72"/>
      <c r="AI580" s="72"/>
      <c r="AJ580" s="72"/>
      <c r="AK580" s="72"/>
      <c r="AL580" s="72"/>
      <c r="AM580" s="72"/>
      <c r="AN580" s="72"/>
      <c r="AO580" s="72"/>
    </row>
    <row r="581" spans="1:41" x14ac:dyDescent="0.25">
      <c r="A581" t="s">
        <v>594</v>
      </c>
      <c r="B581" t="s">
        <v>302</v>
      </c>
      <c r="C581" t="s">
        <v>595</v>
      </c>
      <c r="D581" t="s">
        <v>90</v>
      </c>
      <c r="E581" t="s">
        <v>117</v>
      </c>
      <c r="F581" s="51" t="str">
        <f>IFERROR(VLOOKUP(D581,'Tabelas auxiliares'!$A$3:$B$61,2,FALSE),"")</f>
        <v>SUGEPE-FOLHA - PASEP + AUX. MORADIA</v>
      </c>
      <c r="G581" s="51" t="str">
        <f>IFERROR(VLOOKUP($B581,'Tabelas auxiliares'!$A$65:$C$102,2,FALSE),"")</f>
        <v>Folha de pagamento - Ativos, Previdência, PASEP</v>
      </c>
      <c r="H581" s="51" t="str">
        <f>IFERROR(VLOOKUP($B581,'Tabelas auxiliares'!$A$65:$C$102,3,FALSE),"")</f>
        <v>FOLHA DE PAGAMENTO / CONTRIBUICAO PARA O PSS / SUBSTITUICOES / INSS PATRONAL / PASEP</v>
      </c>
      <c r="I581" t="s">
        <v>1139</v>
      </c>
      <c r="J581" t="s">
        <v>2151</v>
      </c>
      <c r="K581" t="s">
        <v>2155</v>
      </c>
      <c r="L581" t="s">
        <v>2153</v>
      </c>
      <c r="M581" t="s">
        <v>165</v>
      </c>
      <c r="N581" t="s">
        <v>127</v>
      </c>
      <c r="O581" t="s">
        <v>167</v>
      </c>
      <c r="P581" t="s">
        <v>1959</v>
      </c>
      <c r="Q581" t="s">
        <v>168</v>
      </c>
      <c r="R581" t="s">
        <v>165</v>
      </c>
      <c r="S581" t="s">
        <v>119</v>
      </c>
      <c r="T581" t="s">
        <v>1960</v>
      </c>
      <c r="U581" t="s">
        <v>136</v>
      </c>
      <c r="V581" t="s">
        <v>2063</v>
      </c>
      <c r="W581" t="s">
        <v>2064</v>
      </c>
      <c r="X581" s="51" t="str">
        <f t="shared" si="12"/>
        <v>3</v>
      </c>
      <c r="Y581" s="51" t="str">
        <f>IF(T581="","",IF(AND(T581&lt;&gt;'Tabelas auxiliares'!$B$236,T581&lt;&gt;'Tabelas auxiliares'!$B$237,T581&lt;&gt;'Tabelas auxiliares'!$C$236,T581&lt;&gt;'Tabelas auxiliares'!$C$237,T581&lt;&gt;'Tabelas auxiliares'!$D$236),"FOLHA DE PESSOAL",IF(X581='Tabelas auxiliares'!$A$237,"CUSTEIO",IF(X581='Tabelas auxiliares'!$A$236,"INVESTIMENTO","ERRO - VERIFICAR"))))</f>
        <v>FOLHA DE PESSOAL</v>
      </c>
      <c r="Z581" s="64">
        <f t="shared" si="13"/>
        <v>56678.79</v>
      </c>
      <c r="AA581" s="44">
        <v>48581.82</v>
      </c>
      <c r="AC581" s="44">
        <v>8096.97</v>
      </c>
      <c r="AD581" s="72"/>
      <c r="AE581" s="72"/>
      <c r="AF581" s="72"/>
      <c r="AG581" s="72"/>
      <c r="AH581" s="72"/>
      <c r="AI581" s="72"/>
      <c r="AJ581" s="72"/>
      <c r="AK581" s="72"/>
      <c r="AL581" s="72"/>
      <c r="AM581" s="72"/>
      <c r="AN581" s="72"/>
      <c r="AO581" s="72"/>
    </row>
    <row r="582" spans="1:41" x14ac:dyDescent="0.25">
      <c r="A582" t="s">
        <v>594</v>
      </c>
      <c r="B582" t="s">
        <v>302</v>
      </c>
      <c r="C582" t="s">
        <v>595</v>
      </c>
      <c r="D582" t="s">
        <v>90</v>
      </c>
      <c r="E582" t="s">
        <v>117</v>
      </c>
      <c r="F582" s="51" t="str">
        <f>IFERROR(VLOOKUP(D582,'Tabelas auxiliares'!$A$3:$B$61,2,FALSE),"")</f>
        <v>SUGEPE-FOLHA - PASEP + AUX. MORADIA</v>
      </c>
      <c r="G582" s="51" t="str">
        <f>IFERROR(VLOOKUP($B582,'Tabelas auxiliares'!$A$65:$C$102,2,FALSE),"")</f>
        <v>Folha de pagamento - Ativos, Previdência, PASEP</v>
      </c>
      <c r="H582" s="51" t="str">
        <f>IFERROR(VLOOKUP($B582,'Tabelas auxiliares'!$A$65:$C$102,3,FALSE),"")</f>
        <v>FOLHA DE PAGAMENTO / CONTRIBUICAO PARA O PSS / SUBSTITUICOES / INSS PATRONAL / PASEP</v>
      </c>
      <c r="I582" t="s">
        <v>1139</v>
      </c>
      <c r="J582" t="s">
        <v>2151</v>
      </c>
      <c r="K582" t="s">
        <v>2155</v>
      </c>
      <c r="L582" t="s">
        <v>2153</v>
      </c>
      <c r="M582" t="s">
        <v>165</v>
      </c>
      <c r="N582" t="s">
        <v>127</v>
      </c>
      <c r="O582" t="s">
        <v>167</v>
      </c>
      <c r="P582" t="s">
        <v>1959</v>
      </c>
      <c r="Q582" t="s">
        <v>168</v>
      </c>
      <c r="R582" t="s">
        <v>165</v>
      </c>
      <c r="S582" t="s">
        <v>119</v>
      </c>
      <c r="T582" t="s">
        <v>1960</v>
      </c>
      <c r="U582" t="s">
        <v>136</v>
      </c>
      <c r="V582" t="s">
        <v>1998</v>
      </c>
      <c r="W582" t="s">
        <v>1999</v>
      </c>
      <c r="X582" s="51" t="str">
        <f t="shared" si="12"/>
        <v>3</v>
      </c>
      <c r="Y582" s="51" t="str">
        <f>IF(T582="","",IF(AND(T582&lt;&gt;'Tabelas auxiliares'!$B$236,T582&lt;&gt;'Tabelas auxiliares'!$B$237,T582&lt;&gt;'Tabelas auxiliares'!$C$236,T582&lt;&gt;'Tabelas auxiliares'!$C$237,T582&lt;&gt;'Tabelas auxiliares'!$D$236),"FOLHA DE PESSOAL",IF(X582='Tabelas auxiliares'!$A$237,"CUSTEIO",IF(X582='Tabelas auxiliares'!$A$236,"INVESTIMENTO","ERRO - VERIFICAR"))))</f>
        <v>FOLHA DE PESSOAL</v>
      </c>
      <c r="Z582" s="64">
        <f t="shared" si="13"/>
        <v>83181.820000000007</v>
      </c>
      <c r="AC582" s="44">
        <v>83181.820000000007</v>
      </c>
      <c r="AD582" s="72"/>
      <c r="AE582" s="72"/>
      <c r="AF582" s="72"/>
      <c r="AG582" s="72"/>
      <c r="AH582" s="72"/>
      <c r="AI582" s="72"/>
      <c r="AJ582" s="72"/>
      <c r="AK582" s="72"/>
      <c r="AL582" s="72"/>
      <c r="AM582" s="72"/>
      <c r="AN582" s="72"/>
      <c r="AO582" s="72"/>
    </row>
    <row r="583" spans="1:41" x14ac:dyDescent="0.25">
      <c r="A583" t="s">
        <v>594</v>
      </c>
      <c r="B583" t="s">
        <v>302</v>
      </c>
      <c r="C583" t="s">
        <v>595</v>
      </c>
      <c r="D583" t="s">
        <v>90</v>
      </c>
      <c r="E583" t="s">
        <v>117</v>
      </c>
      <c r="F583" s="51" t="str">
        <f>IFERROR(VLOOKUP(D583,'Tabelas auxiliares'!$A$3:$B$61,2,FALSE),"")</f>
        <v>SUGEPE-FOLHA - PASEP + AUX. MORADIA</v>
      </c>
      <c r="G583" s="51" t="str">
        <f>IFERROR(VLOOKUP($B583,'Tabelas auxiliares'!$A$65:$C$102,2,FALSE),"")</f>
        <v>Folha de pagamento - Ativos, Previdência, PASEP</v>
      </c>
      <c r="H583" s="51" t="str">
        <f>IFERROR(VLOOKUP($B583,'Tabelas auxiliares'!$A$65:$C$102,3,FALSE),"")</f>
        <v>FOLHA DE PAGAMENTO / CONTRIBUICAO PARA O PSS / SUBSTITUICOES / INSS PATRONAL / PASEP</v>
      </c>
      <c r="I583" t="s">
        <v>1139</v>
      </c>
      <c r="J583" t="s">
        <v>2151</v>
      </c>
      <c r="K583" t="s">
        <v>2155</v>
      </c>
      <c r="L583" t="s">
        <v>2153</v>
      </c>
      <c r="M583" t="s">
        <v>165</v>
      </c>
      <c r="N583" t="s">
        <v>127</v>
      </c>
      <c r="O583" t="s">
        <v>167</v>
      </c>
      <c r="P583" t="s">
        <v>1959</v>
      </c>
      <c r="Q583" t="s">
        <v>168</v>
      </c>
      <c r="R583" t="s">
        <v>165</v>
      </c>
      <c r="S583" t="s">
        <v>119</v>
      </c>
      <c r="T583" t="s">
        <v>1960</v>
      </c>
      <c r="U583" t="s">
        <v>136</v>
      </c>
      <c r="V583" t="s">
        <v>2096</v>
      </c>
      <c r="W583" t="s">
        <v>2097</v>
      </c>
      <c r="X583" s="51" t="str">
        <f t="shared" si="12"/>
        <v>3</v>
      </c>
      <c r="Y583" s="51" t="str">
        <f>IF(T583="","",IF(AND(T583&lt;&gt;'Tabelas auxiliares'!$B$236,T583&lt;&gt;'Tabelas auxiliares'!$B$237,T583&lt;&gt;'Tabelas auxiliares'!$C$236,T583&lt;&gt;'Tabelas auxiliares'!$C$237,T583&lt;&gt;'Tabelas auxiliares'!$D$236),"FOLHA DE PESSOAL",IF(X583='Tabelas auxiliares'!$A$237,"CUSTEIO",IF(X583='Tabelas auxiliares'!$A$236,"INVESTIMENTO","ERRO - VERIFICAR"))))</f>
        <v>FOLHA DE PESSOAL</v>
      </c>
      <c r="Z583" s="64">
        <f t="shared" si="13"/>
        <v>3668.57</v>
      </c>
      <c r="AC583" s="44">
        <v>3668.57</v>
      </c>
      <c r="AD583" s="72"/>
      <c r="AE583" s="72"/>
      <c r="AF583" s="72"/>
      <c r="AG583" s="72"/>
      <c r="AH583" s="72"/>
      <c r="AI583" s="72"/>
      <c r="AJ583" s="72"/>
      <c r="AK583" s="72"/>
      <c r="AL583" s="72"/>
      <c r="AM583" s="72"/>
      <c r="AN583" s="72"/>
      <c r="AO583" s="72"/>
    </row>
    <row r="584" spans="1:41" x14ac:dyDescent="0.25">
      <c r="A584" t="s">
        <v>594</v>
      </c>
      <c r="B584" t="s">
        <v>302</v>
      </c>
      <c r="C584" t="s">
        <v>595</v>
      </c>
      <c r="D584" t="s">
        <v>90</v>
      </c>
      <c r="E584" t="s">
        <v>117</v>
      </c>
      <c r="F584" s="51" t="str">
        <f>IFERROR(VLOOKUP(D584,'Tabelas auxiliares'!$A$3:$B$61,2,FALSE),"")</f>
        <v>SUGEPE-FOLHA - PASEP + AUX. MORADIA</v>
      </c>
      <c r="G584" s="51" t="str">
        <f>IFERROR(VLOOKUP($B584,'Tabelas auxiliares'!$A$65:$C$102,2,FALSE),"")</f>
        <v>Folha de pagamento - Ativos, Previdência, PASEP</v>
      </c>
      <c r="H584" s="51" t="str">
        <f>IFERROR(VLOOKUP($B584,'Tabelas auxiliares'!$A$65:$C$102,3,FALSE),"")</f>
        <v>FOLHA DE PAGAMENTO / CONTRIBUICAO PARA O PSS / SUBSTITUICOES / INSS PATRONAL / PASEP</v>
      </c>
      <c r="I584" t="s">
        <v>1139</v>
      </c>
      <c r="J584" t="s">
        <v>2151</v>
      </c>
      <c r="K584" t="s">
        <v>2156</v>
      </c>
      <c r="L584" t="s">
        <v>2153</v>
      </c>
      <c r="M584" t="s">
        <v>165</v>
      </c>
      <c r="N584" t="s">
        <v>127</v>
      </c>
      <c r="O584" t="s">
        <v>167</v>
      </c>
      <c r="P584" t="s">
        <v>1959</v>
      </c>
      <c r="Q584" t="s">
        <v>168</v>
      </c>
      <c r="R584" t="s">
        <v>165</v>
      </c>
      <c r="S584" t="s">
        <v>119</v>
      </c>
      <c r="T584" t="s">
        <v>1960</v>
      </c>
      <c r="U584" t="s">
        <v>136</v>
      </c>
      <c r="V584" t="s">
        <v>2001</v>
      </c>
      <c r="W584" t="s">
        <v>2002</v>
      </c>
      <c r="X584" s="51" t="str">
        <f t="shared" si="12"/>
        <v>3</v>
      </c>
      <c r="Y584" s="51" t="str">
        <f>IF(T584="","",IF(AND(T584&lt;&gt;'Tabelas auxiliares'!$B$236,T584&lt;&gt;'Tabelas auxiliares'!$B$237,T584&lt;&gt;'Tabelas auxiliares'!$C$236,T584&lt;&gt;'Tabelas auxiliares'!$C$237,T584&lt;&gt;'Tabelas auxiliares'!$D$236),"FOLHA DE PESSOAL",IF(X584='Tabelas auxiliares'!$A$237,"CUSTEIO",IF(X584='Tabelas auxiliares'!$A$236,"INVESTIMENTO","ERRO - VERIFICAR"))))</f>
        <v>FOLHA DE PESSOAL</v>
      </c>
      <c r="Z584" s="64">
        <f t="shared" si="13"/>
        <v>9099167.1100000013</v>
      </c>
      <c r="AA584" s="44">
        <v>23261.97</v>
      </c>
      <c r="AC584" s="44">
        <v>9075905.1400000006</v>
      </c>
      <c r="AD584" s="72"/>
      <c r="AE584" s="72"/>
      <c r="AF584" s="72"/>
      <c r="AG584" s="72"/>
      <c r="AH584" s="72"/>
      <c r="AI584" s="72"/>
      <c r="AJ584" s="72"/>
      <c r="AK584" s="72"/>
      <c r="AL584" s="72"/>
      <c r="AM584" s="72"/>
      <c r="AN584" s="72"/>
      <c r="AO584" s="72"/>
    </row>
    <row r="585" spans="1:41" x14ac:dyDescent="0.25">
      <c r="A585" t="s">
        <v>594</v>
      </c>
      <c r="B585" t="s">
        <v>302</v>
      </c>
      <c r="C585" t="s">
        <v>595</v>
      </c>
      <c r="D585" t="s">
        <v>90</v>
      </c>
      <c r="E585" t="s">
        <v>117</v>
      </c>
      <c r="F585" s="51" t="str">
        <f>IFERROR(VLOOKUP(D585,'Tabelas auxiliares'!$A$3:$B$61,2,FALSE),"")</f>
        <v>SUGEPE-FOLHA - PASEP + AUX. MORADIA</v>
      </c>
      <c r="G585" s="51" t="str">
        <f>IFERROR(VLOOKUP($B585,'Tabelas auxiliares'!$A$65:$C$102,2,FALSE),"")</f>
        <v>Folha de pagamento - Ativos, Previdência, PASEP</v>
      </c>
      <c r="H585" s="51" t="str">
        <f>IFERROR(VLOOKUP($B585,'Tabelas auxiliares'!$A$65:$C$102,3,FALSE),"")</f>
        <v>FOLHA DE PAGAMENTO / CONTRIBUICAO PARA O PSS / SUBSTITUICOES / INSS PATRONAL / PASEP</v>
      </c>
      <c r="I585" t="s">
        <v>1139</v>
      </c>
      <c r="J585" t="s">
        <v>2151</v>
      </c>
      <c r="K585" t="s">
        <v>2156</v>
      </c>
      <c r="L585" t="s">
        <v>2153</v>
      </c>
      <c r="M585" t="s">
        <v>165</v>
      </c>
      <c r="N585" t="s">
        <v>127</v>
      </c>
      <c r="O585" t="s">
        <v>167</v>
      </c>
      <c r="P585" t="s">
        <v>1959</v>
      </c>
      <c r="Q585" t="s">
        <v>168</v>
      </c>
      <c r="R585" t="s">
        <v>165</v>
      </c>
      <c r="S585" t="s">
        <v>119</v>
      </c>
      <c r="T585" t="s">
        <v>1960</v>
      </c>
      <c r="U585" t="s">
        <v>136</v>
      </c>
      <c r="V585" t="s">
        <v>2003</v>
      </c>
      <c r="W585" t="s">
        <v>2004</v>
      </c>
      <c r="X585" s="51" t="str">
        <f t="shared" si="12"/>
        <v>3</v>
      </c>
      <c r="Y585" s="51" t="str">
        <f>IF(T585="","",IF(AND(T585&lt;&gt;'Tabelas auxiliares'!$B$236,T585&lt;&gt;'Tabelas auxiliares'!$B$237,T585&lt;&gt;'Tabelas auxiliares'!$C$236,T585&lt;&gt;'Tabelas auxiliares'!$C$237,T585&lt;&gt;'Tabelas auxiliares'!$D$236),"FOLHA DE PESSOAL",IF(X585='Tabelas auxiliares'!$A$237,"CUSTEIO",IF(X585='Tabelas auxiliares'!$A$236,"INVESTIMENTO","ERRO - VERIFICAR"))))</f>
        <v>FOLHA DE PESSOAL</v>
      </c>
      <c r="Z585" s="64">
        <f t="shared" si="13"/>
        <v>3505.08</v>
      </c>
      <c r="AC585" s="44">
        <v>3505.08</v>
      </c>
      <c r="AD585" s="72"/>
      <c r="AE585" s="72"/>
      <c r="AF585" s="72"/>
      <c r="AG585" s="72"/>
      <c r="AH585" s="72"/>
      <c r="AI585" s="72"/>
      <c r="AJ585" s="72"/>
      <c r="AK585" s="72"/>
      <c r="AL585" s="72"/>
      <c r="AM585" s="72"/>
      <c r="AN585" s="72"/>
      <c r="AO585" s="72"/>
    </row>
    <row r="586" spans="1:41" x14ac:dyDescent="0.25">
      <c r="A586" t="s">
        <v>594</v>
      </c>
      <c r="B586" t="s">
        <v>302</v>
      </c>
      <c r="C586" t="s">
        <v>595</v>
      </c>
      <c r="D586" t="s">
        <v>90</v>
      </c>
      <c r="E586" t="s">
        <v>117</v>
      </c>
      <c r="F586" s="51" t="str">
        <f>IFERROR(VLOOKUP(D586,'Tabelas auxiliares'!$A$3:$B$61,2,FALSE),"")</f>
        <v>SUGEPE-FOLHA - PASEP + AUX. MORADIA</v>
      </c>
      <c r="G586" s="51" t="str">
        <f>IFERROR(VLOOKUP($B586,'Tabelas auxiliares'!$A$65:$C$102,2,FALSE),"")</f>
        <v>Folha de pagamento - Ativos, Previdência, PASEP</v>
      </c>
      <c r="H586" s="51" t="str">
        <f>IFERROR(VLOOKUP($B586,'Tabelas auxiliares'!$A$65:$C$102,3,FALSE),"")</f>
        <v>FOLHA DE PAGAMENTO / CONTRIBUICAO PARA O PSS / SUBSTITUICOES / INSS PATRONAL / PASEP</v>
      </c>
      <c r="I586" t="s">
        <v>1139</v>
      </c>
      <c r="J586" t="s">
        <v>2151</v>
      </c>
      <c r="K586" t="s">
        <v>2156</v>
      </c>
      <c r="L586" t="s">
        <v>2153</v>
      </c>
      <c r="M586" t="s">
        <v>165</v>
      </c>
      <c r="N586" t="s">
        <v>127</v>
      </c>
      <c r="O586" t="s">
        <v>167</v>
      </c>
      <c r="P586" t="s">
        <v>1959</v>
      </c>
      <c r="Q586" t="s">
        <v>168</v>
      </c>
      <c r="R586" t="s">
        <v>165</v>
      </c>
      <c r="S586" t="s">
        <v>119</v>
      </c>
      <c r="T586" t="s">
        <v>1960</v>
      </c>
      <c r="U586" t="s">
        <v>136</v>
      </c>
      <c r="V586" t="s">
        <v>2005</v>
      </c>
      <c r="W586" t="s">
        <v>2006</v>
      </c>
      <c r="X586" s="51" t="str">
        <f t="shared" si="12"/>
        <v>3</v>
      </c>
      <c r="Y586" s="51" t="str">
        <f>IF(T586="","",IF(AND(T586&lt;&gt;'Tabelas auxiliares'!$B$236,T586&lt;&gt;'Tabelas auxiliares'!$B$237,T586&lt;&gt;'Tabelas auxiliares'!$C$236,T586&lt;&gt;'Tabelas auxiliares'!$C$237,T586&lt;&gt;'Tabelas auxiliares'!$D$236),"FOLHA DE PESSOAL",IF(X586='Tabelas auxiliares'!$A$237,"CUSTEIO",IF(X586='Tabelas auxiliares'!$A$236,"INVESTIMENTO","ERRO - VERIFICAR"))))</f>
        <v>FOLHA DE PESSOAL</v>
      </c>
      <c r="Z586" s="64">
        <f t="shared" si="13"/>
        <v>582.34</v>
      </c>
      <c r="AC586" s="44">
        <v>582.34</v>
      </c>
      <c r="AD586" s="72"/>
      <c r="AE586" s="72"/>
      <c r="AF586" s="72"/>
      <c r="AG586" s="72"/>
      <c r="AH586" s="72"/>
      <c r="AI586" s="72"/>
      <c r="AJ586" s="72"/>
      <c r="AK586" s="72"/>
      <c r="AL586" s="72"/>
      <c r="AM586" s="72"/>
      <c r="AN586" s="72"/>
      <c r="AO586" s="72"/>
    </row>
    <row r="587" spans="1:41" x14ac:dyDescent="0.25">
      <c r="A587" t="s">
        <v>594</v>
      </c>
      <c r="B587" t="s">
        <v>302</v>
      </c>
      <c r="C587" t="s">
        <v>595</v>
      </c>
      <c r="D587" t="s">
        <v>90</v>
      </c>
      <c r="E587" t="s">
        <v>117</v>
      </c>
      <c r="F587" s="51" t="str">
        <f>IFERROR(VLOOKUP(D587,'Tabelas auxiliares'!$A$3:$B$61,2,FALSE),"")</f>
        <v>SUGEPE-FOLHA - PASEP + AUX. MORADIA</v>
      </c>
      <c r="G587" s="51" t="str">
        <f>IFERROR(VLOOKUP($B587,'Tabelas auxiliares'!$A$65:$C$102,2,FALSE),"")</f>
        <v>Folha de pagamento - Ativos, Previdência, PASEP</v>
      </c>
      <c r="H587" s="51" t="str">
        <f>IFERROR(VLOOKUP($B587,'Tabelas auxiliares'!$A$65:$C$102,3,FALSE),"")</f>
        <v>FOLHA DE PAGAMENTO / CONTRIBUICAO PARA O PSS / SUBSTITUICOES / INSS PATRONAL / PASEP</v>
      </c>
      <c r="I587" t="s">
        <v>1139</v>
      </c>
      <c r="J587" t="s">
        <v>2151</v>
      </c>
      <c r="K587" t="s">
        <v>2156</v>
      </c>
      <c r="L587" t="s">
        <v>2153</v>
      </c>
      <c r="M587" t="s">
        <v>165</v>
      </c>
      <c r="N587" t="s">
        <v>127</v>
      </c>
      <c r="O587" t="s">
        <v>167</v>
      </c>
      <c r="P587" t="s">
        <v>1959</v>
      </c>
      <c r="Q587" t="s">
        <v>168</v>
      </c>
      <c r="R587" t="s">
        <v>165</v>
      </c>
      <c r="S587" t="s">
        <v>119</v>
      </c>
      <c r="T587" t="s">
        <v>1960</v>
      </c>
      <c r="U587" t="s">
        <v>136</v>
      </c>
      <c r="V587" t="s">
        <v>2007</v>
      </c>
      <c r="W587" t="s">
        <v>2008</v>
      </c>
      <c r="X587" s="51" t="str">
        <f t="shared" si="12"/>
        <v>3</v>
      </c>
      <c r="Y587" s="51" t="str">
        <f>IF(T587="","",IF(AND(T587&lt;&gt;'Tabelas auxiliares'!$B$236,T587&lt;&gt;'Tabelas auxiliares'!$B$237,T587&lt;&gt;'Tabelas auxiliares'!$C$236,T587&lt;&gt;'Tabelas auxiliares'!$C$237,T587&lt;&gt;'Tabelas auxiliares'!$D$236),"FOLHA DE PESSOAL",IF(X587='Tabelas auxiliares'!$A$237,"CUSTEIO",IF(X587='Tabelas auxiliares'!$A$236,"INVESTIMENTO","ERRO - VERIFICAR"))))</f>
        <v>FOLHA DE PESSOAL</v>
      </c>
      <c r="Z587" s="64">
        <f t="shared" si="13"/>
        <v>9483.19</v>
      </c>
      <c r="AC587" s="44">
        <v>9483.19</v>
      </c>
      <c r="AD587" s="72"/>
      <c r="AE587" s="72"/>
      <c r="AF587" s="72"/>
      <c r="AG587" s="72"/>
      <c r="AH587" s="72"/>
      <c r="AI587" s="72"/>
      <c r="AJ587" s="72"/>
      <c r="AK587" s="72"/>
      <c r="AL587" s="72"/>
      <c r="AM587" s="72"/>
      <c r="AN587" s="72"/>
      <c r="AO587" s="72"/>
    </row>
    <row r="588" spans="1:41" x14ac:dyDescent="0.25">
      <c r="A588" t="s">
        <v>594</v>
      </c>
      <c r="B588" t="s">
        <v>302</v>
      </c>
      <c r="C588" t="s">
        <v>595</v>
      </c>
      <c r="D588" t="s">
        <v>90</v>
      </c>
      <c r="E588" t="s">
        <v>117</v>
      </c>
      <c r="F588" s="51" t="str">
        <f>IFERROR(VLOOKUP(D588,'Tabelas auxiliares'!$A$3:$B$61,2,FALSE),"")</f>
        <v>SUGEPE-FOLHA - PASEP + AUX. MORADIA</v>
      </c>
      <c r="G588" s="51" t="str">
        <f>IFERROR(VLOOKUP($B588,'Tabelas auxiliares'!$A$65:$C$102,2,FALSE),"")</f>
        <v>Folha de pagamento - Ativos, Previdência, PASEP</v>
      </c>
      <c r="H588" s="51" t="str">
        <f>IFERROR(VLOOKUP($B588,'Tabelas auxiliares'!$A$65:$C$102,3,FALSE),"")</f>
        <v>FOLHA DE PAGAMENTO / CONTRIBUICAO PARA O PSS / SUBSTITUICOES / INSS PATRONAL / PASEP</v>
      </c>
      <c r="I588" t="s">
        <v>1139</v>
      </c>
      <c r="J588" t="s">
        <v>2151</v>
      </c>
      <c r="K588" t="s">
        <v>2156</v>
      </c>
      <c r="L588" t="s">
        <v>2153</v>
      </c>
      <c r="M588" t="s">
        <v>165</v>
      </c>
      <c r="N588" t="s">
        <v>127</v>
      </c>
      <c r="O588" t="s">
        <v>167</v>
      </c>
      <c r="P588" t="s">
        <v>1959</v>
      </c>
      <c r="Q588" t="s">
        <v>168</v>
      </c>
      <c r="R588" t="s">
        <v>165</v>
      </c>
      <c r="S588" t="s">
        <v>119</v>
      </c>
      <c r="T588" t="s">
        <v>1960</v>
      </c>
      <c r="U588" t="s">
        <v>136</v>
      </c>
      <c r="V588" t="s">
        <v>2009</v>
      </c>
      <c r="W588" t="s">
        <v>2010</v>
      </c>
      <c r="X588" s="51" t="str">
        <f t="shared" si="12"/>
        <v>3</v>
      </c>
      <c r="Y588" s="51" t="str">
        <f>IF(T588="","",IF(AND(T588&lt;&gt;'Tabelas auxiliares'!$B$236,T588&lt;&gt;'Tabelas auxiliares'!$B$237,T588&lt;&gt;'Tabelas auxiliares'!$C$236,T588&lt;&gt;'Tabelas auxiliares'!$C$237,T588&lt;&gt;'Tabelas auxiliares'!$D$236),"FOLHA DE PESSOAL",IF(X588='Tabelas auxiliares'!$A$237,"CUSTEIO",IF(X588='Tabelas auxiliares'!$A$236,"INVESTIMENTO","ERRO - VERIFICAR"))))</f>
        <v>FOLHA DE PESSOAL</v>
      </c>
      <c r="Z588" s="64">
        <f t="shared" si="13"/>
        <v>36626.33</v>
      </c>
      <c r="AC588" s="44">
        <v>36626.33</v>
      </c>
      <c r="AD588" s="72"/>
      <c r="AE588" s="72"/>
      <c r="AF588" s="72"/>
      <c r="AG588" s="72"/>
      <c r="AH588" s="72"/>
      <c r="AI588" s="72"/>
      <c r="AJ588" s="72"/>
      <c r="AK588" s="72"/>
      <c r="AL588" s="72"/>
      <c r="AM588" s="72"/>
      <c r="AN588" s="72"/>
      <c r="AO588" s="72"/>
    </row>
    <row r="589" spans="1:41" x14ac:dyDescent="0.25">
      <c r="A589" t="s">
        <v>594</v>
      </c>
      <c r="B589" t="s">
        <v>302</v>
      </c>
      <c r="C589" t="s">
        <v>595</v>
      </c>
      <c r="D589" t="s">
        <v>90</v>
      </c>
      <c r="E589" t="s">
        <v>117</v>
      </c>
      <c r="F589" s="51" t="str">
        <f>IFERROR(VLOOKUP(D589,'Tabelas auxiliares'!$A$3:$B$61,2,FALSE),"")</f>
        <v>SUGEPE-FOLHA - PASEP + AUX. MORADIA</v>
      </c>
      <c r="G589" s="51" t="str">
        <f>IFERROR(VLOOKUP($B589,'Tabelas auxiliares'!$A$65:$C$102,2,FALSE),"")</f>
        <v>Folha de pagamento - Ativos, Previdência, PASEP</v>
      </c>
      <c r="H589" s="51" t="str">
        <f>IFERROR(VLOOKUP($B589,'Tabelas auxiliares'!$A$65:$C$102,3,FALSE),"")</f>
        <v>FOLHA DE PAGAMENTO / CONTRIBUICAO PARA O PSS / SUBSTITUICOES / INSS PATRONAL / PASEP</v>
      </c>
      <c r="I589" t="s">
        <v>1139</v>
      </c>
      <c r="J589" t="s">
        <v>2151</v>
      </c>
      <c r="K589" t="s">
        <v>2156</v>
      </c>
      <c r="L589" t="s">
        <v>2153</v>
      </c>
      <c r="M589" t="s">
        <v>165</v>
      </c>
      <c r="N589" t="s">
        <v>127</v>
      </c>
      <c r="O589" t="s">
        <v>167</v>
      </c>
      <c r="P589" t="s">
        <v>1959</v>
      </c>
      <c r="Q589" t="s">
        <v>168</v>
      </c>
      <c r="R589" t="s">
        <v>165</v>
      </c>
      <c r="S589" t="s">
        <v>119</v>
      </c>
      <c r="T589" t="s">
        <v>1960</v>
      </c>
      <c r="U589" t="s">
        <v>136</v>
      </c>
      <c r="V589" t="s">
        <v>2011</v>
      </c>
      <c r="W589" t="s">
        <v>2012</v>
      </c>
      <c r="X589" s="51" t="str">
        <f t="shared" si="12"/>
        <v>3</v>
      </c>
      <c r="Y589" s="51" t="str">
        <f>IF(T589="","",IF(AND(T589&lt;&gt;'Tabelas auxiliares'!$B$236,T589&lt;&gt;'Tabelas auxiliares'!$B$237,T589&lt;&gt;'Tabelas auxiliares'!$C$236,T589&lt;&gt;'Tabelas auxiliares'!$C$237,T589&lt;&gt;'Tabelas auxiliares'!$D$236),"FOLHA DE PESSOAL",IF(X589='Tabelas auxiliares'!$A$237,"CUSTEIO",IF(X589='Tabelas auxiliares'!$A$236,"INVESTIMENTO","ERRO - VERIFICAR"))))</f>
        <v>FOLHA DE PESSOAL</v>
      </c>
      <c r="Z589" s="64">
        <f t="shared" si="13"/>
        <v>9890.66</v>
      </c>
      <c r="AA589" s="44">
        <v>857.69</v>
      </c>
      <c r="AC589" s="44">
        <v>9032.9699999999993</v>
      </c>
      <c r="AD589" s="72"/>
      <c r="AE589" s="72"/>
      <c r="AF589" s="72"/>
      <c r="AG589" s="72"/>
      <c r="AH589" s="72"/>
      <c r="AI589" s="72"/>
      <c r="AJ589" s="72"/>
      <c r="AK589" s="72"/>
      <c r="AL589" s="72"/>
      <c r="AM589" s="72"/>
      <c r="AN589" s="72"/>
      <c r="AO589" s="72"/>
    </row>
    <row r="590" spans="1:41" x14ac:dyDescent="0.25">
      <c r="A590" t="s">
        <v>594</v>
      </c>
      <c r="B590" t="s">
        <v>302</v>
      </c>
      <c r="C590" t="s">
        <v>595</v>
      </c>
      <c r="D590" t="s">
        <v>90</v>
      </c>
      <c r="E590" t="s">
        <v>117</v>
      </c>
      <c r="F590" s="51" t="str">
        <f>IFERROR(VLOOKUP(D590,'Tabelas auxiliares'!$A$3:$B$61,2,FALSE),"")</f>
        <v>SUGEPE-FOLHA - PASEP + AUX. MORADIA</v>
      </c>
      <c r="G590" s="51" t="str">
        <f>IFERROR(VLOOKUP($B590,'Tabelas auxiliares'!$A$65:$C$102,2,FALSE),"")</f>
        <v>Folha de pagamento - Ativos, Previdência, PASEP</v>
      </c>
      <c r="H590" s="51" t="str">
        <f>IFERROR(VLOOKUP($B590,'Tabelas auxiliares'!$A$65:$C$102,3,FALSE),"")</f>
        <v>FOLHA DE PAGAMENTO / CONTRIBUICAO PARA O PSS / SUBSTITUICOES / INSS PATRONAL / PASEP</v>
      </c>
      <c r="I590" t="s">
        <v>1139</v>
      </c>
      <c r="J590" t="s">
        <v>2151</v>
      </c>
      <c r="K590" t="s">
        <v>2156</v>
      </c>
      <c r="L590" t="s">
        <v>2153</v>
      </c>
      <c r="M590" t="s">
        <v>165</v>
      </c>
      <c r="N590" t="s">
        <v>127</v>
      </c>
      <c r="O590" t="s">
        <v>167</v>
      </c>
      <c r="P590" t="s">
        <v>1959</v>
      </c>
      <c r="Q590" t="s">
        <v>168</v>
      </c>
      <c r="R590" t="s">
        <v>165</v>
      </c>
      <c r="S590" t="s">
        <v>119</v>
      </c>
      <c r="T590" t="s">
        <v>1960</v>
      </c>
      <c r="U590" t="s">
        <v>136</v>
      </c>
      <c r="V590" t="s">
        <v>2013</v>
      </c>
      <c r="W590" t="s">
        <v>2014</v>
      </c>
      <c r="X590" s="51" t="str">
        <f t="shared" si="12"/>
        <v>3</v>
      </c>
      <c r="Y590" s="51" t="str">
        <f>IF(T590="","",IF(AND(T590&lt;&gt;'Tabelas auxiliares'!$B$236,T590&lt;&gt;'Tabelas auxiliares'!$B$237,T590&lt;&gt;'Tabelas auxiliares'!$C$236,T590&lt;&gt;'Tabelas auxiliares'!$C$237,T590&lt;&gt;'Tabelas auxiliares'!$D$236),"FOLHA DE PESSOAL",IF(X590='Tabelas auxiliares'!$A$237,"CUSTEIO",IF(X590='Tabelas auxiliares'!$A$236,"INVESTIMENTO","ERRO - VERIFICAR"))))</f>
        <v>FOLHA DE PESSOAL</v>
      </c>
      <c r="Z590" s="64">
        <f t="shared" si="13"/>
        <v>7798614.4700000007</v>
      </c>
      <c r="AA590" s="44">
        <v>11161.61</v>
      </c>
      <c r="AC590" s="44">
        <v>7787452.8600000003</v>
      </c>
      <c r="AD590" s="72"/>
      <c r="AE590" s="72"/>
      <c r="AF590" s="72"/>
      <c r="AG590" s="72"/>
      <c r="AH590" s="72"/>
      <c r="AI590" s="72"/>
      <c r="AJ590" s="72"/>
      <c r="AK590" s="72"/>
      <c r="AL590" s="72"/>
      <c r="AM590" s="72"/>
      <c r="AN590" s="72"/>
      <c r="AO590" s="72"/>
    </row>
    <row r="591" spans="1:41" x14ac:dyDescent="0.25">
      <c r="A591" t="s">
        <v>594</v>
      </c>
      <c r="B591" t="s">
        <v>302</v>
      </c>
      <c r="C591" t="s">
        <v>595</v>
      </c>
      <c r="D591" t="s">
        <v>90</v>
      </c>
      <c r="E591" t="s">
        <v>117</v>
      </c>
      <c r="F591" s="51" t="str">
        <f>IFERROR(VLOOKUP(D591,'Tabelas auxiliares'!$A$3:$B$61,2,FALSE),"")</f>
        <v>SUGEPE-FOLHA - PASEP + AUX. MORADIA</v>
      </c>
      <c r="G591" s="51" t="str">
        <f>IFERROR(VLOOKUP($B591,'Tabelas auxiliares'!$A$65:$C$102,2,FALSE),"")</f>
        <v>Folha de pagamento - Ativos, Previdência, PASEP</v>
      </c>
      <c r="H591" s="51" t="str">
        <f>IFERROR(VLOOKUP($B591,'Tabelas auxiliares'!$A$65:$C$102,3,FALSE),"")</f>
        <v>FOLHA DE PAGAMENTO / CONTRIBUICAO PARA O PSS / SUBSTITUICOES / INSS PATRONAL / PASEP</v>
      </c>
      <c r="I591" t="s">
        <v>1139</v>
      </c>
      <c r="J591" t="s">
        <v>2151</v>
      </c>
      <c r="K591" t="s">
        <v>2156</v>
      </c>
      <c r="L591" t="s">
        <v>2153</v>
      </c>
      <c r="M591" t="s">
        <v>165</v>
      </c>
      <c r="N591" t="s">
        <v>127</v>
      </c>
      <c r="O591" t="s">
        <v>167</v>
      </c>
      <c r="P591" t="s">
        <v>1959</v>
      </c>
      <c r="Q591" t="s">
        <v>168</v>
      </c>
      <c r="R591" t="s">
        <v>165</v>
      </c>
      <c r="S591" t="s">
        <v>119</v>
      </c>
      <c r="T591" t="s">
        <v>1960</v>
      </c>
      <c r="U591" t="s">
        <v>136</v>
      </c>
      <c r="V591" t="s">
        <v>2015</v>
      </c>
      <c r="W591" t="s">
        <v>2016</v>
      </c>
      <c r="X591" s="51" t="str">
        <f t="shared" si="12"/>
        <v>3</v>
      </c>
      <c r="Y591" s="51" t="str">
        <f>IF(T591="","",IF(AND(T591&lt;&gt;'Tabelas auxiliares'!$B$236,T591&lt;&gt;'Tabelas auxiliares'!$B$237,T591&lt;&gt;'Tabelas auxiliares'!$C$236,T591&lt;&gt;'Tabelas auxiliares'!$C$237,T591&lt;&gt;'Tabelas auxiliares'!$D$236),"FOLHA DE PESSOAL",IF(X591='Tabelas auxiliares'!$A$237,"CUSTEIO",IF(X591='Tabelas auxiliares'!$A$236,"INVESTIMENTO","ERRO - VERIFICAR"))))</f>
        <v>FOLHA DE PESSOAL</v>
      </c>
      <c r="Z591" s="64">
        <f t="shared" si="13"/>
        <v>116633.36</v>
      </c>
      <c r="AC591" s="44">
        <v>116633.36</v>
      </c>
      <c r="AD591" s="72"/>
      <c r="AE591" s="72"/>
      <c r="AF591" s="72"/>
      <c r="AG591" s="72"/>
      <c r="AH591" s="72"/>
      <c r="AI591" s="72"/>
      <c r="AJ591" s="72"/>
      <c r="AK591" s="72"/>
      <c r="AL591" s="72"/>
      <c r="AM591" s="72"/>
      <c r="AN591" s="72"/>
      <c r="AO591" s="72"/>
    </row>
    <row r="592" spans="1:41" x14ac:dyDescent="0.25">
      <c r="A592" t="s">
        <v>594</v>
      </c>
      <c r="B592" t="s">
        <v>302</v>
      </c>
      <c r="C592" t="s">
        <v>595</v>
      </c>
      <c r="D592" t="s">
        <v>90</v>
      </c>
      <c r="E592" t="s">
        <v>117</v>
      </c>
      <c r="F592" s="51" t="str">
        <f>IFERROR(VLOOKUP(D592,'Tabelas auxiliares'!$A$3:$B$61,2,FALSE),"")</f>
        <v>SUGEPE-FOLHA - PASEP + AUX. MORADIA</v>
      </c>
      <c r="G592" s="51" t="str">
        <f>IFERROR(VLOOKUP($B592,'Tabelas auxiliares'!$A$65:$C$102,2,FALSE),"")</f>
        <v>Folha de pagamento - Ativos, Previdência, PASEP</v>
      </c>
      <c r="H592" s="51" t="str">
        <f>IFERROR(VLOOKUP($B592,'Tabelas auxiliares'!$A$65:$C$102,3,FALSE),"")</f>
        <v>FOLHA DE PAGAMENTO / CONTRIBUICAO PARA O PSS / SUBSTITUICOES / INSS PATRONAL / PASEP</v>
      </c>
      <c r="I592" t="s">
        <v>1139</v>
      </c>
      <c r="J592" t="s">
        <v>2151</v>
      </c>
      <c r="K592" t="s">
        <v>2156</v>
      </c>
      <c r="L592" t="s">
        <v>2153</v>
      </c>
      <c r="M592" t="s">
        <v>165</v>
      </c>
      <c r="N592" t="s">
        <v>127</v>
      </c>
      <c r="O592" t="s">
        <v>167</v>
      </c>
      <c r="P592" t="s">
        <v>1959</v>
      </c>
      <c r="Q592" t="s">
        <v>168</v>
      </c>
      <c r="R592" t="s">
        <v>165</v>
      </c>
      <c r="S592" t="s">
        <v>119</v>
      </c>
      <c r="T592" t="s">
        <v>1960</v>
      </c>
      <c r="U592" t="s">
        <v>136</v>
      </c>
      <c r="V592" t="s">
        <v>2017</v>
      </c>
      <c r="W592" t="s">
        <v>2018</v>
      </c>
      <c r="X592" s="51" t="str">
        <f t="shared" si="12"/>
        <v>3</v>
      </c>
      <c r="Y592" s="51" t="str">
        <f>IF(T592="","",IF(AND(T592&lt;&gt;'Tabelas auxiliares'!$B$236,T592&lt;&gt;'Tabelas auxiliares'!$B$237,T592&lt;&gt;'Tabelas auxiliares'!$C$236,T592&lt;&gt;'Tabelas auxiliares'!$C$237,T592&lt;&gt;'Tabelas auxiliares'!$D$236),"FOLHA DE PESSOAL",IF(X592='Tabelas auxiliares'!$A$237,"CUSTEIO",IF(X592='Tabelas auxiliares'!$A$236,"INVESTIMENTO","ERRO - VERIFICAR"))))</f>
        <v>FOLHA DE PESSOAL</v>
      </c>
      <c r="Z592" s="64">
        <f t="shared" si="13"/>
        <v>218511.96</v>
      </c>
      <c r="AC592" s="44">
        <v>218511.96</v>
      </c>
      <c r="AD592" s="72"/>
      <c r="AE592" s="72"/>
      <c r="AF592" s="72"/>
      <c r="AG592" s="72"/>
      <c r="AH592" s="72"/>
      <c r="AI592" s="72"/>
      <c r="AJ592" s="72"/>
      <c r="AK592" s="72"/>
      <c r="AL592" s="72"/>
      <c r="AM592" s="72"/>
      <c r="AN592" s="72"/>
      <c r="AO592" s="72"/>
    </row>
    <row r="593" spans="1:41" x14ac:dyDescent="0.25">
      <c r="A593" t="s">
        <v>594</v>
      </c>
      <c r="B593" t="s">
        <v>302</v>
      </c>
      <c r="C593" t="s">
        <v>595</v>
      </c>
      <c r="D593" t="s">
        <v>90</v>
      </c>
      <c r="E593" t="s">
        <v>117</v>
      </c>
      <c r="F593" s="51" t="str">
        <f>IFERROR(VLOOKUP(D593,'Tabelas auxiliares'!$A$3:$B$61,2,FALSE),"")</f>
        <v>SUGEPE-FOLHA - PASEP + AUX. MORADIA</v>
      </c>
      <c r="G593" s="51" t="str">
        <f>IFERROR(VLOOKUP($B593,'Tabelas auxiliares'!$A$65:$C$102,2,FALSE),"")</f>
        <v>Folha de pagamento - Ativos, Previdência, PASEP</v>
      </c>
      <c r="H593" s="51" t="str">
        <f>IFERROR(VLOOKUP($B593,'Tabelas auxiliares'!$A$65:$C$102,3,FALSE),"")</f>
        <v>FOLHA DE PAGAMENTO / CONTRIBUICAO PARA O PSS / SUBSTITUICOES / INSS PATRONAL / PASEP</v>
      </c>
      <c r="I593" t="s">
        <v>1139</v>
      </c>
      <c r="J593" t="s">
        <v>2151</v>
      </c>
      <c r="K593" t="s">
        <v>2156</v>
      </c>
      <c r="L593" t="s">
        <v>2153</v>
      </c>
      <c r="M593" t="s">
        <v>165</v>
      </c>
      <c r="N593" t="s">
        <v>127</v>
      </c>
      <c r="O593" t="s">
        <v>167</v>
      </c>
      <c r="P593" t="s">
        <v>1959</v>
      </c>
      <c r="Q593" t="s">
        <v>168</v>
      </c>
      <c r="R593" t="s">
        <v>165</v>
      </c>
      <c r="S593" t="s">
        <v>119</v>
      </c>
      <c r="T593" t="s">
        <v>1960</v>
      </c>
      <c r="U593" t="s">
        <v>136</v>
      </c>
      <c r="V593" t="s">
        <v>2019</v>
      </c>
      <c r="W593" t="s">
        <v>2020</v>
      </c>
      <c r="X593" s="51" t="str">
        <f t="shared" si="12"/>
        <v>3</v>
      </c>
      <c r="Y593" s="51" t="str">
        <f>IF(T593="","",IF(AND(T593&lt;&gt;'Tabelas auxiliares'!$B$236,T593&lt;&gt;'Tabelas auxiliares'!$B$237,T593&lt;&gt;'Tabelas auxiliares'!$C$236,T593&lt;&gt;'Tabelas auxiliares'!$C$237,T593&lt;&gt;'Tabelas auxiliares'!$D$236),"FOLHA DE PESSOAL",IF(X593='Tabelas auxiliares'!$A$237,"CUSTEIO",IF(X593='Tabelas auxiliares'!$A$236,"INVESTIMENTO","ERRO - VERIFICAR"))))</f>
        <v>FOLHA DE PESSOAL</v>
      </c>
      <c r="Z593" s="64">
        <f t="shared" si="13"/>
        <v>4583.0200000000004</v>
      </c>
      <c r="AC593" s="44">
        <v>4583.0200000000004</v>
      </c>
      <c r="AD593" s="72"/>
      <c r="AE593" s="72"/>
      <c r="AF593" s="72"/>
      <c r="AG593" s="72"/>
      <c r="AH593" s="72"/>
      <c r="AI593" s="72"/>
      <c r="AJ593" s="72"/>
      <c r="AK593" s="72"/>
      <c r="AL593" s="72"/>
      <c r="AM593" s="72"/>
      <c r="AN593" s="72"/>
      <c r="AO593" s="72"/>
    </row>
    <row r="594" spans="1:41" x14ac:dyDescent="0.25">
      <c r="A594" t="s">
        <v>594</v>
      </c>
      <c r="B594" t="s">
        <v>302</v>
      </c>
      <c r="C594" t="s">
        <v>595</v>
      </c>
      <c r="D594" t="s">
        <v>90</v>
      </c>
      <c r="E594" t="s">
        <v>117</v>
      </c>
      <c r="F594" s="51" t="str">
        <f>IFERROR(VLOOKUP(D594,'Tabelas auxiliares'!$A$3:$B$61,2,FALSE),"")</f>
        <v>SUGEPE-FOLHA - PASEP + AUX. MORADIA</v>
      </c>
      <c r="G594" s="51" t="str">
        <f>IFERROR(VLOOKUP($B594,'Tabelas auxiliares'!$A$65:$C$102,2,FALSE),"")</f>
        <v>Folha de pagamento - Ativos, Previdência, PASEP</v>
      </c>
      <c r="H594" s="51" t="str">
        <f>IFERROR(VLOOKUP($B594,'Tabelas auxiliares'!$A$65:$C$102,3,FALSE),"")</f>
        <v>FOLHA DE PAGAMENTO / CONTRIBUICAO PARA O PSS / SUBSTITUICOES / INSS PATRONAL / PASEP</v>
      </c>
      <c r="I594" t="s">
        <v>1139</v>
      </c>
      <c r="J594" t="s">
        <v>2151</v>
      </c>
      <c r="K594" t="s">
        <v>2156</v>
      </c>
      <c r="L594" t="s">
        <v>2153</v>
      </c>
      <c r="M594" t="s">
        <v>165</v>
      </c>
      <c r="N594" t="s">
        <v>127</v>
      </c>
      <c r="O594" t="s">
        <v>167</v>
      </c>
      <c r="P594" t="s">
        <v>1959</v>
      </c>
      <c r="Q594" t="s">
        <v>168</v>
      </c>
      <c r="R594" t="s">
        <v>165</v>
      </c>
      <c r="S594" t="s">
        <v>119</v>
      </c>
      <c r="T594" t="s">
        <v>1960</v>
      </c>
      <c r="U594" t="s">
        <v>136</v>
      </c>
      <c r="V594" t="s">
        <v>2021</v>
      </c>
      <c r="W594" t="s">
        <v>2022</v>
      </c>
      <c r="X594" s="51" t="str">
        <f t="shared" si="12"/>
        <v>3</v>
      </c>
      <c r="Y594" s="51" t="str">
        <f>IF(T594="","",IF(AND(T594&lt;&gt;'Tabelas auxiliares'!$B$236,T594&lt;&gt;'Tabelas auxiliares'!$B$237,T594&lt;&gt;'Tabelas auxiliares'!$C$236,T594&lt;&gt;'Tabelas auxiliares'!$C$237,T594&lt;&gt;'Tabelas auxiliares'!$D$236),"FOLHA DE PESSOAL",IF(X594='Tabelas auxiliares'!$A$237,"CUSTEIO",IF(X594='Tabelas auxiliares'!$A$236,"INVESTIMENTO","ERRO - VERIFICAR"))))</f>
        <v>FOLHA DE PESSOAL</v>
      </c>
      <c r="Z594" s="64">
        <f t="shared" si="13"/>
        <v>97810.58</v>
      </c>
      <c r="AA594" s="44">
        <v>1615.2</v>
      </c>
      <c r="AC594" s="44">
        <v>96195.38</v>
      </c>
      <c r="AD594" s="72"/>
      <c r="AE594" s="72"/>
      <c r="AF594" s="72"/>
      <c r="AG594" s="72"/>
      <c r="AH594" s="72"/>
      <c r="AI594" s="72"/>
      <c r="AJ594" s="72"/>
      <c r="AK594" s="72"/>
      <c r="AL594" s="72"/>
      <c r="AM594" s="72"/>
      <c r="AN594" s="72"/>
      <c r="AO594" s="72"/>
    </row>
    <row r="595" spans="1:41" x14ac:dyDescent="0.25">
      <c r="A595" t="s">
        <v>594</v>
      </c>
      <c r="B595" t="s">
        <v>302</v>
      </c>
      <c r="C595" t="s">
        <v>595</v>
      </c>
      <c r="D595" t="s">
        <v>90</v>
      </c>
      <c r="E595" t="s">
        <v>117</v>
      </c>
      <c r="F595" s="51" t="str">
        <f>IFERROR(VLOOKUP(D595,'Tabelas auxiliares'!$A$3:$B$61,2,FALSE),"")</f>
        <v>SUGEPE-FOLHA - PASEP + AUX. MORADIA</v>
      </c>
      <c r="G595" s="51" t="str">
        <f>IFERROR(VLOOKUP($B595,'Tabelas auxiliares'!$A$65:$C$102,2,FALSE),"")</f>
        <v>Folha de pagamento - Ativos, Previdência, PASEP</v>
      </c>
      <c r="H595" s="51" t="str">
        <f>IFERROR(VLOOKUP($B595,'Tabelas auxiliares'!$A$65:$C$102,3,FALSE),"")</f>
        <v>FOLHA DE PAGAMENTO / CONTRIBUICAO PARA O PSS / SUBSTITUICOES / INSS PATRONAL / PASEP</v>
      </c>
      <c r="I595" t="s">
        <v>1139</v>
      </c>
      <c r="J595" t="s">
        <v>2151</v>
      </c>
      <c r="K595" t="s">
        <v>2156</v>
      </c>
      <c r="L595" t="s">
        <v>2153</v>
      </c>
      <c r="M595" t="s">
        <v>165</v>
      </c>
      <c r="N595" t="s">
        <v>127</v>
      </c>
      <c r="O595" t="s">
        <v>167</v>
      </c>
      <c r="P595" t="s">
        <v>1959</v>
      </c>
      <c r="Q595" t="s">
        <v>168</v>
      </c>
      <c r="R595" t="s">
        <v>165</v>
      </c>
      <c r="S595" t="s">
        <v>119</v>
      </c>
      <c r="T595" t="s">
        <v>1960</v>
      </c>
      <c r="U595" t="s">
        <v>136</v>
      </c>
      <c r="V595" t="s">
        <v>2023</v>
      </c>
      <c r="W595" t="s">
        <v>2024</v>
      </c>
      <c r="X595" s="51" t="str">
        <f t="shared" si="12"/>
        <v>3</v>
      </c>
      <c r="Y595" s="51" t="str">
        <f>IF(T595="","",IF(AND(T595&lt;&gt;'Tabelas auxiliares'!$B$236,T595&lt;&gt;'Tabelas auxiliares'!$B$237,T595&lt;&gt;'Tabelas auxiliares'!$C$236,T595&lt;&gt;'Tabelas auxiliares'!$C$237,T595&lt;&gt;'Tabelas auxiliares'!$D$236),"FOLHA DE PESSOAL",IF(X595='Tabelas auxiliares'!$A$237,"CUSTEIO",IF(X595='Tabelas auxiliares'!$A$236,"INVESTIMENTO","ERRO - VERIFICAR"))))</f>
        <v>FOLHA DE PESSOAL</v>
      </c>
      <c r="Z595" s="64">
        <f t="shared" si="13"/>
        <v>16588.05</v>
      </c>
      <c r="AA595" s="44">
        <v>5323.34</v>
      </c>
      <c r="AC595" s="44">
        <v>11264.71</v>
      </c>
      <c r="AD595" s="72"/>
      <c r="AE595" s="72"/>
      <c r="AF595" s="72"/>
      <c r="AG595" s="72"/>
      <c r="AH595" s="72"/>
      <c r="AI595" s="72"/>
      <c r="AJ595" s="72"/>
      <c r="AK595" s="72"/>
      <c r="AL595" s="72"/>
      <c r="AM595" s="72"/>
      <c r="AN595" s="72"/>
      <c r="AO595" s="72"/>
    </row>
    <row r="596" spans="1:41" x14ac:dyDescent="0.25">
      <c r="A596" t="s">
        <v>594</v>
      </c>
      <c r="B596" t="s">
        <v>302</v>
      </c>
      <c r="C596" t="s">
        <v>595</v>
      </c>
      <c r="D596" t="s">
        <v>90</v>
      </c>
      <c r="E596" t="s">
        <v>117</v>
      </c>
      <c r="F596" s="51" t="str">
        <f>IFERROR(VLOOKUP(D596,'Tabelas auxiliares'!$A$3:$B$61,2,FALSE),"")</f>
        <v>SUGEPE-FOLHA - PASEP + AUX. MORADIA</v>
      </c>
      <c r="G596" s="51" t="str">
        <f>IFERROR(VLOOKUP($B596,'Tabelas auxiliares'!$A$65:$C$102,2,FALSE),"")</f>
        <v>Folha de pagamento - Ativos, Previdência, PASEP</v>
      </c>
      <c r="H596" s="51" t="str">
        <f>IFERROR(VLOOKUP($B596,'Tabelas auxiliares'!$A$65:$C$102,3,FALSE),"")</f>
        <v>FOLHA DE PAGAMENTO / CONTRIBUICAO PARA O PSS / SUBSTITUICOES / INSS PATRONAL / PASEP</v>
      </c>
      <c r="I596" t="s">
        <v>1139</v>
      </c>
      <c r="J596" t="s">
        <v>2151</v>
      </c>
      <c r="K596" t="s">
        <v>2156</v>
      </c>
      <c r="L596" t="s">
        <v>2153</v>
      </c>
      <c r="M596" t="s">
        <v>165</v>
      </c>
      <c r="N596" t="s">
        <v>127</v>
      </c>
      <c r="O596" t="s">
        <v>167</v>
      </c>
      <c r="P596" t="s">
        <v>1959</v>
      </c>
      <c r="Q596" t="s">
        <v>168</v>
      </c>
      <c r="R596" t="s">
        <v>165</v>
      </c>
      <c r="S596" t="s">
        <v>119</v>
      </c>
      <c r="T596" t="s">
        <v>1960</v>
      </c>
      <c r="U596" t="s">
        <v>136</v>
      </c>
      <c r="V596" t="s">
        <v>2025</v>
      </c>
      <c r="W596" t="s">
        <v>2026</v>
      </c>
      <c r="X596" s="51" t="str">
        <f t="shared" si="12"/>
        <v>3</v>
      </c>
      <c r="Y596" s="51" t="str">
        <f>IF(T596="","",IF(AND(T596&lt;&gt;'Tabelas auxiliares'!$B$236,T596&lt;&gt;'Tabelas auxiliares'!$B$237,T596&lt;&gt;'Tabelas auxiliares'!$C$236,T596&lt;&gt;'Tabelas auxiliares'!$C$237,T596&lt;&gt;'Tabelas auxiliares'!$D$236),"FOLHA DE PESSOAL",IF(X596='Tabelas auxiliares'!$A$237,"CUSTEIO",IF(X596='Tabelas auxiliares'!$A$236,"INVESTIMENTO","ERRO - VERIFICAR"))))</f>
        <v>FOLHA DE PESSOAL</v>
      </c>
      <c r="Z596" s="64">
        <f t="shared" si="13"/>
        <v>468055.03</v>
      </c>
      <c r="AA596" s="44">
        <v>103505.01</v>
      </c>
      <c r="AC596" s="44">
        <v>364550.02</v>
      </c>
      <c r="AD596" s="72"/>
      <c r="AE596" s="72"/>
      <c r="AF596" s="72"/>
      <c r="AG596" s="72"/>
      <c r="AH596" s="72"/>
      <c r="AI596" s="72"/>
      <c r="AJ596" s="72"/>
      <c r="AK596" s="72"/>
      <c r="AL596" s="72"/>
      <c r="AM596" s="72"/>
      <c r="AN596" s="72"/>
      <c r="AO596" s="72"/>
    </row>
    <row r="597" spans="1:41" x14ac:dyDescent="0.25">
      <c r="A597" t="s">
        <v>594</v>
      </c>
      <c r="B597" t="s">
        <v>302</v>
      </c>
      <c r="C597" t="s">
        <v>595</v>
      </c>
      <c r="D597" t="s">
        <v>90</v>
      </c>
      <c r="E597" t="s">
        <v>117</v>
      </c>
      <c r="F597" s="51" t="str">
        <f>IFERROR(VLOOKUP(D597,'Tabelas auxiliares'!$A$3:$B$61,2,FALSE),"")</f>
        <v>SUGEPE-FOLHA - PASEP + AUX. MORADIA</v>
      </c>
      <c r="G597" s="51" t="str">
        <f>IFERROR(VLOOKUP($B597,'Tabelas auxiliares'!$A$65:$C$102,2,FALSE),"")</f>
        <v>Folha de pagamento - Ativos, Previdência, PASEP</v>
      </c>
      <c r="H597" s="51" t="str">
        <f>IFERROR(VLOOKUP($B597,'Tabelas auxiliares'!$A$65:$C$102,3,FALSE),"")</f>
        <v>FOLHA DE PAGAMENTO / CONTRIBUICAO PARA O PSS / SUBSTITUICOES / INSS PATRONAL / PASEP</v>
      </c>
      <c r="I597" t="s">
        <v>1139</v>
      </c>
      <c r="J597" t="s">
        <v>2151</v>
      </c>
      <c r="K597" t="s">
        <v>2156</v>
      </c>
      <c r="L597" t="s">
        <v>2153</v>
      </c>
      <c r="M597" t="s">
        <v>165</v>
      </c>
      <c r="N597" t="s">
        <v>127</v>
      </c>
      <c r="O597" t="s">
        <v>167</v>
      </c>
      <c r="P597" t="s">
        <v>1959</v>
      </c>
      <c r="Q597" t="s">
        <v>168</v>
      </c>
      <c r="R597" t="s">
        <v>165</v>
      </c>
      <c r="S597" t="s">
        <v>119</v>
      </c>
      <c r="T597" t="s">
        <v>1960</v>
      </c>
      <c r="U597" t="s">
        <v>136</v>
      </c>
      <c r="V597" t="s">
        <v>2027</v>
      </c>
      <c r="W597" t="s">
        <v>2028</v>
      </c>
      <c r="X597" s="51" t="str">
        <f t="shared" si="12"/>
        <v>3</v>
      </c>
      <c r="Y597" s="51" t="str">
        <f>IF(T597="","",IF(AND(T597&lt;&gt;'Tabelas auxiliares'!$B$236,T597&lt;&gt;'Tabelas auxiliares'!$B$237,T597&lt;&gt;'Tabelas auxiliares'!$C$236,T597&lt;&gt;'Tabelas auxiliares'!$C$237,T597&lt;&gt;'Tabelas auxiliares'!$D$236),"FOLHA DE PESSOAL",IF(X597='Tabelas auxiliares'!$A$237,"CUSTEIO",IF(X597='Tabelas auxiliares'!$A$236,"INVESTIMENTO","ERRO - VERIFICAR"))))</f>
        <v>FOLHA DE PESSOAL</v>
      </c>
      <c r="Z597" s="64">
        <f t="shared" si="13"/>
        <v>45969.09</v>
      </c>
      <c r="AA597" s="44">
        <v>23741.41</v>
      </c>
      <c r="AC597" s="44">
        <v>22227.68</v>
      </c>
      <c r="AD597" s="72"/>
      <c r="AE597" s="72"/>
      <c r="AF597" s="72"/>
      <c r="AG597" s="72"/>
      <c r="AH597" s="72"/>
      <c r="AI597" s="72"/>
      <c r="AJ597" s="72"/>
      <c r="AK597" s="72"/>
      <c r="AL597" s="72"/>
      <c r="AM597" s="72"/>
      <c r="AN597" s="72"/>
      <c r="AO597" s="72"/>
    </row>
    <row r="598" spans="1:41" x14ac:dyDescent="0.25">
      <c r="A598" t="s">
        <v>594</v>
      </c>
      <c r="B598" t="s">
        <v>302</v>
      </c>
      <c r="C598" t="s">
        <v>595</v>
      </c>
      <c r="D598" t="s">
        <v>90</v>
      </c>
      <c r="E598" t="s">
        <v>117</v>
      </c>
      <c r="F598" s="51" t="str">
        <f>IFERROR(VLOOKUP(D598,'Tabelas auxiliares'!$A$3:$B$61,2,FALSE),"")</f>
        <v>SUGEPE-FOLHA - PASEP + AUX. MORADIA</v>
      </c>
      <c r="G598" s="51" t="str">
        <f>IFERROR(VLOOKUP($B598,'Tabelas auxiliares'!$A$65:$C$102,2,FALSE),"")</f>
        <v>Folha de pagamento - Ativos, Previdência, PASEP</v>
      </c>
      <c r="H598" s="51" t="str">
        <f>IFERROR(VLOOKUP($B598,'Tabelas auxiliares'!$A$65:$C$102,3,FALSE),"")</f>
        <v>FOLHA DE PAGAMENTO / CONTRIBUICAO PARA O PSS / SUBSTITUICOES / INSS PATRONAL / PASEP</v>
      </c>
      <c r="I598" t="s">
        <v>1139</v>
      </c>
      <c r="J598" t="s">
        <v>2151</v>
      </c>
      <c r="K598" t="s">
        <v>2157</v>
      </c>
      <c r="L598" t="s">
        <v>2153</v>
      </c>
      <c r="M598" t="s">
        <v>165</v>
      </c>
      <c r="N598" t="s">
        <v>127</v>
      </c>
      <c r="O598" t="s">
        <v>167</v>
      </c>
      <c r="P598" t="s">
        <v>1959</v>
      </c>
      <c r="Q598" t="s">
        <v>168</v>
      </c>
      <c r="R598" t="s">
        <v>165</v>
      </c>
      <c r="S598" t="s">
        <v>119</v>
      </c>
      <c r="T598" t="s">
        <v>1960</v>
      </c>
      <c r="U598" t="s">
        <v>136</v>
      </c>
      <c r="V598" t="s">
        <v>2030</v>
      </c>
      <c r="W598" t="s">
        <v>2031</v>
      </c>
      <c r="X598" s="51" t="str">
        <f t="shared" si="12"/>
        <v>3</v>
      </c>
      <c r="Y598" s="51" t="str">
        <f>IF(T598="","",IF(AND(T598&lt;&gt;'Tabelas auxiliares'!$B$236,T598&lt;&gt;'Tabelas auxiliares'!$B$237,T598&lt;&gt;'Tabelas auxiliares'!$C$236,T598&lt;&gt;'Tabelas auxiliares'!$C$237,T598&lt;&gt;'Tabelas auxiliares'!$D$236),"FOLHA DE PESSOAL",IF(X598='Tabelas auxiliares'!$A$237,"CUSTEIO",IF(X598='Tabelas auxiliares'!$A$236,"INVESTIMENTO","ERRO - VERIFICAR"))))</f>
        <v>FOLHA DE PESSOAL</v>
      </c>
      <c r="Z598" s="64">
        <f t="shared" si="13"/>
        <v>34189.050000000003</v>
      </c>
      <c r="AC598" s="44">
        <v>34189.050000000003</v>
      </c>
      <c r="AD598" s="72"/>
      <c r="AE598" s="72"/>
      <c r="AF598" s="72"/>
      <c r="AG598" s="72"/>
      <c r="AH598" s="72"/>
      <c r="AI598" s="72"/>
      <c r="AJ598" s="72"/>
      <c r="AK598" s="72"/>
      <c r="AL598" s="72"/>
      <c r="AM598" s="72"/>
      <c r="AN598" s="72"/>
      <c r="AO598" s="72"/>
    </row>
    <row r="599" spans="1:41" x14ac:dyDescent="0.25">
      <c r="A599" t="s">
        <v>594</v>
      </c>
      <c r="B599" t="s">
        <v>302</v>
      </c>
      <c r="C599" t="s">
        <v>595</v>
      </c>
      <c r="D599" t="s">
        <v>90</v>
      </c>
      <c r="E599" t="s">
        <v>117</v>
      </c>
      <c r="F599" s="51" t="str">
        <f>IFERROR(VLOOKUP(D599,'Tabelas auxiliares'!$A$3:$B$61,2,FALSE),"")</f>
        <v>SUGEPE-FOLHA - PASEP + AUX. MORADIA</v>
      </c>
      <c r="G599" s="51" t="str">
        <f>IFERROR(VLOOKUP($B599,'Tabelas auxiliares'!$A$65:$C$102,2,FALSE),"")</f>
        <v>Folha de pagamento - Ativos, Previdência, PASEP</v>
      </c>
      <c r="H599" s="51" t="str">
        <f>IFERROR(VLOOKUP($B599,'Tabelas auxiliares'!$A$65:$C$102,3,FALSE),"")</f>
        <v>FOLHA DE PAGAMENTO / CONTRIBUICAO PARA O PSS / SUBSTITUICOES / INSS PATRONAL / PASEP</v>
      </c>
      <c r="I599" t="s">
        <v>1139</v>
      </c>
      <c r="J599" t="s">
        <v>2151</v>
      </c>
      <c r="K599" t="s">
        <v>2158</v>
      </c>
      <c r="L599" t="s">
        <v>2153</v>
      </c>
      <c r="M599" t="s">
        <v>165</v>
      </c>
      <c r="N599" t="s">
        <v>127</v>
      </c>
      <c r="O599" t="s">
        <v>167</v>
      </c>
      <c r="P599" t="s">
        <v>1959</v>
      </c>
      <c r="Q599" t="s">
        <v>168</v>
      </c>
      <c r="R599" t="s">
        <v>165</v>
      </c>
      <c r="S599" t="s">
        <v>119</v>
      </c>
      <c r="T599" t="s">
        <v>1960</v>
      </c>
      <c r="U599" t="s">
        <v>136</v>
      </c>
      <c r="V599" t="s">
        <v>2033</v>
      </c>
      <c r="W599" t="s">
        <v>2034</v>
      </c>
      <c r="X599" s="51" t="str">
        <f t="shared" si="12"/>
        <v>3</v>
      </c>
      <c r="Y599" s="51" t="str">
        <f>IF(T599="","",IF(AND(T599&lt;&gt;'Tabelas auxiliares'!$B$236,T599&lt;&gt;'Tabelas auxiliares'!$B$237,T599&lt;&gt;'Tabelas auxiliares'!$C$236,T599&lt;&gt;'Tabelas auxiliares'!$C$237,T599&lt;&gt;'Tabelas auxiliares'!$D$236),"FOLHA DE PESSOAL",IF(X599='Tabelas auxiliares'!$A$237,"CUSTEIO",IF(X599='Tabelas auxiliares'!$A$236,"INVESTIMENTO","ERRO - VERIFICAR"))))</f>
        <v>FOLHA DE PESSOAL</v>
      </c>
      <c r="Z599" s="64">
        <f t="shared" si="13"/>
        <v>13815.06</v>
      </c>
      <c r="AC599" s="44">
        <v>13815.06</v>
      </c>
      <c r="AD599" s="72"/>
      <c r="AE599" s="72"/>
      <c r="AF599" s="72"/>
      <c r="AG599" s="72"/>
      <c r="AH599" s="72"/>
      <c r="AI599" s="72"/>
      <c r="AJ599" s="72"/>
      <c r="AK599" s="72"/>
      <c r="AL599" s="72"/>
      <c r="AM599" s="72"/>
      <c r="AN599" s="72"/>
      <c r="AO599" s="72"/>
    </row>
    <row r="600" spans="1:41" x14ac:dyDescent="0.25">
      <c r="A600" t="s">
        <v>594</v>
      </c>
      <c r="B600" t="s">
        <v>302</v>
      </c>
      <c r="C600" t="s">
        <v>595</v>
      </c>
      <c r="D600" t="s">
        <v>90</v>
      </c>
      <c r="E600" t="s">
        <v>117</v>
      </c>
      <c r="F600" s="51" t="str">
        <f>IFERROR(VLOOKUP(D600,'Tabelas auxiliares'!$A$3:$B$61,2,FALSE),"")</f>
        <v>SUGEPE-FOLHA - PASEP + AUX. MORADIA</v>
      </c>
      <c r="G600" s="51" t="str">
        <f>IFERROR(VLOOKUP($B600,'Tabelas auxiliares'!$A$65:$C$102,2,FALSE),"")</f>
        <v>Folha de pagamento - Ativos, Previdência, PASEP</v>
      </c>
      <c r="H600" s="51" t="str">
        <f>IFERROR(VLOOKUP($B600,'Tabelas auxiliares'!$A$65:$C$102,3,FALSE),"")</f>
        <v>FOLHA DE PAGAMENTO / CONTRIBUICAO PARA O PSS / SUBSTITUICOES / INSS PATRONAL / PASEP</v>
      </c>
      <c r="I600" t="s">
        <v>1139</v>
      </c>
      <c r="J600" t="s">
        <v>2151</v>
      </c>
      <c r="K600" t="s">
        <v>2159</v>
      </c>
      <c r="L600" t="s">
        <v>2153</v>
      </c>
      <c r="M600" t="s">
        <v>165</v>
      </c>
      <c r="N600" t="s">
        <v>127</v>
      </c>
      <c r="O600" t="s">
        <v>167</v>
      </c>
      <c r="P600" t="s">
        <v>1959</v>
      </c>
      <c r="Q600" t="s">
        <v>168</v>
      </c>
      <c r="R600" t="s">
        <v>165</v>
      </c>
      <c r="S600" t="s">
        <v>119</v>
      </c>
      <c r="T600" t="s">
        <v>1960</v>
      </c>
      <c r="U600" t="s">
        <v>136</v>
      </c>
      <c r="V600" t="s">
        <v>2036</v>
      </c>
      <c r="W600" t="s">
        <v>2037</v>
      </c>
      <c r="X600" s="51" t="str">
        <f t="shared" si="12"/>
        <v>3</v>
      </c>
      <c r="Y600" s="51" t="str">
        <f>IF(T600="","",IF(AND(T600&lt;&gt;'Tabelas auxiliares'!$B$236,T600&lt;&gt;'Tabelas auxiliares'!$B$237,T600&lt;&gt;'Tabelas auxiliares'!$C$236,T600&lt;&gt;'Tabelas auxiliares'!$C$237,T600&lt;&gt;'Tabelas auxiliares'!$D$236),"FOLHA DE PESSOAL",IF(X600='Tabelas auxiliares'!$A$237,"CUSTEIO",IF(X600='Tabelas auxiliares'!$A$236,"INVESTIMENTO","ERRO - VERIFICAR"))))</f>
        <v>FOLHA DE PESSOAL</v>
      </c>
      <c r="Z600" s="64">
        <f t="shared" si="13"/>
        <v>1944.23</v>
      </c>
      <c r="AC600" s="44">
        <v>1944.23</v>
      </c>
      <c r="AD600" s="72"/>
      <c r="AE600" s="72"/>
      <c r="AF600" s="72"/>
      <c r="AG600" s="72"/>
      <c r="AH600" s="72"/>
      <c r="AI600" s="72"/>
      <c r="AJ600" s="72"/>
      <c r="AK600" s="72"/>
      <c r="AL600" s="72"/>
      <c r="AM600" s="72"/>
      <c r="AN600" s="72"/>
      <c r="AO600" s="72"/>
    </row>
    <row r="601" spans="1:41" x14ac:dyDescent="0.25">
      <c r="A601" t="s">
        <v>594</v>
      </c>
      <c r="B601" t="s">
        <v>302</v>
      </c>
      <c r="C601" t="s">
        <v>595</v>
      </c>
      <c r="D601" t="s">
        <v>90</v>
      </c>
      <c r="E601" t="s">
        <v>117</v>
      </c>
      <c r="F601" s="51" t="str">
        <f>IFERROR(VLOOKUP(D601,'Tabelas auxiliares'!$A$3:$B$61,2,FALSE),"")</f>
        <v>SUGEPE-FOLHA - PASEP + AUX. MORADIA</v>
      </c>
      <c r="G601" s="51" t="str">
        <f>IFERROR(VLOOKUP($B601,'Tabelas auxiliares'!$A$65:$C$102,2,FALSE),"")</f>
        <v>Folha de pagamento - Ativos, Previdência, PASEP</v>
      </c>
      <c r="H601" s="51" t="str">
        <f>IFERROR(VLOOKUP($B601,'Tabelas auxiliares'!$A$65:$C$102,3,FALSE),"")</f>
        <v>FOLHA DE PAGAMENTO / CONTRIBUICAO PARA O PSS / SUBSTITUICOES / INSS PATRONAL / PASEP</v>
      </c>
      <c r="I601" t="s">
        <v>1139</v>
      </c>
      <c r="J601" t="s">
        <v>2151</v>
      </c>
      <c r="K601" t="s">
        <v>2160</v>
      </c>
      <c r="L601" t="s">
        <v>2153</v>
      </c>
      <c r="M601" t="s">
        <v>2039</v>
      </c>
      <c r="N601" t="s">
        <v>127</v>
      </c>
      <c r="O601" t="s">
        <v>167</v>
      </c>
      <c r="P601" t="s">
        <v>1959</v>
      </c>
      <c r="Q601" t="s">
        <v>168</v>
      </c>
      <c r="R601" t="s">
        <v>165</v>
      </c>
      <c r="S601" t="s">
        <v>119</v>
      </c>
      <c r="T601" t="s">
        <v>1960</v>
      </c>
      <c r="U601" t="s">
        <v>136</v>
      </c>
      <c r="V601" t="s">
        <v>2040</v>
      </c>
      <c r="W601" t="s">
        <v>2041</v>
      </c>
      <c r="X601" s="51" t="str">
        <f t="shared" si="12"/>
        <v>3</v>
      </c>
      <c r="Y601" s="51" t="str">
        <f>IF(T601="","",IF(AND(T601&lt;&gt;'Tabelas auxiliares'!$B$236,T601&lt;&gt;'Tabelas auxiliares'!$B$237,T601&lt;&gt;'Tabelas auxiliares'!$C$236,T601&lt;&gt;'Tabelas auxiliares'!$C$237,T601&lt;&gt;'Tabelas auxiliares'!$D$236),"FOLHA DE PESSOAL",IF(X601='Tabelas auxiliares'!$A$237,"CUSTEIO",IF(X601='Tabelas auxiliares'!$A$236,"INVESTIMENTO","ERRO - VERIFICAR"))))</f>
        <v>FOLHA DE PESSOAL</v>
      </c>
      <c r="Z601" s="64">
        <f t="shared" si="13"/>
        <v>138917.43</v>
      </c>
      <c r="AC601" s="44">
        <v>138917.43</v>
      </c>
      <c r="AD601" s="72"/>
      <c r="AE601" s="72"/>
      <c r="AF601" s="72"/>
      <c r="AG601" s="72"/>
      <c r="AH601" s="72"/>
      <c r="AI601" s="72"/>
      <c r="AJ601" s="72"/>
      <c r="AK601" s="72"/>
      <c r="AL601" s="72"/>
      <c r="AM601" s="72"/>
      <c r="AN601" s="72"/>
      <c r="AO601" s="72"/>
    </row>
    <row r="602" spans="1:41" x14ac:dyDescent="0.25">
      <c r="A602" t="s">
        <v>594</v>
      </c>
      <c r="B602" t="s">
        <v>302</v>
      </c>
      <c r="C602" t="s">
        <v>595</v>
      </c>
      <c r="D602" t="s">
        <v>90</v>
      </c>
      <c r="E602" t="s">
        <v>117</v>
      </c>
      <c r="F602" s="51" t="str">
        <f>IFERROR(VLOOKUP(D602,'Tabelas auxiliares'!$A$3:$B$61,2,FALSE),"")</f>
        <v>SUGEPE-FOLHA - PASEP + AUX. MORADIA</v>
      </c>
      <c r="G602" s="51" t="str">
        <f>IFERROR(VLOOKUP($B602,'Tabelas auxiliares'!$A$65:$C$102,2,FALSE),"")</f>
        <v>Folha de pagamento - Ativos, Previdência, PASEP</v>
      </c>
      <c r="H602" s="51" t="str">
        <f>IFERROR(VLOOKUP($B602,'Tabelas auxiliares'!$A$65:$C$102,3,FALSE),"")</f>
        <v>FOLHA DE PAGAMENTO / CONTRIBUICAO PARA O PSS / SUBSTITUICOES / INSS PATRONAL / PASEP</v>
      </c>
      <c r="I602" t="s">
        <v>1139</v>
      </c>
      <c r="J602" t="s">
        <v>2151</v>
      </c>
      <c r="K602" t="s">
        <v>2161</v>
      </c>
      <c r="L602" t="s">
        <v>2153</v>
      </c>
      <c r="M602" t="s">
        <v>2043</v>
      </c>
      <c r="N602" t="s">
        <v>126</v>
      </c>
      <c r="O602" t="s">
        <v>167</v>
      </c>
      <c r="P602" t="s">
        <v>1974</v>
      </c>
      <c r="Q602" t="s">
        <v>168</v>
      </c>
      <c r="R602" t="s">
        <v>165</v>
      </c>
      <c r="S602" t="s">
        <v>119</v>
      </c>
      <c r="T602" t="s">
        <v>1975</v>
      </c>
      <c r="U602" t="s">
        <v>120</v>
      </c>
      <c r="V602" t="s">
        <v>1976</v>
      </c>
      <c r="W602" t="s">
        <v>1977</v>
      </c>
      <c r="X602" s="51" t="str">
        <f t="shared" si="12"/>
        <v>3</v>
      </c>
      <c r="Y602" s="51" t="str">
        <f>IF(T602="","",IF(AND(T602&lt;&gt;'Tabelas auxiliares'!$B$236,T602&lt;&gt;'Tabelas auxiliares'!$B$237,T602&lt;&gt;'Tabelas auxiliares'!$C$236,T602&lt;&gt;'Tabelas auxiliares'!$C$237,T602&lt;&gt;'Tabelas auxiliares'!$D$236),"FOLHA DE PESSOAL",IF(X602='Tabelas auxiliares'!$A$237,"CUSTEIO",IF(X602='Tabelas auxiliares'!$A$236,"INVESTIMENTO","ERRO - VERIFICAR"))))</f>
        <v>FOLHA DE PESSOAL</v>
      </c>
      <c r="Z602" s="64">
        <f t="shared" si="13"/>
        <v>3854030.98</v>
      </c>
      <c r="AC602" s="44">
        <v>3854030.98</v>
      </c>
      <c r="AD602" s="72"/>
      <c r="AE602" s="72"/>
      <c r="AF602" s="72"/>
      <c r="AG602" s="72"/>
      <c r="AH602" s="72"/>
      <c r="AI602" s="72"/>
      <c r="AJ602" s="72"/>
      <c r="AK602" s="72"/>
      <c r="AL602" s="72"/>
      <c r="AM602" s="72"/>
      <c r="AN602" s="72"/>
      <c r="AO602" s="72"/>
    </row>
    <row r="603" spans="1:41" x14ac:dyDescent="0.25">
      <c r="A603" t="s">
        <v>594</v>
      </c>
      <c r="B603" t="s">
        <v>302</v>
      </c>
      <c r="C603" t="s">
        <v>595</v>
      </c>
      <c r="D603" t="s">
        <v>90</v>
      </c>
      <c r="E603" t="s">
        <v>117</v>
      </c>
      <c r="F603" s="51" t="str">
        <f>IFERROR(VLOOKUP(D603,'Tabelas auxiliares'!$A$3:$B$61,2,FALSE),"")</f>
        <v>SUGEPE-FOLHA - PASEP + AUX. MORADIA</v>
      </c>
      <c r="G603" s="51" t="str">
        <f>IFERROR(VLOOKUP($B603,'Tabelas auxiliares'!$A$65:$C$102,2,FALSE),"")</f>
        <v>Folha de pagamento - Ativos, Previdência, PASEP</v>
      </c>
      <c r="H603" s="51" t="str">
        <f>IFERROR(VLOOKUP($B603,'Tabelas auxiliares'!$A$65:$C$102,3,FALSE),"")</f>
        <v>FOLHA DE PAGAMENTO / CONTRIBUICAO PARA O PSS / SUBSTITUICOES / INSS PATRONAL / PASEP</v>
      </c>
      <c r="I603" t="s">
        <v>1139</v>
      </c>
      <c r="J603" t="s">
        <v>2151</v>
      </c>
      <c r="K603" t="s">
        <v>2162</v>
      </c>
      <c r="L603" t="s">
        <v>2153</v>
      </c>
      <c r="M603" t="s">
        <v>2045</v>
      </c>
      <c r="N603" t="s">
        <v>166</v>
      </c>
      <c r="O603" t="s">
        <v>167</v>
      </c>
      <c r="P603" t="s">
        <v>200</v>
      </c>
      <c r="Q603" t="s">
        <v>168</v>
      </c>
      <c r="R603" t="s">
        <v>165</v>
      </c>
      <c r="S603" t="s">
        <v>119</v>
      </c>
      <c r="T603" t="s">
        <v>164</v>
      </c>
      <c r="U603" t="s">
        <v>118</v>
      </c>
      <c r="V603" t="s">
        <v>2046</v>
      </c>
      <c r="W603" t="s">
        <v>2047</v>
      </c>
      <c r="X603" s="51" t="str">
        <f t="shared" si="12"/>
        <v>3</v>
      </c>
      <c r="Y603" s="51" t="str">
        <f>IF(T603="","",IF(AND(T603&lt;&gt;'Tabelas auxiliares'!$B$236,T603&lt;&gt;'Tabelas auxiliares'!$B$237,T603&lt;&gt;'Tabelas auxiliares'!$C$236,T603&lt;&gt;'Tabelas auxiliares'!$C$237,T603&lt;&gt;'Tabelas auxiliares'!$D$236),"FOLHA DE PESSOAL",IF(X603='Tabelas auxiliares'!$A$237,"CUSTEIO",IF(X603='Tabelas auxiliares'!$A$236,"INVESTIMENTO","ERRO - VERIFICAR"))))</f>
        <v>CUSTEIO</v>
      </c>
      <c r="Z603" s="64">
        <f t="shared" si="13"/>
        <v>188075.56</v>
      </c>
      <c r="AC603" s="44">
        <v>188075.56</v>
      </c>
      <c r="AD603" s="72"/>
      <c r="AE603" s="72"/>
      <c r="AF603" s="72"/>
      <c r="AG603" s="72"/>
      <c r="AH603" s="72"/>
      <c r="AI603" s="72"/>
      <c r="AJ603" s="72"/>
      <c r="AK603" s="72"/>
      <c r="AL603" s="72"/>
      <c r="AM603" s="72"/>
      <c r="AN603" s="72"/>
      <c r="AO603" s="72"/>
    </row>
    <row r="604" spans="1:41" x14ac:dyDescent="0.25">
      <c r="A604" t="s">
        <v>594</v>
      </c>
      <c r="B604" t="s">
        <v>302</v>
      </c>
      <c r="C604" t="s">
        <v>595</v>
      </c>
      <c r="D604" t="s">
        <v>90</v>
      </c>
      <c r="E604" t="s">
        <v>117</v>
      </c>
      <c r="F604" s="51" t="str">
        <f>IFERROR(VLOOKUP(D604,'Tabelas auxiliares'!$A$3:$B$61,2,FALSE),"")</f>
        <v>SUGEPE-FOLHA - PASEP + AUX. MORADIA</v>
      </c>
      <c r="G604" s="51" t="str">
        <f>IFERROR(VLOOKUP($B604,'Tabelas auxiliares'!$A$65:$C$102,2,FALSE),"")</f>
        <v>Folha de pagamento - Ativos, Previdência, PASEP</v>
      </c>
      <c r="H604" s="51" t="str">
        <f>IFERROR(VLOOKUP($B604,'Tabelas auxiliares'!$A$65:$C$102,3,FALSE),"")</f>
        <v>FOLHA DE PAGAMENTO / CONTRIBUICAO PARA O PSS / SUBSTITUICOES / INSS PATRONAL / PASEP</v>
      </c>
      <c r="I604" t="s">
        <v>794</v>
      </c>
      <c r="J604" t="s">
        <v>2151</v>
      </c>
      <c r="K604" t="s">
        <v>2163</v>
      </c>
      <c r="L604" t="s">
        <v>2164</v>
      </c>
      <c r="M604" t="s">
        <v>1737</v>
      </c>
      <c r="N604" t="s">
        <v>127</v>
      </c>
      <c r="O604" t="s">
        <v>167</v>
      </c>
      <c r="P604" t="s">
        <v>1959</v>
      </c>
      <c r="Q604" t="s">
        <v>168</v>
      </c>
      <c r="R604" t="s">
        <v>165</v>
      </c>
      <c r="S604" t="s">
        <v>119</v>
      </c>
      <c r="T604" t="s">
        <v>1960</v>
      </c>
      <c r="U604" t="s">
        <v>136</v>
      </c>
      <c r="V604" t="s">
        <v>1961</v>
      </c>
      <c r="W604" t="s">
        <v>1962</v>
      </c>
      <c r="X604" s="51" t="str">
        <f t="shared" si="12"/>
        <v>3</v>
      </c>
      <c r="Y604" s="51" t="str">
        <f>IF(T604="","",IF(AND(T604&lt;&gt;'Tabelas auxiliares'!$B$236,T604&lt;&gt;'Tabelas auxiliares'!$B$237,T604&lt;&gt;'Tabelas auxiliares'!$C$236,T604&lt;&gt;'Tabelas auxiliares'!$C$237,T604&lt;&gt;'Tabelas auxiliares'!$D$236),"FOLHA DE PESSOAL",IF(X604='Tabelas auxiliares'!$A$237,"CUSTEIO",IF(X604='Tabelas auxiliares'!$A$236,"INVESTIMENTO","ERRO - VERIFICAR"))))</f>
        <v>FOLHA DE PESSOAL</v>
      </c>
      <c r="Z604" s="64">
        <f t="shared" si="13"/>
        <v>160630.21</v>
      </c>
      <c r="AC604" s="44">
        <v>160630.21</v>
      </c>
      <c r="AD604" s="72"/>
      <c r="AE604" s="72"/>
      <c r="AF604" s="72"/>
      <c r="AG604" s="72"/>
      <c r="AH604" s="72"/>
      <c r="AI604" s="72"/>
      <c r="AJ604" s="72"/>
      <c r="AK604" s="72"/>
      <c r="AL604" s="72"/>
      <c r="AM604" s="72"/>
      <c r="AN604" s="72"/>
      <c r="AO604" s="72"/>
    </row>
    <row r="605" spans="1:41" x14ac:dyDescent="0.25">
      <c r="A605" t="s">
        <v>594</v>
      </c>
      <c r="B605" t="s">
        <v>302</v>
      </c>
      <c r="C605" t="s">
        <v>595</v>
      </c>
      <c r="D605" t="s">
        <v>90</v>
      </c>
      <c r="E605" t="s">
        <v>117</v>
      </c>
      <c r="F605" s="51" t="str">
        <f>IFERROR(VLOOKUP(D605,'Tabelas auxiliares'!$A$3:$B$61,2,FALSE),"")</f>
        <v>SUGEPE-FOLHA - PASEP + AUX. MORADIA</v>
      </c>
      <c r="G605" s="51" t="str">
        <f>IFERROR(VLOOKUP($B605,'Tabelas auxiliares'!$A$65:$C$102,2,FALSE),"")</f>
        <v>Folha de pagamento - Ativos, Previdência, PASEP</v>
      </c>
      <c r="H605" s="51" t="str">
        <f>IFERROR(VLOOKUP($B605,'Tabelas auxiliares'!$A$65:$C$102,3,FALSE),"")</f>
        <v>FOLHA DE PAGAMENTO / CONTRIBUICAO PARA O PSS / SUBSTITUICOES / INSS PATRONAL / PASEP</v>
      </c>
      <c r="I605" t="s">
        <v>794</v>
      </c>
      <c r="J605" t="s">
        <v>2151</v>
      </c>
      <c r="K605" t="s">
        <v>2163</v>
      </c>
      <c r="L605" t="s">
        <v>2164</v>
      </c>
      <c r="M605" t="s">
        <v>1737</v>
      </c>
      <c r="N605" t="s">
        <v>127</v>
      </c>
      <c r="O605" t="s">
        <v>167</v>
      </c>
      <c r="P605" t="s">
        <v>1959</v>
      </c>
      <c r="Q605" t="s">
        <v>168</v>
      </c>
      <c r="R605" t="s">
        <v>165</v>
      </c>
      <c r="S605" t="s">
        <v>119</v>
      </c>
      <c r="T605" t="s">
        <v>1960</v>
      </c>
      <c r="U605" t="s">
        <v>136</v>
      </c>
      <c r="V605" t="s">
        <v>1963</v>
      </c>
      <c r="W605" t="s">
        <v>1964</v>
      </c>
      <c r="X605" s="51" t="str">
        <f t="shared" si="12"/>
        <v>3</v>
      </c>
      <c r="Y605" s="51" t="str">
        <f>IF(T605="","",IF(AND(T605&lt;&gt;'Tabelas auxiliares'!$B$236,T605&lt;&gt;'Tabelas auxiliares'!$B$237,T605&lt;&gt;'Tabelas auxiliares'!$C$236,T605&lt;&gt;'Tabelas auxiliares'!$C$237,T605&lt;&gt;'Tabelas auxiliares'!$D$236),"FOLHA DE PESSOAL",IF(X605='Tabelas auxiliares'!$A$237,"CUSTEIO",IF(X605='Tabelas auxiliares'!$A$236,"INVESTIMENTO","ERRO - VERIFICAR"))))</f>
        <v>FOLHA DE PESSOAL</v>
      </c>
      <c r="Z605" s="64">
        <f t="shared" si="13"/>
        <v>8031.51</v>
      </c>
      <c r="AC605" s="44">
        <v>8031.51</v>
      </c>
      <c r="AD605" s="72"/>
      <c r="AE605" s="72"/>
      <c r="AF605" s="72"/>
      <c r="AG605" s="72"/>
      <c r="AH605" s="72"/>
      <c r="AI605" s="72"/>
      <c r="AJ605" s="72"/>
      <c r="AK605" s="72"/>
      <c r="AL605" s="72"/>
      <c r="AM605" s="72"/>
      <c r="AN605" s="72"/>
      <c r="AO605" s="72"/>
    </row>
    <row r="606" spans="1:41" x14ac:dyDescent="0.25">
      <c r="A606" t="s">
        <v>594</v>
      </c>
      <c r="B606" t="s">
        <v>302</v>
      </c>
      <c r="C606" t="s">
        <v>595</v>
      </c>
      <c r="D606" t="s">
        <v>90</v>
      </c>
      <c r="E606" t="s">
        <v>117</v>
      </c>
      <c r="F606" s="51" t="str">
        <f>IFERROR(VLOOKUP(D606,'Tabelas auxiliares'!$A$3:$B$61,2,FALSE),"")</f>
        <v>SUGEPE-FOLHA - PASEP + AUX. MORADIA</v>
      </c>
      <c r="G606" s="51" t="str">
        <f>IFERROR(VLOOKUP($B606,'Tabelas auxiliares'!$A$65:$C$102,2,FALSE),"")</f>
        <v>Folha de pagamento - Ativos, Previdência, PASEP</v>
      </c>
      <c r="H606" s="51" t="str">
        <f>IFERROR(VLOOKUP($B606,'Tabelas auxiliares'!$A$65:$C$102,3,FALSE),"")</f>
        <v>FOLHA DE PAGAMENTO / CONTRIBUICAO PARA O PSS / SUBSTITUICOES / INSS PATRONAL / PASEP</v>
      </c>
      <c r="I606" t="s">
        <v>1756</v>
      </c>
      <c r="J606" t="s">
        <v>2165</v>
      </c>
      <c r="K606" t="s">
        <v>2166</v>
      </c>
      <c r="L606" t="s">
        <v>2167</v>
      </c>
      <c r="M606" t="s">
        <v>165</v>
      </c>
      <c r="N606" t="s">
        <v>125</v>
      </c>
      <c r="O606" t="s">
        <v>167</v>
      </c>
      <c r="P606" t="s">
        <v>1982</v>
      </c>
      <c r="Q606" t="s">
        <v>168</v>
      </c>
      <c r="R606" t="s">
        <v>165</v>
      </c>
      <c r="S606" t="s">
        <v>1983</v>
      </c>
      <c r="T606" t="s">
        <v>1960</v>
      </c>
      <c r="U606" t="s">
        <v>135</v>
      </c>
      <c r="V606" t="s">
        <v>1984</v>
      </c>
      <c r="W606" t="s">
        <v>1985</v>
      </c>
      <c r="X606" s="51" t="str">
        <f t="shared" si="12"/>
        <v>3</v>
      </c>
      <c r="Y606" s="51" t="str">
        <f>IF(T606="","",IF(AND(T606&lt;&gt;'Tabelas auxiliares'!$B$236,T606&lt;&gt;'Tabelas auxiliares'!$B$237,T606&lt;&gt;'Tabelas auxiliares'!$C$236,T606&lt;&gt;'Tabelas auxiliares'!$C$237,T606&lt;&gt;'Tabelas auxiliares'!$D$236),"FOLHA DE PESSOAL",IF(X606='Tabelas auxiliares'!$A$237,"CUSTEIO",IF(X606='Tabelas auxiliares'!$A$236,"INVESTIMENTO","ERRO - VERIFICAR"))))</f>
        <v>FOLHA DE PESSOAL</v>
      </c>
      <c r="Z606" s="64">
        <f t="shared" si="13"/>
        <v>414483.96</v>
      </c>
      <c r="AC606" s="44">
        <v>414483.96</v>
      </c>
      <c r="AD606" s="72"/>
      <c r="AE606" s="72"/>
      <c r="AF606" s="72"/>
      <c r="AG606" s="72"/>
      <c r="AH606" s="72"/>
      <c r="AI606" s="72"/>
      <c r="AJ606" s="72"/>
      <c r="AK606" s="72"/>
      <c r="AL606" s="72"/>
      <c r="AM606" s="72"/>
      <c r="AN606" s="72"/>
      <c r="AO606" s="72"/>
    </row>
    <row r="607" spans="1:41" x14ac:dyDescent="0.25">
      <c r="A607" t="s">
        <v>594</v>
      </c>
      <c r="B607" t="s">
        <v>302</v>
      </c>
      <c r="C607" t="s">
        <v>595</v>
      </c>
      <c r="D607" t="s">
        <v>90</v>
      </c>
      <c r="E607" t="s">
        <v>117</v>
      </c>
      <c r="F607" s="51" t="str">
        <f>IFERROR(VLOOKUP(D607,'Tabelas auxiliares'!$A$3:$B$61,2,FALSE),"")</f>
        <v>SUGEPE-FOLHA - PASEP + AUX. MORADIA</v>
      </c>
      <c r="G607" s="51" t="str">
        <f>IFERROR(VLOOKUP($B607,'Tabelas auxiliares'!$A$65:$C$102,2,FALSE),"")</f>
        <v>Folha de pagamento - Ativos, Previdência, PASEP</v>
      </c>
      <c r="H607" s="51" t="str">
        <f>IFERROR(VLOOKUP($B607,'Tabelas auxiliares'!$A$65:$C$102,3,FALSE),"")</f>
        <v>FOLHA DE PAGAMENTO / CONTRIBUICAO PARA O PSS / SUBSTITUICOES / INSS PATRONAL / PASEP</v>
      </c>
      <c r="I607" t="s">
        <v>1756</v>
      </c>
      <c r="J607" t="s">
        <v>2165</v>
      </c>
      <c r="K607" t="s">
        <v>2166</v>
      </c>
      <c r="L607" t="s">
        <v>2167</v>
      </c>
      <c r="M607" t="s">
        <v>165</v>
      </c>
      <c r="N607" t="s">
        <v>125</v>
      </c>
      <c r="O607" t="s">
        <v>167</v>
      </c>
      <c r="P607" t="s">
        <v>1982</v>
      </c>
      <c r="Q607" t="s">
        <v>168</v>
      </c>
      <c r="R607" t="s">
        <v>165</v>
      </c>
      <c r="S607" t="s">
        <v>1983</v>
      </c>
      <c r="T607" t="s">
        <v>1960</v>
      </c>
      <c r="U607" t="s">
        <v>135</v>
      </c>
      <c r="V607" t="s">
        <v>1986</v>
      </c>
      <c r="W607" t="s">
        <v>1987</v>
      </c>
      <c r="X607" s="51" t="str">
        <f t="shared" si="12"/>
        <v>3</v>
      </c>
      <c r="Y607" s="51" t="str">
        <f>IF(T607="","",IF(AND(T607&lt;&gt;'Tabelas auxiliares'!$B$236,T607&lt;&gt;'Tabelas auxiliares'!$B$237,T607&lt;&gt;'Tabelas auxiliares'!$C$236,T607&lt;&gt;'Tabelas auxiliares'!$C$237,T607&lt;&gt;'Tabelas auxiliares'!$D$236),"FOLHA DE PESSOAL",IF(X607='Tabelas auxiliares'!$A$237,"CUSTEIO",IF(X607='Tabelas auxiliares'!$A$236,"INVESTIMENTO","ERRO - VERIFICAR"))))</f>
        <v>FOLHA DE PESSOAL</v>
      </c>
      <c r="Z607" s="64">
        <f t="shared" si="13"/>
        <v>9057.2800000000007</v>
      </c>
      <c r="AC607" s="44">
        <v>9057.2800000000007</v>
      </c>
      <c r="AD607" s="72"/>
      <c r="AE607" s="72"/>
      <c r="AF607" s="72"/>
      <c r="AG607" s="72"/>
      <c r="AH607" s="72"/>
      <c r="AI607" s="72"/>
      <c r="AJ607" s="72"/>
      <c r="AK607" s="72"/>
      <c r="AL607" s="72"/>
      <c r="AM607" s="72"/>
      <c r="AN607" s="72"/>
      <c r="AO607" s="72"/>
    </row>
    <row r="608" spans="1:41" x14ac:dyDescent="0.25">
      <c r="A608" t="s">
        <v>594</v>
      </c>
      <c r="B608" t="s">
        <v>302</v>
      </c>
      <c r="C608" t="s">
        <v>595</v>
      </c>
      <c r="D608" t="s">
        <v>90</v>
      </c>
      <c r="E608" t="s">
        <v>117</v>
      </c>
      <c r="F608" s="51" t="str">
        <f>IFERROR(VLOOKUP(D608,'Tabelas auxiliares'!$A$3:$B$61,2,FALSE),"")</f>
        <v>SUGEPE-FOLHA - PASEP + AUX. MORADIA</v>
      </c>
      <c r="G608" s="51" t="str">
        <f>IFERROR(VLOOKUP($B608,'Tabelas auxiliares'!$A$65:$C$102,2,FALSE),"")</f>
        <v>Folha de pagamento - Ativos, Previdência, PASEP</v>
      </c>
      <c r="H608" s="51" t="str">
        <f>IFERROR(VLOOKUP($B608,'Tabelas auxiliares'!$A$65:$C$102,3,FALSE),"")</f>
        <v>FOLHA DE PAGAMENTO / CONTRIBUICAO PARA O PSS / SUBSTITUICOES / INSS PATRONAL / PASEP</v>
      </c>
      <c r="I608" t="s">
        <v>1756</v>
      </c>
      <c r="J608" t="s">
        <v>2165</v>
      </c>
      <c r="K608" t="s">
        <v>2166</v>
      </c>
      <c r="L608" t="s">
        <v>2167</v>
      </c>
      <c r="M608" t="s">
        <v>165</v>
      </c>
      <c r="N608" t="s">
        <v>125</v>
      </c>
      <c r="O608" t="s">
        <v>167</v>
      </c>
      <c r="P608" t="s">
        <v>1982</v>
      </c>
      <c r="Q608" t="s">
        <v>168</v>
      </c>
      <c r="R608" t="s">
        <v>165</v>
      </c>
      <c r="S608" t="s">
        <v>1983</v>
      </c>
      <c r="T608" t="s">
        <v>1960</v>
      </c>
      <c r="U608" t="s">
        <v>135</v>
      </c>
      <c r="V608" t="s">
        <v>1988</v>
      </c>
      <c r="W608" t="s">
        <v>1989</v>
      </c>
      <c r="X608" s="51" t="str">
        <f t="shared" ref="X608:X671" si="14">LEFT(V608,1)</f>
        <v>3</v>
      </c>
      <c r="Y608" s="51" t="str">
        <f>IF(T608="","",IF(AND(T608&lt;&gt;'Tabelas auxiliares'!$B$236,T608&lt;&gt;'Tabelas auxiliares'!$B$237,T608&lt;&gt;'Tabelas auxiliares'!$C$236,T608&lt;&gt;'Tabelas auxiliares'!$C$237,T608&lt;&gt;'Tabelas auxiliares'!$D$236),"FOLHA DE PESSOAL",IF(X608='Tabelas auxiliares'!$A$237,"CUSTEIO",IF(X608='Tabelas auxiliares'!$A$236,"INVESTIMENTO","ERRO - VERIFICAR"))))</f>
        <v>FOLHA DE PESSOAL</v>
      </c>
      <c r="Z608" s="64">
        <f t="shared" ref="Z608:Z671" si="15">IF(AA608+AB608+AC608&lt;&gt;0,AA608+AB608+AC608,"")</f>
        <v>252.37</v>
      </c>
      <c r="AC608" s="44">
        <v>252.37</v>
      </c>
      <c r="AD608" s="72"/>
      <c r="AE608" s="72"/>
      <c r="AF608" s="72"/>
      <c r="AG608" s="72"/>
      <c r="AH608" s="72"/>
      <c r="AI608" s="72"/>
      <c r="AJ608" s="72"/>
      <c r="AK608" s="72"/>
      <c r="AL608" s="72"/>
      <c r="AM608" s="72"/>
      <c r="AN608" s="72"/>
      <c r="AO608" s="72"/>
    </row>
    <row r="609" spans="1:41" x14ac:dyDescent="0.25">
      <c r="A609" t="s">
        <v>594</v>
      </c>
      <c r="B609" t="s">
        <v>302</v>
      </c>
      <c r="C609" t="s">
        <v>595</v>
      </c>
      <c r="D609" t="s">
        <v>90</v>
      </c>
      <c r="E609" t="s">
        <v>117</v>
      </c>
      <c r="F609" s="51" t="str">
        <f>IFERROR(VLOOKUP(D609,'Tabelas auxiliares'!$A$3:$B$61,2,FALSE),"")</f>
        <v>SUGEPE-FOLHA - PASEP + AUX. MORADIA</v>
      </c>
      <c r="G609" s="51" t="str">
        <f>IFERROR(VLOOKUP($B609,'Tabelas auxiliares'!$A$65:$C$102,2,FALSE),"")</f>
        <v>Folha de pagamento - Ativos, Previdência, PASEP</v>
      </c>
      <c r="H609" s="51" t="str">
        <f>IFERROR(VLOOKUP($B609,'Tabelas auxiliares'!$A$65:$C$102,3,FALSE),"")</f>
        <v>FOLHA DE PAGAMENTO / CONTRIBUICAO PARA O PSS / SUBSTITUICOES / INSS PATRONAL / PASEP</v>
      </c>
      <c r="I609" t="s">
        <v>1756</v>
      </c>
      <c r="J609" t="s">
        <v>2165</v>
      </c>
      <c r="K609" t="s">
        <v>2168</v>
      </c>
      <c r="L609" t="s">
        <v>2167</v>
      </c>
      <c r="M609" t="s">
        <v>165</v>
      </c>
      <c r="N609" t="s">
        <v>125</v>
      </c>
      <c r="O609" t="s">
        <v>167</v>
      </c>
      <c r="P609" t="s">
        <v>1982</v>
      </c>
      <c r="Q609" t="s">
        <v>168</v>
      </c>
      <c r="R609" t="s">
        <v>165</v>
      </c>
      <c r="S609" t="s">
        <v>1983</v>
      </c>
      <c r="T609" t="s">
        <v>1960</v>
      </c>
      <c r="U609" t="s">
        <v>135</v>
      </c>
      <c r="V609" t="s">
        <v>1991</v>
      </c>
      <c r="W609" t="s">
        <v>1992</v>
      </c>
      <c r="X609" s="51" t="str">
        <f t="shared" si="14"/>
        <v>3</v>
      </c>
      <c r="Y609" s="51" t="str">
        <f>IF(T609="","",IF(AND(T609&lt;&gt;'Tabelas auxiliares'!$B$236,T609&lt;&gt;'Tabelas auxiliares'!$B$237,T609&lt;&gt;'Tabelas auxiliares'!$C$236,T609&lt;&gt;'Tabelas auxiliares'!$C$237,T609&lt;&gt;'Tabelas auxiliares'!$D$236),"FOLHA DE PESSOAL",IF(X609='Tabelas auxiliares'!$A$237,"CUSTEIO",IF(X609='Tabelas auxiliares'!$A$236,"INVESTIMENTO","ERRO - VERIFICAR"))))</f>
        <v>FOLHA DE PESSOAL</v>
      </c>
      <c r="Z609" s="64">
        <f t="shared" si="15"/>
        <v>67249.16</v>
      </c>
      <c r="AC609" s="44">
        <v>67249.16</v>
      </c>
      <c r="AD609" s="72"/>
      <c r="AE609" s="72"/>
      <c r="AF609" s="72"/>
      <c r="AG609" s="72"/>
      <c r="AH609" s="72"/>
      <c r="AI609" s="72"/>
      <c r="AJ609" s="72"/>
      <c r="AK609" s="72"/>
      <c r="AL609" s="72"/>
      <c r="AM609" s="72"/>
      <c r="AN609" s="72"/>
      <c r="AO609" s="72"/>
    </row>
    <row r="610" spans="1:41" x14ac:dyDescent="0.25">
      <c r="A610" t="s">
        <v>594</v>
      </c>
      <c r="B610" t="s">
        <v>302</v>
      </c>
      <c r="C610" t="s">
        <v>595</v>
      </c>
      <c r="D610" t="s">
        <v>90</v>
      </c>
      <c r="E610" t="s">
        <v>117</v>
      </c>
      <c r="F610" s="51" t="str">
        <f>IFERROR(VLOOKUP(D610,'Tabelas auxiliares'!$A$3:$B$61,2,FALSE),"")</f>
        <v>SUGEPE-FOLHA - PASEP + AUX. MORADIA</v>
      </c>
      <c r="G610" s="51" t="str">
        <f>IFERROR(VLOOKUP($B610,'Tabelas auxiliares'!$A$65:$C$102,2,FALSE),"")</f>
        <v>Folha de pagamento - Ativos, Previdência, PASEP</v>
      </c>
      <c r="H610" s="51" t="str">
        <f>IFERROR(VLOOKUP($B610,'Tabelas auxiliares'!$A$65:$C$102,3,FALSE),"")</f>
        <v>FOLHA DE PAGAMENTO / CONTRIBUICAO PARA O PSS / SUBSTITUICOES / INSS PATRONAL / PASEP</v>
      </c>
      <c r="I610" t="s">
        <v>1756</v>
      </c>
      <c r="J610" t="s">
        <v>2165</v>
      </c>
      <c r="K610" t="s">
        <v>2169</v>
      </c>
      <c r="L610" t="s">
        <v>2167</v>
      </c>
      <c r="M610" t="s">
        <v>165</v>
      </c>
      <c r="N610" t="s">
        <v>127</v>
      </c>
      <c r="O610" t="s">
        <v>167</v>
      </c>
      <c r="P610" t="s">
        <v>1959</v>
      </c>
      <c r="Q610" t="s">
        <v>168</v>
      </c>
      <c r="R610" t="s">
        <v>165</v>
      </c>
      <c r="S610" t="s">
        <v>119</v>
      </c>
      <c r="T610" t="s">
        <v>1960</v>
      </c>
      <c r="U610" t="s">
        <v>136</v>
      </c>
      <c r="V610" t="s">
        <v>1994</v>
      </c>
      <c r="W610" t="s">
        <v>1995</v>
      </c>
      <c r="X610" s="51" t="str">
        <f t="shared" si="14"/>
        <v>3</v>
      </c>
      <c r="Y610" s="51" t="str">
        <f>IF(T610="","",IF(AND(T610&lt;&gt;'Tabelas auxiliares'!$B$236,T610&lt;&gt;'Tabelas auxiliares'!$B$237,T610&lt;&gt;'Tabelas auxiliares'!$C$236,T610&lt;&gt;'Tabelas auxiliares'!$C$237,T610&lt;&gt;'Tabelas auxiliares'!$D$236),"FOLHA DE PESSOAL",IF(X610='Tabelas auxiliares'!$A$237,"CUSTEIO",IF(X610='Tabelas auxiliares'!$A$236,"INVESTIMENTO","ERRO - VERIFICAR"))))</f>
        <v>FOLHA DE PESSOAL</v>
      </c>
      <c r="Z610" s="64">
        <f t="shared" si="15"/>
        <v>779884.67999999993</v>
      </c>
      <c r="AA610" s="44">
        <v>8228.33</v>
      </c>
      <c r="AC610" s="44">
        <v>771656.35</v>
      </c>
      <c r="AD610" s="72"/>
      <c r="AE610" s="72"/>
      <c r="AF610" s="72"/>
      <c r="AG610" s="72"/>
      <c r="AH610" s="72"/>
      <c r="AI610" s="72"/>
      <c r="AJ610" s="72"/>
      <c r="AK610" s="72"/>
      <c r="AL610" s="72"/>
      <c r="AM610" s="72"/>
      <c r="AN610" s="72"/>
      <c r="AO610" s="72"/>
    </row>
    <row r="611" spans="1:41" x14ac:dyDescent="0.25">
      <c r="A611" t="s">
        <v>594</v>
      </c>
      <c r="B611" t="s">
        <v>302</v>
      </c>
      <c r="C611" t="s">
        <v>595</v>
      </c>
      <c r="D611" t="s">
        <v>90</v>
      </c>
      <c r="E611" t="s">
        <v>117</v>
      </c>
      <c r="F611" s="51" t="str">
        <f>IFERROR(VLOOKUP(D611,'Tabelas auxiliares'!$A$3:$B$61,2,FALSE),"")</f>
        <v>SUGEPE-FOLHA - PASEP + AUX. MORADIA</v>
      </c>
      <c r="G611" s="51" t="str">
        <f>IFERROR(VLOOKUP($B611,'Tabelas auxiliares'!$A$65:$C$102,2,FALSE),"")</f>
        <v>Folha de pagamento - Ativos, Previdência, PASEP</v>
      </c>
      <c r="H611" s="51" t="str">
        <f>IFERROR(VLOOKUP($B611,'Tabelas auxiliares'!$A$65:$C$102,3,FALSE),"")</f>
        <v>FOLHA DE PAGAMENTO / CONTRIBUICAO PARA O PSS / SUBSTITUICOES / INSS PATRONAL / PASEP</v>
      </c>
      <c r="I611" t="s">
        <v>1756</v>
      </c>
      <c r="J611" t="s">
        <v>2165</v>
      </c>
      <c r="K611" t="s">
        <v>2169</v>
      </c>
      <c r="L611" t="s">
        <v>2167</v>
      </c>
      <c r="M611" t="s">
        <v>165</v>
      </c>
      <c r="N611" t="s">
        <v>127</v>
      </c>
      <c r="O611" t="s">
        <v>167</v>
      </c>
      <c r="P611" t="s">
        <v>1959</v>
      </c>
      <c r="Q611" t="s">
        <v>168</v>
      </c>
      <c r="R611" t="s">
        <v>165</v>
      </c>
      <c r="S611" t="s">
        <v>119</v>
      </c>
      <c r="T611" t="s">
        <v>1960</v>
      </c>
      <c r="U611" t="s">
        <v>136</v>
      </c>
      <c r="V611" t="s">
        <v>1998</v>
      </c>
      <c r="W611" t="s">
        <v>1999</v>
      </c>
      <c r="X611" s="51" t="str">
        <f t="shared" si="14"/>
        <v>3</v>
      </c>
      <c r="Y611" s="51" t="str">
        <f>IF(T611="","",IF(AND(T611&lt;&gt;'Tabelas auxiliares'!$B$236,T611&lt;&gt;'Tabelas auxiliares'!$B$237,T611&lt;&gt;'Tabelas auxiliares'!$C$236,T611&lt;&gt;'Tabelas auxiliares'!$C$237,T611&lt;&gt;'Tabelas auxiliares'!$D$236),"FOLHA DE PESSOAL",IF(X611='Tabelas auxiliares'!$A$237,"CUSTEIO",IF(X611='Tabelas auxiliares'!$A$236,"INVESTIMENTO","ERRO - VERIFICAR"))))</f>
        <v>FOLHA DE PESSOAL</v>
      </c>
      <c r="Z611" s="64">
        <f t="shared" si="15"/>
        <v>3493.88</v>
      </c>
      <c r="AA611" s="44">
        <v>3493.88</v>
      </c>
      <c r="AD611" s="72"/>
      <c r="AE611" s="72"/>
      <c r="AF611" s="72"/>
      <c r="AG611" s="72"/>
      <c r="AH611" s="72"/>
      <c r="AI611" s="72"/>
      <c r="AJ611" s="72"/>
      <c r="AK611" s="72"/>
      <c r="AL611" s="72"/>
      <c r="AM611" s="72"/>
      <c r="AN611" s="72"/>
      <c r="AO611" s="72"/>
    </row>
    <row r="612" spans="1:41" x14ac:dyDescent="0.25">
      <c r="A612" t="s">
        <v>594</v>
      </c>
      <c r="B612" t="s">
        <v>302</v>
      </c>
      <c r="C612" t="s">
        <v>595</v>
      </c>
      <c r="D612" t="s">
        <v>90</v>
      </c>
      <c r="E612" t="s">
        <v>117</v>
      </c>
      <c r="F612" s="51" t="str">
        <f>IFERROR(VLOOKUP(D612,'Tabelas auxiliares'!$A$3:$B$61,2,FALSE),"")</f>
        <v>SUGEPE-FOLHA - PASEP + AUX. MORADIA</v>
      </c>
      <c r="G612" s="51" t="str">
        <f>IFERROR(VLOOKUP($B612,'Tabelas auxiliares'!$A$65:$C$102,2,FALSE),"")</f>
        <v>Folha de pagamento - Ativos, Previdência, PASEP</v>
      </c>
      <c r="H612" s="51" t="str">
        <f>IFERROR(VLOOKUP($B612,'Tabelas auxiliares'!$A$65:$C$102,3,FALSE),"")</f>
        <v>FOLHA DE PAGAMENTO / CONTRIBUICAO PARA O PSS / SUBSTITUICOES / INSS PATRONAL / PASEP</v>
      </c>
      <c r="I612" t="s">
        <v>1756</v>
      </c>
      <c r="J612" t="s">
        <v>2165</v>
      </c>
      <c r="K612" t="s">
        <v>2170</v>
      </c>
      <c r="L612" t="s">
        <v>2167</v>
      </c>
      <c r="M612" t="s">
        <v>165</v>
      </c>
      <c r="N612" t="s">
        <v>127</v>
      </c>
      <c r="O612" t="s">
        <v>167</v>
      </c>
      <c r="P612" t="s">
        <v>1959</v>
      </c>
      <c r="Q612" t="s">
        <v>168</v>
      </c>
      <c r="R612" t="s">
        <v>165</v>
      </c>
      <c r="S612" t="s">
        <v>119</v>
      </c>
      <c r="T612" t="s">
        <v>1960</v>
      </c>
      <c r="U612" t="s">
        <v>136</v>
      </c>
      <c r="V612" t="s">
        <v>2001</v>
      </c>
      <c r="W612" t="s">
        <v>2002</v>
      </c>
      <c r="X612" s="51" t="str">
        <f t="shared" si="14"/>
        <v>3</v>
      </c>
      <c r="Y612" s="51" t="str">
        <f>IF(T612="","",IF(AND(T612&lt;&gt;'Tabelas auxiliares'!$B$236,T612&lt;&gt;'Tabelas auxiliares'!$B$237,T612&lt;&gt;'Tabelas auxiliares'!$C$236,T612&lt;&gt;'Tabelas auxiliares'!$C$237,T612&lt;&gt;'Tabelas auxiliares'!$D$236),"FOLHA DE PESSOAL",IF(X612='Tabelas auxiliares'!$A$237,"CUSTEIO",IF(X612='Tabelas auxiliares'!$A$236,"INVESTIMENTO","ERRO - VERIFICAR"))))</f>
        <v>FOLHA DE PESSOAL</v>
      </c>
      <c r="Z612" s="64">
        <f t="shared" si="15"/>
        <v>9102651.7200000007</v>
      </c>
      <c r="AA612" s="44">
        <v>16559.21</v>
      </c>
      <c r="AC612" s="44">
        <v>9086092.5099999998</v>
      </c>
      <c r="AD612" s="72"/>
      <c r="AE612" s="72"/>
      <c r="AF612" s="72"/>
      <c r="AG612" s="72"/>
      <c r="AH612" s="72"/>
      <c r="AI612" s="72"/>
      <c r="AJ612" s="72"/>
      <c r="AK612" s="72"/>
      <c r="AL612" s="72"/>
      <c r="AM612" s="72"/>
      <c r="AN612" s="72"/>
      <c r="AO612" s="72"/>
    </row>
    <row r="613" spans="1:41" x14ac:dyDescent="0.25">
      <c r="A613" t="s">
        <v>594</v>
      </c>
      <c r="B613" t="s">
        <v>302</v>
      </c>
      <c r="C613" t="s">
        <v>595</v>
      </c>
      <c r="D613" t="s">
        <v>90</v>
      </c>
      <c r="E613" t="s">
        <v>117</v>
      </c>
      <c r="F613" s="51" t="str">
        <f>IFERROR(VLOOKUP(D613,'Tabelas auxiliares'!$A$3:$B$61,2,FALSE),"")</f>
        <v>SUGEPE-FOLHA - PASEP + AUX. MORADIA</v>
      </c>
      <c r="G613" s="51" t="str">
        <f>IFERROR(VLOOKUP($B613,'Tabelas auxiliares'!$A$65:$C$102,2,FALSE),"")</f>
        <v>Folha de pagamento - Ativos, Previdência, PASEP</v>
      </c>
      <c r="H613" s="51" t="str">
        <f>IFERROR(VLOOKUP($B613,'Tabelas auxiliares'!$A$65:$C$102,3,FALSE),"")</f>
        <v>FOLHA DE PAGAMENTO / CONTRIBUICAO PARA O PSS / SUBSTITUICOES / INSS PATRONAL / PASEP</v>
      </c>
      <c r="I613" t="s">
        <v>1756</v>
      </c>
      <c r="J613" t="s">
        <v>2165</v>
      </c>
      <c r="K613" t="s">
        <v>2170</v>
      </c>
      <c r="L613" t="s">
        <v>2167</v>
      </c>
      <c r="M613" t="s">
        <v>165</v>
      </c>
      <c r="N613" t="s">
        <v>127</v>
      </c>
      <c r="O613" t="s">
        <v>167</v>
      </c>
      <c r="P613" t="s">
        <v>1959</v>
      </c>
      <c r="Q613" t="s">
        <v>168</v>
      </c>
      <c r="R613" t="s">
        <v>165</v>
      </c>
      <c r="S613" t="s">
        <v>119</v>
      </c>
      <c r="T613" t="s">
        <v>1960</v>
      </c>
      <c r="U613" t="s">
        <v>136</v>
      </c>
      <c r="V613" t="s">
        <v>2003</v>
      </c>
      <c r="W613" t="s">
        <v>2004</v>
      </c>
      <c r="X613" s="51" t="str">
        <f t="shared" si="14"/>
        <v>3</v>
      </c>
      <c r="Y613" s="51" t="str">
        <f>IF(T613="","",IF(AND(T613&lt;&gt;'Tabelas auxiliares'!$B$236,T613&lt;&gt;'Tabelas auxiliares'!$B$237,T613&lt;&gt;'Tabelas auxiliares'!$C$236,T613&lt;&gt;'Tabelas auxiliares'!$C$237,T613&lt;&gt;'Tabelas auxiliares'!$D$236),"FOLHA DE PESSOAL",IF(X613='Tabelas auxiliares'!$A$237,"CUSTEIO",IF(X613='Tabelas auxiliares'!$A$236,"INVESTIMENTO","ERRO - VERIFICAR"))))</f>
        <v>FOLHA DE PESSOAL</v>
      </c>
      <c r="Z613" s="64">
        <f t="shared" si="15"/>
        <v>4074.86</v>
      </c>
      <c r="AC613" s="44">
        <v>4074.86</v>
      </c>
      <c r="AD613" s="72"/>
      <c r="AE613" s="72"/>
      <c r="AF613" s="72"/>
      <c r="AG613" s="72"/>
      <c r="AH613" s="72"/>
      <c r="AI613" s="72"/>
      <c r="AJ613" s="72"/>
      <c r="AK613" s="72"/>
      <c r="AL613" s="72"/>
      <c r="AM613" s="72"/>
      <c r="AN613" s="72"/>
      <c r="AO613" s="72"/>
    </row>
    <row r="614" spans="1:41" x14ac:dyDescent="0.25">
      <c r="A614" t="s">
        <v>594</v>
      </c>
      <c r="B614" t="s">
        <v>302</v>
      </c>
      <c r="C614" t="s">
        <v>595</v>
      </c>
      <c r="D614" t="s">
        <v>90</v>
      </c>
      <c r="E614" t="s">
        <v>117</v>
      </c>
      <c r="F614" s="51" t="str">
        <f>IFERROR(VLOOKUP(D614,'Tabelas auxiliares'!$A$3:$B$61,2,FALSE),"")</f>
        <v>SUGEPE-FOLHA - PASEP + AUX. MORADIA</v>
      </c>
      <c r="G614" s="51" t="str">
        <f>IFERROR(VLOOKUP($B614,'Tabelas auxiliares'!$A$65:$C$102,2,FALSE),"")</f>
        <v>Folha de pagamento - Ativos, Previdência, PASEP</v>
      </c>
      <c r="H614" s="51" t="str">
        <f>IFERROR(VLOOKUP($B614,'Tabelas auxiliares'!$A$65:$C$102,3,FALSE),"")</f>
        <v>FOLHA DE PAGAMENTO / CONTRIBUICAO PARA O PSS / SUBSTITUICOES / INSS PATRONAL / PASEP</v>
      </c>
      <c r="I614" t="s">
        <v>1756</v>
      </c>
      <c r="J614" t="s">
        <v>2165</v>
      </c>
      <c r="K614" t="s">
        <v>2170</v>
      </c>
      <c r="L614" t="s">
        <v>2167</v>
      </c>
      <c r="M614" t="s">
        <v>165</v>
      </c>
      <c r="N614" t="s">
        <v>127</v>
      </c>
      <c r="O614" t="s">
        <v>167</v>
      </c>
      <c r="P614" t="s">
        <v>1959</v>
      </c>
      <c r="Q614" t="s">
        <v>168</v>
      </c>
      <c r="R614" t="s">
        <v>165</v>
      </c>
      <c r="S614" t="s">
        <v>119</v>
      </c>
      <c r="T614" t="s">
        <v>1960</v>
      </c>
      <c r="U614" t="s">
        <v>136</v>
      </c>
      <c r="V614" t="s">
        <v>2005</v>
      </c>
      <c r="W614" t="s">
        <v>2006</v>
      </c>
      <c r="X614" s="51" t="str">
        <f t="shared" si="14"/>
        <v>3</v>
      </c>
      <c r="Y614" s="51" t="str">
        <f>IF(T614="","",IF(AND(T614&lt;&gt;'Tabelas auxiliares'!$B$236,T614&lt;&gt;'Tabelas auxiliares'!$B$237,T614&lt;&gt;'Tabelas auxiliares'!$C$236,T614&lt;&gt;'Tabelas auxiliares'!$C$237,T614&lt;&gt;'Tabelas auxiliares'!$D$236),"FOLHA DE PESSOAL",IF(X614='Tabelas auxiliares'!$A$237,"CUSTEIO",IF(X614='Tabelas auxiliares'!$A$236,"INVESTIMENTO","ERRO - VERIFICAR"))))</f>
        <v>FOLHA DE PESSOAL</v>
      </c>
      <c r="Z614" s="64">
        <f t="shared" si="15"/>
        <v>582.34</v>
      </c>
      <c r="AC614" s="44">
        <v>582.34</v>
      </c>
      <c r="AD614" s="72"/>
      <c r="AE614" s="72"/>
      <c r="AF614" s="72"/>
      <c r="AG614" s="72"/>
      <c r="AH614" s="72"/>
      <c r="AI614" s="72"/>
      <c r="AJ614" s="72"/>
      <c r="AK614" s="72"/>
      <c r="AL614" s="72"/>
      <c r="AM614" s="72"/>
      <c r="AN614" s="72"/>
      <c r="AO614" s="72"/>
    </row>
    <row r="615" spans="1:41" x14ac:dyDescent="0.25">
      <c r="A615" t="s">
        <v>594</v>
      </c>
      <c r="B615" t="s">
        <v>302</v>
      </c>
      <c r="C615" t="s">
        <v>595</v>
      </c>
      <c r="D615" t="s">
        <v>90</v>
      </c>
      <c r="E615" t="s">
        <v>117</v>
      </c>
      <c r="F615" s="51" t="str">
        <f>IFERROR(VLOOKUP(D615,'Tabelas auxiliares'!$A$3:$B$61,2,FALSE),"")</f>
        <v>SUGEPE-FOLHA - PASEP + AUX. MORADIA</v>
      </c>
      <c r="G615" s="51" t="str">
        <f>IFERROR(VLOOKUP($B615,'Tabelas auxiliares'!$A$65:$C$102,2,FALSE),"")</f>
        <v>Folha de pagamento - Ativos, Previdência, PASEP</v>
      </c>
      <c r="H615" s="51" t="str">
        <f>IFERROR(VLOOKUP($B615,'Tabelas auxiliares'!$A$65:$C$102,3,FALSE),"")</f>
        <v>FOLHA DE PAGAMENTO / CONTRIBUICAO PARA O PSS / SUBSTITUICOES / INSS PATRONAL / PASEP</v>
      </c>
      <c r="I615" t="s">
        <v>1756</v>
      </c>
      <c r="J615" t="s">
        <v>2165</v>
      </c>
      <c r="K615" t="s">
        <v>2170</v>
      </c>
      <c r="L615" t="s">
        <v>2167</v>
      </c>
      <c r="M615" t="s">
        <v>165</v>
      </c>
      <c r="N615" t="s">
        <v>127</v>
      </c>
      <c r="O615" t="s">
        <v>167</v>
      </c>
      <c r="P615" t="s">
        <v>1959</v>
      </c>
      <c r="Q615" t="s">
        <v>168</v>
      </c>
      <c r="R615" t="s">
        <v>165</v>
      </c>
      <c r="S615" t="s">
        <v>119</v>
      </c>
      <c r="T615" t="s">
        <v>1960</v>
      </c>
      <c r="U615" t="s">
        <v>136</v>
      </c>
      <c r="V615" t="s">
        <v>2007</v>
      </c>
      <c r="W615" t="s">
        <v>2008</v>
      </c>
      <c r="X615" s="51" t="str">
        <f t="shared" si="14"/>
        <v>3</v>
      </c>
      <c r="Y615" s="51" t="str">
        <f>IF(T615="","",IF(AND(T615&lt;&gt;'Tabelas auxiliares'!$B$236,T615&lt;&gt;'Tabelas auxiliares'!$B$237,T615&lt;&gt;'Tabelas auxiliares'!$C$236,T615&lt;&gt;'Tabelas auxiliares'!$C$237,T615&lt;&gt;'Tabelas auxiliares'!$D$236),"FOLHA DE PESSOAL",IF(X615='Tabelas auxiliares'!$A$237,"CUSTEIO",IF(X615='Tabelas auxiliares'!$A$236,"INVESTIMENTO","ERRO - VERIFICAR"))))</f>
        <v>FOLHA DE PESSOAL</v>
      </c>
      <c r="Z615" s="64">
        <f t="shared" si="15"/>
        <v>9483.19</v>
      </c>
      <c r="AC615" s="44">
        <v>9483.19</v>
      </c>
      <c r="AD615" s="72"/>
      <c r="AE615" s="72"/>
      <c r="AF615" s="72"/>
      <c r="AG615" s="72"/>
      <c r="AH615" s="72"/>
      <c r="AI615" s="72"/>
      <c r="AJ615" s="72"/>
      <c r="AK615" s="72"/>
      <c r="AL615" s="72"/>
      <c r="AM615" s="72"/>
      <c r="AN615" s="72"/>
      <c r="AO615" s="72"/>
    </row>
    <row r="616" spans="1:41" x14ac:dyDescent="0.25">
      <c r="A616" t="s">
        <v>594</v>
      </c>
      <c r="B616" t="s">
        <v>302</v>
      </c>
      <c r="C616" t="s">
        <v>595</v>
      </c>
      <c r="D616" t="s">
        <v>90</v>
      </c>
      <c r="E616" t="s">
        <v>117</v>
      </c>
      <c r="F616" s="51" t="str">
        <f>IFERROR(VLOOKUP(D616,'Tabelas auxiliares'!$A$3:$B$61,2,FALSE),"")</f>
        <v>SUGEPE-FOLHA - PASEP + AUX. MORADIA</v>
      </c>
      <c r="G616" s="51" t="str">
        <f>IFERROR(VLOOKUP($B616,'Tabelas auxiliares'!$A$65:$C$102,2,FALSE),"")</f>
        <v>Folha de pagamento - Ativos, Previdência, PASEP</v>
      </c>
      <c r="H616" s="51" t="str">
        <f>IFERROR(VLOOKUP($B616,'Tabelas auxiliares'!$A$65:$C$102,3,FALSE),"")</f>
        <v>FOLHA DE PAGAMENTO / CONTRIBUICAO PARA O PSS / SUBSTITUICOES / INSS PATRONAL / PASEP</v>
      </c>
      <c r="I616" t="s">
        <v>1756</v>
      </c>
      <c r="J616" t="s">
        <v>2165</v>
      </c>
      <c r="K616" t="s">
        <v>2170</v>
      </c>
      <c r="L616" t="s">
        <v>2167</v>
      </c>
      <c r="M616" t="s">
        <v>165</v>
      </c>
      <c r="N616" t="s">
        <v>127</v>
      </c>
      <c r="O616" t="s">
        <v>167</v>
      </c>
      <c r="P616" t="s">
        <v>1959</v>
      </c>
      <c r="Q616" t="s">
        <v>168</v>
      </c>
      <c r="R616" t="s">
        <v>165</v>
      </c>
      <c r="S616" t="s">
        <v>119</v>
      </c>
      <c r="T616" t="s">
        <v>1960</v>
      </c>
      <c r="U616" t="s">
        <v>136</v>
      </c>
      <c r="V616" t="s">
        <v>2009</v>
      </c>
      <c r="W616" t="s">
        <v>2010</v>
      </c>
      <c r="X616" s="51" t="str">
        <f t="shared" si="14"/>
        <v>3</v>
      </c>
      <c r="Y616" s="51" t="str">
        <f>IF(T616="","",IF(AND(T616&lt;&gt;'Tabelas auxiliares'!$B$236,T616&lt;&gt;'Tabelas auxiliares'!$B$237,T616&lt;&gt;'Tabelas auxiliares'!$C$236,T616&lt;&gt;'Tabelas auxiliares'!$C$237,T616&lt;&gt;'Tabelas auxiliares'!$D$236),"FOLHA DE PESSOAL",IF(X616='Tabelas auxiliares'!$A$237,"CUSTEIO",IF(X616='Tabelas auxiliares'!$A$236,"INVESTIMENTO","ERRO - VERIFICAR"))))</f>
        <v>FOLHA DE PESSOAL</v>
      </c>
      <c r="Z616" s="64">
        <f t="shared" si="15"/>
        <v>36592.19</v>
      </c>
      <c r="AC616" s="44">
        <v>36592.19</v>
      </c>
      <c r="AD616" s="72"/>
      <c r="AE616" s="72"/>
      <c r="AF616" s="72"/>
      <c r="AG616" s="72"/>
      <c r="AH616" s="72"/>
      <c r="AI616" s="72"/>
      <c r="AJ616" s="72"/>
      <c r="AK616" s="72"/>
      <c r="AL616" s="72"/>
      <c r="AM616" s="72"/>
      <c r="AN616" s="72"/>
      <c r="AO616" s="72"/>
    </row>
    <row r="617" spans="1:41" x14ac:dyDescent="0.25">
      <c r="A617" t="s">
        <v>594</v>
      </c>
      <c r="B617" t="s">
        <v>302</v>
      </c>
      <c r="C617" t="s">
        <v>595</v>
      </c>
      <c r="D617" t="s">
        <v>90</v>
      </c>
      <c r="E617" t="s">
        <v>117</v>
      </c>
      <c r="F617" s="51" t="str">
        <f>IFERROR(VLOOKUP(D617,'Tabelas auxiliares'!$A$3:$B$61,2,FALSE),"")</f>
        <v>SUGEPE-FOLHA - PASEP + AUX. MORADIA</v>
      </c>
      <c r="G617" s="51" t="str">
        <f>IFERROR(VLOOKUP($B617,'Tabelas auxiliares'!$A$65:$C$102,2,FALSE),"")</f>
        <v>Folha de pagamento - Ativos, Previdência, PASEP</v>
      </c>
      <c r="H617" s="51" t="str">
        <f>IFERROR(VLOOKUP($B617,'Tabelas auxiliares'!$A$65:$C$102,3,FALSE),"")</f>
        <v>FOLHA DE PAGAMENTO / CONTRIBUICAO PARA O PSS / SUBSTITUICOES / INSS PATRONAL / PASEP</v>
      </c>
      <c r="I617" t="s">
        <v>1756</v>
      </c>
      <c r="J617" t="s">
        <v>2165</v>
      </c>
      <c r="K617" t="s">
        <v>2170</v>
      </c>
      <c r="L617" t="s">
        <v>2167</v>
      </c>
      <c r="M617" t="s">
        <v>165</v>
      </c>
      <c r="N617" t="s">
        <v>127</v>
      </c>
      <c r="O617" t="s">
        <v>167</v>
      </c>
      <c r="P617" t="s">
        <v>1959</v>
      </c>
      <c r="Q617" t="s">
        <v>168</v>
      </c>
      <c r="R617" t="s">
        <v>165</v>
      </c>
      <c r="S617" t="s">
        <v>119</v>
      </c>
      <c r="T617" t="s">
        <v>1960</v>
      </c>
      <c r="U617" t="s">
        <v>136</v>
      </c>
      <c r="V617" t="s">
        <v>2011</v>
      </c>
      <c r="W617" t="s">
        <v>2012</v>
      </c>
      <c r="X617" s="51" t="str">
        <f t="shared" si="14"/>
        <v>3</v>
      </c>
      <c r="Y617" s="51" t="str">
        <f>IF(T617="","",IF(AND(T617&lt;&gt;'Tabelas auxiliares'!$B$236,T617&lt;&gt;'Tabelas auxiliares'!$B$237,T617&lt;&gt;'Tabelas auxiliares'!$C$236,T617&lt;&gt;'Tabelas auxiliares'!$C$237,T617&lt;&gt;'Tabelas auxiliares'!$D$236),"FOLHA DE PESSOAL",IF(X617='Tabelas auxiliares'!$A$237,"CUSTEIO",IF(X617='Tabelas auxiliares'!$A$236,"INVESTIMENTO","ERRO - VERIFICAR"))))</f>
        <v>FOLHA DE PESSOAL</v>
      </c>
      <c r="Z617" s="64">
        <f t="shared" si="15"/>
        <v>9568.01</v>
      </c>
      <c r="AA617" s="44">
        <v>1314.64</v>
      </c>
      <c r="AC617" s="44">
        <v>8253.3700000000008</v>
      </c>
      <c r="AD617" s="72"/>
      <c r="AE617" s="72"/>
      <c r="AF617" s="72"/>
      <c r="AG617" s="72"/>
      <c r="AH617" s="72"/>
      <c r="AI617" s="72"/>
      <c r="AJ617" s="72"/>
      <c r="AK617" s="72"/>
      <c r="AL617" s="72"/>
      <c r="AM617" s="72"/>
      <c r="AN617" s="72"/>
      <c r="AO617" s="72"/>
    </row>
    <row r="618" spans="1:41" x14ac:dyDescent="0.25">
      <c r="A618" t="s">
        <v>594</v>
      </c>
      <c r="B618" t="s">
        <v>302</v>
      </c>
      <c r="C618" t="s">
        <v>595</v>
      </c>
      <c r="D618" t="s">
        <v>90</v>
      </c>
      <c r="E618" t="s">
        <v>117</v>
      </c>
      <c r="F618" s="51" t="str">
        <f>IFERROR(VLOOKUP(D618,'Tabelas auxiliares'!$A$3:$B$61,2,FALSE),"")</f>
        <v>SUGEPE-FOLHA - PASEP + AUX. MORADIA</v>
      </c>
      <c r="G618" s="51" t="str">
        <f>IFERROR(VLOOKUP($B618,'Tabelas auxiliares'!$A$65:$C$102,2,FALSE),"")</f>
        <v>Folha de pagamento - Ativos, Previdência, PASEP</v>
      </c>
      <c r="H618" s="51" t="str">
        <f>IFERROR(VLOOKUP($B618,'Tabelas auxiliares'!$A$65:$C$102,3,FALSE),"")</f>
        <v>FOLHA DE PAGAMENTO / CONTRIBUICAO PARA O PSS / SUBSTITUICOES / INSS PATRONAL / PASEP</v>
      </c>
      <c r="I618" t="s">
        <v>1756</v>
      </c>
      <c r="J618" t="s">
        <v>2165</v>
      </c>
      <c r="K618" t="s">
        <v>2170</v>
      </c>
      <c r="L618" t="s">
        <v>2167</v>
      </c>
      <c r="M618" t="s">
        <v>165</v>
      </c>
      <c r="N618" t="s">
        <v>127</v>
      </c>
      <c r="O618" t="s">
        <v>167</v>
      </c>
      <c r="P618" t="s">
        <v>1959</v>
      </c>
      <c r="Q618" t="s">
        <v>168</v>
      </c>
      <c r="R618" t="s">
        <v>165</v>
      </c>
      <c r="S618" t="s">
        <v>119</v>
      </c>
      <c r="T618" t="s">
        <v>1960</v>
      </c>
      <c r="U618" t="s">
        <v>136</v>
      </c>
      <c r="V618" t="s">
        <v>2013</v>
      </c>
      <c r="W618" t="s">
        <v>2014</v>
      </c>
      <c r="X618" s="51" t="str">
        <f t="shared" si="14"/>
        <v>3</v>
      </c>
      <c r="Y618" s="51" t="str">
        <f>IF(T618="","",IF(AND(T618&lt;&gt;'Tabelas auxiliares'!$B$236,T618&lt;&gt;'Tabelas auxiliares'!$B$237,T618&lt;&gt;'Tabelas auxiliares'!$C$236,T618&lt;&gt;'Tabelas auxiliares'!$C$237,T618&lt;&gt;'Tabelas auxiliares'!$D$236),"FOLHA DE PESSOAL",IF(X618='Tabelas auxiliares'!$A$237,"CUSTEIO",IF(X618='Tabelas auxiliares'!$A$236,"INVESTIMENTO","ERRO - VERIFICAR"))))</f>
        <v>FOLHA DE PESSOAL</v>
      </c>
      <c r="Z618" s="64">
        <f t="shared" si="15"/>
        <v>7814569.0800000001</v>
      </c>
      <c r="AA618" s="44">
        <v>986.19</v>
      </c>
      <c r="AC618" s="44">
        <v>7813582.8899999997</v>
      </c>
      <c r="AD618" s="72"/>
      <c r="AE618" s="72"/>
      <c r="AF618" s="72"/>
      <c r="AG618" s="72"/>
      <c r="AH618" s="72"/>
      <c r="AI618" s="72"/>
      <c r="AJ618" s="72"/>
      <c r="AK618" s="72"/>
      <c r="AL618" s="72"/>
      <c r="AM618" s="72"/>
      <c r="AN618" s="72"/>
      <c r="AO618" s="72"/>
    </row>
    <row r="619" spans="1:41" x14ac:dyDescent="0.25">
      <c r="A619" t="s">
        <v>594</v>
      </c>
      <c r="B619" t="s">
        <v>302</v>
      </c>
      <c r="C619" t="s">
        <v>595</v>
      </c>
      <c r="D619" t="s">
        <v>90</v>
      </c>
      <c r="E619" t="s">
        <v>117</v>
      </c>
      <c r="F619" s="51" t="str">
        <f>IFERROR(VLOOKUP(D619,'Tabelas auxiliares'!$A$3:$B$61,2,FALSE),"")</f>
        <v>SUGEPE-FOLHA - PASEP + AUX. MORADIA</v>
      </c>
      <c r="G619" s="51" t="str">
        <f>IFERROR(VLOOKUP($B619,'Tabelas auxiliares'!$A$65:$C$102,2,FALSE),"")</f>
        <v>Folha de pagamento - Ativos, Previdência, PASEP</v>
      </c>
      <c r="H619" s="51" t="str">
        <f>IFERROR(VLOOKUP($B619,'Tabelas auxiliares'!$A$65:$C$102,3,FALSE),"")</f>
        <v>FOLHA DE PAGAMENTO / CONTRIBUICAO PARA O PSS / SUBSTITUICOES / INSS PATRONAL / PASEP</v>
      </c>
      <c r="I619" t="s">
        <v>1756</v>
      </c>
      <c r="J619" t="s">
        <v>2165</v>
      </c>
      <c r="K619" t="s">
        <v>2170</v>
      </c>
      <c r="L619" t="s">
        <v>2167</v>
      </c>
      <c r="M619" t="s">
        <v>165</v>
      </c>
      <c r="N619" t="s">
        <v>127</v>
      </c>
      <c r="O619" t="s">
        <v>167</v>
      </c>
      <c r="P619" t="s">
        <v>1959</v>
      </c>
      <c r="Q619" t="s">
        <v>168</v>
      </c>
      <c r="R619" t="s">
        <v>165</v>
      </c>
      <c r="S619" t="s">
        <v>119</v>
      </c>
      <c r="T619" t="s">
        <v>1960</v>
      </c>
      <c r="U619" t="s">
        <v>136</v>
      </c>
      <c r="V619" t="s">
        <v>2015</v>
      </c>
      <c r="W619" t="s">
        <v>2016</v>
      </c>
      <c r="X619" s="51" t="str">
        <f t="shared" si="14"/>
        <v>3</v>
      </c>
      <c r="Y619" s="51" t="str">
        <f>IF(T619="","",IF(AND(T619&lt;&gt;'Tabelas auxiliares'!$B$236,T619&lt;&gt;'Tabelas auxiliares'!$B$237,T619&lt;&gt;'Tabelas auxiliares'!$C$236,T619&lt;&gt;'Tabelas auxiliares'!$C$237,T619&lt;&gt;'Tabelas auxiliares'!$D$236),"FOLHA DE PESSOAL",IF(X619='Tabelas auxiliares'!$A$237,"CUSTEIO",IF(X619='Tabelas auxiliares'!$A$236,"INVESTIMENTO","ERRO - VERIFICAR"))))</f>
        <v>FOLHA DE PESSOAL</v>
      </c>
      <c r="Z619" s="64">
        <f t="shared" si="15"/>
        <v>120519.78</v>
      </c>
      <c r="AA619" s="44">
        <v>622.26</v>
      </c>
      <c r="AC619" s="44">
        <v>119897.52</v>
      </c>
      <c r="AD619" s="72"/>
      <c r="AE619" s="72"/>
      <c r="AF619" s="72"/>
      <c r="AG619" s="72"/>
      <c r="AH619" s="72"/>
      <c r="AI619" s="72"/>
      <c r="AJ619" s="72"/>
      <c r="AK619" s="72"/>
      <c r="AL619" s="72"/>
      <c r="AM619" s="72"/>
      <c r="AN619" s="72"/>
      <c r="AO619" s="72"/>
    </row>
    <row r="620" spans="1:41" x14ac:dyDescent="0.25">
      <c r="A620" t="s">
        <v>594</v>
      </c>
      <c r="B620" t="s">
        <v>302</v>
      </c>
      <c r="C620" t="s">
        <v>595</v>
      </c>
      <c r="D620" t="s">
        <v>90</v>
      </c>
      <c r="E620" t="s">
        <v>117</v>
      </c>
      <c r="F620" s="51" t="str">
        <f>IFERROR(VLOOKUP(D620,'Tabelas auxiliares'!$A$3:$B$61,2,FALSE),"")</f>
        <v>SUGEPE-FOLHA - PASEP + AUX. MORADIA</v>
      </c>
      <c r="G620" s="51" t="str">
        <f>IFERROR(VLOOKUP($B620,'Tabelas auxiliares'!$A$65:$C$102,2,FALSE),"")</f>
        <v>Folha de pagamento - Ativos, Previdência, PASEP</v>
      </c>
      <c r="H620" s="51" t="str">
        <f>IFERROR(VLOOKUP($B620,'Tabelas auxiliares'!$A$65:$C$102,3,FALSE),"")</f>
        <v>FOLHA DE PAGAMENTO / CONTRIBUICAO PARA O PSS / SUBSTITUICOES / INSS PATRONAL / PASEP</v>
      </c>
      <c r="I620" t="s">
        <v>1756</v>
      </c>
      <c r="J620" t="s">
        <v>2165</v>
      </c>
      <c r="K620" t="s">
        <v>2170</v>
      </c>
      <c r="L620" t="s">
        <v>2167</v>
      </c>
      <c r="M620" t="s">
        <v>165</v>
      </c>
      <c r="N620" t="s">
        <v>127</v>
      </c>
      <c r="O620" t="s">
        <v>167</v>
      </c>
      <c r="P620" t="s">
        <v>1959</v>
      </c>
      <c r="Q620" t="s">
        <v>168</v>
      </c>
      <c r="R620" t="s">
        <v>165</v>
      </c>
      <c r="S620" t="s">
        <v>119</v>
      </c>
      <c r="T620" t="s">
        <v>1960</v>
      </c>
      <c r="U620" t="s">
        <v>136</v>
      </c>
      <c r="V620" t="s">
        <v>2017</v>
      </c>
      <c r="W620" t="s">
        <v>2018</v>
      </c>
      <c r="X620" s="51" t="str">
        <f t="shared" si="14"/>
        <v>3</v>
      </c>
      <c r="Y620" s="51" t="str">
        <f>IF(T620="","",IF(AND(T620&lt;&gt;'Tabelas auxiliares'!$B$236,T620&lt;&gt;'Tabelas auxiliares'!$B$237,T620&lt;&gt;'Tabelas auxiliares'!$C$236,T620&lt;&gt;'Tabelas auxiliares'!$C$237,T620&lt;&gt;'Tabelas auxiliares'!$D$236),"FOLHA DE PESSOAL",IF(X620='Tabelas auxiliares'!$A$237,"CUSTEIO",IF(X620='Tabelas auxiliares'!$A$236,"INVESTIMENTO","ERRO - VERIFICAR"))))</f>
        <v>FOLHA DE PESSOAL</v>
      </c>
      <c r="Z620" s="64">
        <f t="shared" si="15"/>
        <v>218511.96</v>
      </c>
      <c r="AC620" s="44">
        <v>218511.96</v>
      </c>
      <c r="AD620" s="72"/>
      <c r="AE620" s="72"/>
      <c r="AF620" s="72"/>
      <c r="AG620" s="72"/>
      <c r="AH620" s="72"/>
      <c r="AI620" s="72"/>
      <c r="AJ620" s="72"/>
      <c r="AK620" s="72"/>
      <c r="AL620" s="72"/>
      <c r="AM620" s="72"/>
      <c r="AN620" s="72"/>
      <c r="AO620" s="72"/>
    </row>
    <row r="621" spans="1:41" x14ac:dyDescent="0.25">
      <c r="A621" t="s">
        <v>594</v>
      </c>
      <c r="B621" t="s">
        <v>302</v>
      </c>
      <c r="C621" t="s">
        <v>595</v>
      </c>
      <c r="D621" t="s">
        <v>90</v>
      </c>
      <c r="E621" t="s">
        <v>117</v>
      </c>
      <c r="F621" s="51" t="str">
        <f>IFERROR(VLOOKUP(D621,'Tabelas auxiliares'!$A$3:$B$61,2,FALSE),"")</f>
        <v>SUGEPE-FOLHA - PASEP + AUX. MORADIA</v>
      </c>
      <c r="G621" s="51" t="str">
        <f>IFERROR(VLOOKUP($B621,'Tabelas auxiliares'!$A$65:$C$102,2,FALSE),"")</f>
        <v>Folha de pagamento - Ativos, Previdência, PASEP</v>
      </c>
      <c r="H621" s="51" t="str">
        <f>IFERROR(VLOOKUP($B621,'Tabelas auxiliares'!$A$65:$C$102,3,FALSE),"")</f>
        <v>FOLHA DE PAGAMENTO / CONTRIBUICAO PARA O PSS / SUBSTITUICOES / INSS PATRONAL / PASEP</v>
      </c>
      <c r="I621" t="s">
        <v>1756</v>
      </c>
      <c r="J621" t="s">
        <v>2165</v>
      </c>
      <c r="K621" t="s">
        <v>2170</v>
      </c>
      <c r="L621" t="s">
        <v>2167</v>
      </c>
      <c r="M621" t="s">
        <v>165</v>
      </c>
      <c r="N621" t="s">
        <v>127</v>
      </c>
      <c r="O621" t="s">
        <v>167</v>
      </c>
      <c r="P621" t="s">
        <v>1959</v>
      </c>
      <c r="Q621" t="s">
        <v>168</v>
      </c>
      <c r="R621" t="s">
        <v>165</v>
      </c>
      <c r="S621" t="s">
        <v>119</v>
      </c>
      <c r="T621" t="s">
        <v>1960</v>
      </c>
      <c r="U621" t="s">
        <v>136</v>
      </c>
      <c r="V621" t="s">
        <v>2019</v>
      </c>
      <c r="W621" t="s">
        <v>2020</v>
      </c>
      <c r="X621" s="51" t="str">
        <f t="shared" si="14"/>
        <v>3</v>
      </c>
      <c r="Y621" s="51" t="str">
        <f>IF(T621="","",IF(AND(T621&lt;&gt;'Tabelas auxiliares'!$B$236,T621&lt;&gt;'Tabelas auxiliares'!$B$237,T621&lt;&gt;'Tabelas auxiliares'!$C$236,T621&lt;&gt;'Tabelas auxiliares'!$C$237,T621&lt;&gt;'Tabelas auxiliares'!$D$236),"FOLHA DE PESSOAL",IF(X621='Tabelas auxiliares'!$A$237,"CUSTEIO",IF(X621='Tabelas auxiliares'!$A$236,"INVESTIMENTO","ERRO - VERIFICAR"))))</f>
        <v>FOLHA DE PESSOAL</v>
      </c>
      <c r="Z621" s="64">
        <f t="shared" si="15"/>
        <v>4583.0200000000004</v>
      </c>
      <c r="AC621" s="44">
        <v>4583.0200000000004</v>
      </c>
      <c r="AD621" s="72"/>
      <c r="AE621" s="72"/>
      <c r="AF621" s="72"/>
      <c r="AG621" s="72"/>
      <c r="AH621" s="72"/>
      <c r="AI621" s="72"/>
      <c r="AJ621" s="72"/>
      <c r="AK621" s="72"/>
      <c r="AL621" s="72"/>
      <c r="AM621" s="72"/>
      <c r="AN621" s="72"/>
      <c r="AO621" s="72"/>
    </row>
    <row r="622" spans="1:41" x14ac:dyDescent="0.25">
      <c r="A622" t="s">
        <v>594</v>
      </c>
      <c r="B622" t="s">
        <v>302</v>
      </c>
      <c r="C622" t="s">
        <v>595</v>
      </c>
      <c r="D622" t="s">
        <v>90</v>
      </c>
      <c r="E622" t="s">
        <v>117</v>
      </c>
      <c r="F622" s="51" t="str">
        <f>IFERROR(VLOOKUP(D622,'Tabelas auxiliares'!$A$3:$B$61,2,FALSE),"")</f>
        <v>SUGEPE-FOLHA - PASEP + AUX. MORADIA</v>
      </c>
      <c r="G622" s="51" t="str">
        <f>IFERROR(VLOOKUP($B622,'Tabelas auxiliares'!$A$65:$C$102,2,FALSE),"")</f>
        <v>Folha de pagamento - Ativos, Previdência, PASEP</v>
      </c>
      <c r="H622" s="51" t="str">
        <f>IFERROR(VLOOKUP($B622,'Tabelas auxiliares'!$A$65:$C$102,3,FALSE),"")</f>
        <v>FOLHA DE PAGAMENTO / CONTRIBUICAO PARA O PSS / SUBSTITUICOES / INSS PATRONAL / PASEP</v>
      </c>
      <c r="I622" t="s">
        <v>1756</v>
      </c>
      <c r="J622" t="s">
        <v>2165</v>
      </c>
      <c r="K622" t="s">
        <v>2170</v>
      </c>
      <c r="L622" t="s">
        <v>2167</v>
      </c>
      <c r="M622" t="s">
        <v>165</v>
      </c>
      <c r="N622" t="s">
        <v>127</v>
      </c>
      <c r="O622" t="s">
        <v>167</v>
      </c>
      <c r="P622" t="s">
        <v>1959</v>
      </c>
      <c r="Q622" t="s">
        <v>168</v>
      </c>
      <c r="R622" t="s">
        <v>165</v>
      </c>
      <c r="S622" t="s">
        <v>119</v>
      </c>
      <c r="T622" t="s">
        <v>1960</v>
      </c>
      <c r="U622" t="s">
        <v>136</v>
      </c>
      <c r="V622" t="s">
        <v>2021</v>
      </c>
      <c r="W622" t="s">
        <v>2022</v>
      </c>
      <c r="X622" s="51" t="str">
        <f t="shared" si="14"/>
        <v>3</v>
      </c>
      <c r="Y622" s="51" t="str">
        <f>IF(T622="","",IF(AND(T622&lt;&gt;'Tabelas auxiliares'!$B$236,T622&lt;&gt;'Tabelas auxiliares'!$B$237,T622&lt;&gt;'Tabelas auxiliares'!$C$236,T622&lt;&gt;'Tabelas auxiliares'!$C$237,T622&lt;&gt;'Tabelas auxiliares'!$D$236),"FOLHA DE PESSOAL",IF(X622='Tabelas auxiliares'!$A$237,"CUSTEIO",IF(X622='Tabelas auxiliares'!$A$236,"INVESTIMENTO","ERRO - VERIFICAR"))))</f>
        <v>FOLHA DE PESSOAL</v>
      </c>
      <c r="Z622" s="64">
        <f t="shared" si="15"/>
        <v>16085.16</v>
      </c>
      <c r="AA622" s="44">
        <v>4947.4399999999996</v>
      </c>
      <c r="AC622" s="44">
        <v>11137.72</v>
      </c>
      <c r="AD622" s="72"/>
      <c r="AE622" s="72"/>
      <c r="AF622" s="72"/>
      <c r="AG622" s="72"/>
      <c r="AH622" s="72"/>
      <c r="AI622" s="72"/>
      <c r="AJ622" s="72"/>
      <c r="AK622" s="72"/>
      <c r="AL622" s="72"/>
      <c r="AM622" s="72"/>
      <c r="AN622" s="72"/>
      <c r="AO622" s="72"/>
    </row>
    <row r="623" spans="1:41" x14ac:dyDescent="0.25">
      <c r="A623" t="s">
        <v>594</v>
      </c>
      <c r="B623" t="s">
        <v>302</v>
      </c>
      <c r="C623" t="s">
        <v>595</v>
      </c>
      <c r="D623" t="s">
        <v>90</v>
      </c>
      <c r="E623" t="s">
        <v>117</v>
      </c>
      <c r="F623" s="51" t="str">
        <f>IFERROR(VLOOKUP(D623,'Tabelas auxiliares'!$A$3:$B$61,2,FALSE),"")</f>
        <v>SUGEPE-FOLHA - PASEP + AUX. MORADIA</v>
      </c>
      <c r="G623" s="51" t="str">
        <f>IFERROR(VLOOKUP($B623,'Tabelas auxiliares'!$A$65:$C$102,2,FALSE),"")</f>
        <v>Folha de pagamento - Ativos, Previdência, PASEP</v>
      </c>
      <c r="H623" s="51" t="str">
        <f>IFERROR(VLOOKUP($B623,'Tabelas auxiliares'!$A$65:$C$102,3,FALSE),"")</f>
        <v>FOLHA DE PAGAMENTO / CONTRIBUICAO PARA O PSS / SUBSTITUICOES / INSS PATRONAL / PASEP</v>
      </c>
      <c r="I623" t="s">
        <v>1756</v>
      </c>
      <c r="J623" t="s">
        <v>2165</v>
      </c>
      <c r="K623" t="s">
        <v>2170</v>
      </c>
      <c r="L623" t="s">
        <v>2167</v>
      </c>
      <c r="M623" t="s">
        <v>165</v>
      </c>
      <c r="N623" t="s">
        <v>127</v>
      </c>
      <c r="O623" t="s">
        <v>167</v>
      </c>
      <c r="P623" t="s">
        <v>1959</v>
      </c>
      <c r="Q623" t="s">
        <v>168</v>
      </c>
      <c r="R623" t="s">
        <v>165</v>
      </c>
      <c r="S623" t="s">
        <v>119</v>
      </c>
      <c r="T623" t="s">
        <v>1960</v>
      </c>
      <c r="U623" t="s">
        <v>136</v>
      </c>
      <c r="V623" t="s">
        <v>2023</v>
      </c>
      <c r="W623" t="s">
        <v>2024</v>
      </c>
      <c r="X623" s="51" t="str">
        <f t="shared" si="14"/>
        <v>3</v>
      </c>
      <c r="Y623" s="51" t="str">
        <f>IF(T623="","",IF(AND(T623&lt;&gt;'Tabelas auxiliares'!$B$236,T623&lt;&gt;'Tabelas auxiliares'!$B$237,T623&lt;&gt;'Tabelas auxiliares'!$C$236,T623&lt;&gt;'Tabelas auxiliares'!$C$237,T623&lt;&gt;'Tabelas auxiliares'!$D$236),"FOLHA DE PESSOAL",IF(X623='Tabelas auxiliares'!$A$237,"CUSTEIO",IF(X623='Tabelas auxiliares'!$A$236,"INVESTIMENTO","ERRO - VERIFICAR"))))</f>
        <v>FOLHA DE PESSOAL</v>
      </c>
      <c r="Z623" s="64">
        <f t="shared" si="15"/>
        <v>20858.5</v>
      </c>
      <c r="AA623" s="44">
        <v>5500.27</v>
      </c>
      <c r="AC623" s="44">
        <v>15358.23</v>
      </c>
      <c r="AD623" s="72"/>
      <c r="AE623" s="72"/>
      <c r="AF623" s="72"/>
      <c r="AG623" s="72"/>
      <c r="AH623" s="72"/>
      <c r="AI623" s="72"/>
      <c r="AJ623" s="72"/>
      <c r="AK623" s="72"/>
      <c r="AL623" s="72"/>
      <c r="AM623" s="72"/>
      <c r="AN623" s="72"/>
      <c r="AO623" s="72"/>
    </row>
    <row r="624" spans="1:41" x14ac:dyDescent="0.25">
      <c r="A624" t="s">
        <v>594</v>
      </c>
      <c r="B624" t="s">
        <v>302</v>
      </c>
      <c r="C624" t="s">
        <v>595</v>
      </c>
      <c r="D624" t="s">
        <v>90</v>
      </c>
      <c r="E624" t="s">
        <v>117</v>
      </c>
      <c r="F624" s="51" t="str">
        <f>IFERROR(VLOOKUP(D624,'Tabelas auxiliares'!$A$3:$B$61,2,FALSE),"")</f>
        <v>SUGEPE-FOLHA - PASEP + AUX. MORADIA</v>
      </c>
      <c r="G624" s="51" t="str">
        <f>IFERROR(VLOOKUP($B624,'Tabelas auxiliares'!$A$65:$C$102,2,FALSE),"")</f>
        <v>Folha de pagamento - Ativos, Previdência, PASEP</v>
      </c>
      <c r="H624" s="51" t="str">
        <f>IFERROR(VLOOKUP($B624,'Tabelas auxiliares'!$A$65:$C$102,3,FALSE),"")</f>
        <v>FOLHA DE PAGAMENTO / CONTRIBUICAO PARA O PSS / SUBSTITUICOES / INSS PATRONAL / PASEP</v>
      </c>
      <c r="I624" t="s">
        <v>1756</v>
      </c>
      <c r="J624" t="s">
        <v>2165</v>
      </c>
      <c r="K624" t="s">
        <v>2170</v>
      </c>
      <c r="L624" t="s">
        <v>2167</v>
      </c>
      <c r="M624" t="s">
        <v>165</v>
      </c>
      <c r="N624" t="s">
        <v>127</v>
      </c>
      <c r="O624" t="s">
        <v>167</v>
      </c>
      <c r="P624" t="s">
        <v>1959</v>
      </c>
      <c r="Q624" t="s">
        <v>168</v>
      </c>
      <c r="R624" t="s">
        <v>165</v>
      </c>
      <c r="S624" t="s">
        <v>119</v>
      </c>
      <c r="T624" t="s">
        <v>1960</v>
      </c>
      <c r="U624" t="s">
        <v>136</v>
      </c>
      <c r="V624" t="s">
        <v>2025</v>
      </c>
      <c r="W624" t="s">
        <v>2026</v>
      </c>
      <c r="X624" s="51" t="str">
        <f t="shared" si="14"/>
        <v>3</v>
      </c>
      <c r="Y624" s="51" t="str">
        <f>IF(T624="","",IF(AND(T624&lt;&gt;'Tabelas auxiliares'!$B$236,T624&lt;&gt;'Tabelas auxiliares'!$B$237,T624&lt;&gt;'Tabelas auxiliares'!$C$236,T624&lt;&gt;'Tabelas auxiliares'!$C$237,T624&lt;&gt;'Tabelas auxiliares'!$D$236),"FOLHA DE PESSOAL",IF(X624='Tabelas auxiliares'!$A$237,"CUSTEIO",IF(X624='Tabelas auxiliares'!$A$236,"INVESTIMENTO","ERRO - VERIFICAR"))))</f>
        <v>FOLHA DE PESSOAL</v>
      </c>
      <c r="Z624" s="64">
        <f t="shared" si="15"/>
        <v>191482.86</v>
      </c>
      <c r="AA624" s="44">
        <v>147539.94</v>
      </c>
      <c r="AC624" s="44">
        <v>43942.92</v>
      </c>
      <c r="AD624" s="72"/>
      <c r="AE624" s="72"/>
      <c r="AF624" s="72"/>
      <c r="AG624" s="72"/>
      <c r="AH624" s="72"/>
      <c r="AI624" s="72"/>
      <c r="AJ624" s="72"/>
      <c r="AK624" s="72"/>
      <c r="AL624" s="72"/>
      <c r="AM624" s="72"/>
      <c r="AN624" s="72"/>
      <c r="AO624" s="72"/>
    </row>
    <row r="625" spans="1:41" x14ac:dyDescent="0.25">
      <c r="A625" t="s">
        <v>594</v>
      </c>
      <c r="B625" t="s">
        <v>302</v>
      </c>
      <c r="C625" t="s">
        <v>595</v>
      </c>
      <c r="D625" t="s">
        <v>90</v>
      </c>
      <c r="E625" t="s">
        <v>117</v>
      </c>
      <c r="F625" s="51" t="str">
        <f>IFERROR(VLOOKUP(D625,'Tabelas auxiliares'!$A$3:$B$61,2,FALSE),"")</f>
        <v>SUGEPE-FOLHA - PASEP + AUX. MORADIA</v>
      </c>
      <c r="G625" s="51" t="str">
        <f>IFERROR(VLOOKUP($B625,'Tabelas auxiliares'!$A$65:$C$102,2,FALSE),"")</f>
        <v>Folha de pagamento - Ativos, Previdência, PASEP</v>
      </c>
      <c r="H625" s="51" t="str">
        <f>IFERROR(VLOOKUP($B625,'Tabelas auxiliares'!$A$65:$C$102,3,FALSE),"")</f>
        <v>FOLHA DE PAGAMENTO / CONTRIBUICAO PARA O PSS / SUBSTITUICOES / INSS PATRONAL / PASEP</v>
      </c>
      <c r="I625" t="s">
        <v>1756</v>
      </c>
      <c r="J625" t="s">
        <v>2165</v>
      </c>
      <c r="K625" t="s">
        <v>2170</v>
      </c>
      <c r="L625" t="s">
        <v>2167</v>
      </c>
      <c r="M625" t="s">
        <v>165</v>
      </c>
      <c r="N625" t="s">
        <v>127</v>
      </c>
      <c r="O625" t="s">
        <v>167</v>
      </c>
      <c r="P625" t="s">
        <v>1959</v>
      </c>
      <c r="Q625" t="s">
        <v>168</v>
      </c>
      <c r="R625" t="s">
        <v>165</v>
      </c>
      <c r="S625" t="s">
        <v>119</v>
      </c>
      <c r="T625" t="s">
        <v>1960</v>
      </c>
      <c r="U625" t="s">
        <v>136</v>
      </c>
      <c r="V625" t="s">
        <v>2027</v>
      </c>
      <c r="W625" t="s">
        <v>2028</v>
      </c>
      <c r="X625" s="51" t="str">
        <f t="shared" si="14"/>
        <v>3</v>
      </c>
      <c r="Y625" s="51" t="str">
        <f>IF(T625="","",IF(AND(T625&lt;&gt;'Tabelas auxiliares'!$B$236,T625&lt;&gt;'Tabelas auxiliares'!$B$237,T625&lt;&gt;'Tabelas auxiliares'!$C$236,T625&lt;&gt;'Tabelas auxiliares'!$C$237,T625&lt;&gt;'Tabelas auxiliares'!$D$236),"FOLHA DE PESSOAL",IF(X625='Tabelas auxiliares'!$A$237,"CUSTEIO",IF(X625='Tabelas auxiliares'!$A$236,"INVESTIMENTO","ERRO - VERIFICAR"))))</f>
        <v>FOLHA DE PESSOAL</v>
      </c>
      <c r="Z625" s="64">
        <f t="shared" si="15"/>
        <v>16574.37</v>
      </c>
      <c r="AA625" s="44">
        <v>8603.81</v>
      </c>
      <c r="AC625" s="44">
        <v>7970.56</v>
      </c>
      <c r="AD625" s="72"/>
      <c r="AE625" s="72"/>
      <c r="AF625" s="72"/>
      <c r="AG625" s="72"/>
      <c r="AH625" s="72"/>
      <c r="AI625" s="72"/>
      <c r="AJ625" s="72"/>
      <c r="AK625" s="72"/>
      <c r="AL625" s="72"/>
      <c r="AM625" s="72"/>
      <c r="AN625" s="72"/>
      <c r="AO625" s="72"/>
    </row>
    <row r="626" spans="1:41" x14ac:dyDescent="0.25">
      <c r="A626" t="s">
        <v>594</v>
      </c>
      <c r="B626" t="s">
        <v>302</v>
      </c>
      <c r="C626" t="s">
        <v>595</v>
      </c>
      <c r="D626" t="s">
        <v>90</v>
      </c>
      <c r="E626" t="s">
        <v>117</v>
      </c>
      <c r="F626" s="51" t="str">
        <f>IFERROR(VLOOKUP(D626,'Tabelas auxiliares'!$A$3:$B$61,2,FALSE),"")</f>
        <v>SUGEPE-FOLHA - PASEP + AUX. MORADIA</v>
      </c>
      <c r="G626" s="51" t="str">
        <f>IFERROR(VLOOKUP($B626,'Tabelas auxiliares'!$A$65:$C$102,2,FALSE),"")</f>
        <v>Folha de pagamento - Ativos, Previdência, PASEP</v>
      </c>
      <c r="H626" s="51" t="str">
        <f>IFERROR(VLOOKUP($B626,'Tabelas auxiliares'!$A$65:$C$102,3,FALSE),"")</f>
        <v>FOLHA DE PAGAMENTO / CONTRIBUICAO PARA O PSS / SUBSTITUICOES / INSS PATRONAL / PASEP</v>
      </c>
      <c r="I626" t="s">
        <v>1756</v>
      </c>
      <c r="J626" t="s">
        <v>2165</v>
      </c>
      <c r="K626" t="s">
        <v>2171</v>
      </c>
      <c r="L626" t="s">
        <v>2167</v>
      </c>
      <c r="M626" t="s">
        <v>165</v>
      </c>
      <c r="N626" t="s">
        <v>127</v>
      </c>
      <c r="O626" t="s">
        <v>167</v>
      </c>
      <c r="P626" t="s">
        <v>1959</v>
      </c>
      <c r="Q626" t="s">
        <v>168</v>
      </c>
      <c r="R626" t="s">
        <v>165</v>
      </c>
      <c r="S626" t="s">
        <v>119</v>
      </c>
      <c r="T626" t="s">
        <v>1960</v>
      </c>
      <c r="U626" t="s">
        <v>136</v>
      </c>
      <c r="V626" t="s">
        <v>2030</v>
      </c>
      <c r="W626" t="s">
        <v>2031</v>
      </c>
      <c r="X626" s="51" t="str">
        <f t="shared" si="14"/>
        <v>3</v>
      </c>
      <c r="Y626" s="51" t="str">
        <f>IF(T626="","",IF(AND(T626&lt;&gt;'Tabelas auxiliares'!$B$236,T626&lt;&gt;'Tabelas auxiliares'!$B$237,T626&lt;&gt;'Tabelas auxiliares'!$C$236,T626&lt;&gt;'Tabelas auxiliares'!$C$237,T626&lt;&gt;'Tabelas auxiliares'!$D$236),"FOLHA DE PESSOAL",IF(X626='Tabelas auxiliares'!$A$237,"CUSTEIO",IF(X626='Tabelas auxiliares'!$A$236,"INVESTIMENTO","ERRO - VERIFICAR"))))</f>
        <v>FOLHA DE PESSOAL</v>
      </c>
      <c r="Z626" s="64">
        <f t="shared" si="15"/>
        <v>19512.939999999999</v>
      </c>
      <c r="AC626" s="44">
        <v>19512.939999999999</v>
      </c>
      <c r="AD626" s="72"/>
      <c r="AE626" s="72"/>
      <c r="AF626" s="72"/>
      <c r="AG626" s="72"/>
      <c r="AH626" s="72"/>
      <c r="AI626" s="72"/>
      <c r="AJ626" s="72"/>
      <c r="AK626" s="72"/>
      <c r="AL626" s="72"/>
      <c r="AM626" s="72"/>
      <c r="AN626" s="72"/>
      <c r="AO626" s="72"/>
    </row>
    <row r="627" spans="1:41" x14ac:dyDescent="0.25">
      <c r="A627" t="s">
        <v>594</v>
      </c>
      <c r="B627" t="s">
        <v>302</v>
      </c>
      <c r="C627" t="s">
        <v>595</v>
      </c>
      <c r="D627" t="s">
        <v>90</v>
      </c>
      <c r="E627" t="s">
        <v>117</v>
      </c>
      <c r="F627" s="51" t="str">
        <f>IFERROR(VLOOKUP(D627,'Tabelas auxiliares'!$A$3:$B$61,2,FALSE),"")</f>
        <v>SUGEPE-FOLHA - PASEP + AUX. MORADIA</v>
      </c>
      <c r="G627" s="51" t="str">
        <f>IFERROR(VLOOKUP($B627,'Tabelas auxiliares'!$A$65:$C$102,2,FALSE),"")</f>
        <v>Folha de pagamento - Ativos, Previdência, PASEP</v>
      </c>
      <c r="H627" s="51" t="str">
        <f>IFERROR(VLOOKUP($B627,'Tabelas auxiliares'!$A$65:$C$102,3,FALSE),"")</f>
        <v>FOLHA DE PAGAMENTO / CONTRIBUICAO PARA O PSS / SUBSTITUICOES / INSS PATRONAL / PASEP</v>
      </c>
      <c r="I627" t="s">
        <v>1756</v>
      </c>
      <c r="J627" t="s">
        <v>2165</v>
      </c>
      <c r="K627" t="s">
        <v>2172</v>
      </c>
      <c r="L627" t="s">
        <v>2167</v>
      </c>
      <c r="M627" t="s">
        <v>165</v>
      </c>
      <c r="N627" t="s">
        <v>127</v>
      </c>
      <c r="O627" t="s">
        <v>167</v>
      </c>
      <c r="P627" t="s">
        <v>1959</v>
      </c>
      <c r="Q627" t="s">
        <v>168</v>
      </c>
      <c r="R627" t="s">
        <v>165</v>
      </c>
      <c r="S627" t="s">
        <v>119</v>
      </c>
      <c r="T627" t="s">
        <v>1960</v>
      </c>
      <c r="U627" t="s">
        <v>136</v>
      </c>
      <c r="V627" t="s">
        <v>2033</v>
      </c>
      <c r="W627" t="s">
        <v>2034</v>
      </c>
      <c r="X627" s="51" t="str">
        <f t="shared" si="14"/>
        <v>3</v>
      </c>
      <c r="Y627" s="51" t="str">
        <f>IF(T627="","",IF(AND(T627&lt;&gt;'Tabelas auxiliares'!$B$236,T627&lt;&gt;'Tabelas auxiliares'!$B$237,T627&lt;&gt;'Tabelas auxiliares'!$C$236,T627&lt;&gt;'Tabelas auxiliares'!$C$237,T627&lt;&gt;'Tabelas auxiliares'!$D$236),"FOLHA DE PESSOAL",IF(X627='Tabelas auxiliares'!$A$237,"CUSTEIO",IF(X627='Tabelas auxiliares'!$A$236,"INVESTIMENTO","ERRO - VERIFICAR"))))</f>
        <v>FOLHA DE PESSOAL</v>
      </c>
      <c r="Z627" s="64">
        <f t="shared" si="15"/>
        <v>3885.87</v>
      </c>
      <c r="AC627" s="44">
        <v>3885.87</v>
      </c>
      <c r="AD627" s="72"/>
      <c r="AE627" s="72"/>
      <c r="AF627" s="72"/>
      <c r="AG627" s="72"/>
      <c r="AH627" s="72"/>
      <c r="AI627" s="72"/>
      <c r="AJ627" s="72"/>
      <c r="AK627" s="72"/>
      <c r="AL627" s="72"/>
      <c r="AM627" s="72"/>
      <c r="AN627" s="72"/>
      <c r="AO627" s="72"/>
    </row>
    <row r="628" spans="1:41" x14ac:dyDescent="0.25">
      <c r="A628" t="s">
        <v>594</v>
      </c>
      <c r="B628" t="s">
        <v>302</v>
      </c>
      <c r="C628" t="s">
        <v>595</v>
      </c>
      <c r="D628" t="s">
        <v>90</v>
      </c>
      <c r="E628" t="s">
        <v>117</v>
      </c>
      <c r="F628" s="51" t="str">
        <f>IFERROR(VLOOKUP(D628,'Tabelas auxiliares'!$A$3:$B$61,2,FALSE),"")</f>
        <v>SUGEPE-FOLHA - PASEP + AUX. MORADIA</v>
      </c>
      <c r="G628" s="51" t="str">
        <f>IFERROR(VLOOKUP($B628,'Tabelas auxiliares'!$A$65:$C$102,2,FALSE),"")</f>
        <v>Folha de pagamento - Ativos, Previdência, PASEP</v>
      </c>
      <c r="H628" s="51" t="str">
        <f>IFERROR(VLOOKUP($B628,'Tabelas auxiliares'!$A$65:$C$102,3,FALSE),"")</f>
        <v>FOLHA DE PAGAMENTO / CONTRIBUICAO PARA O PSS / SUBSTITUICOES / INSS PATRONAL / PASEP</v>
      </c>
      <c r="I628" t="s">
        <v>1756</v>
      </c>
      <c r="J628" t="s">
        <v>2165</v>
      </c>
      <c r="K628" t="s">
        <v>2173</v>
      </c>
      <c r="L628" t="s">
        <v>2167</v>
      </c>
      <c r="M628" t="s">
        <v>165</v>
      </c>
      <c r="N628" t="s">
        <v>127</v>
      </c>
      <c r="O628" t="s">
        <v>167</v>
      </c>
      <c r="P628" t="s">
        <v>1959</v>
      </c>
      <c r="Q628" t="s">
        <v>168</v>
      </c>
      <c r="R628" t="s">
        <v>165</v>
      </c>
      <c r="S628" t="s">
        <v>119</v>
      </c>
      <c r="T628" t="s">
        <v>1960</v>
      </c>
      <c r="U628" t="s">
        <v>136</v>
      </c>
      <c r="V628" t="s">
        <v>2036</v>
      </c>
      <c r="W628" t="s">
        <v>2037</v>
      </c>
      <c r="X628" s="51" t="str">
        <f t="shared" si="14"/>
        <v>3</v>
      </c>
      <c r="Y628" s="51" t="str">
        <f>IF(T628="","",IF(AND(T628&lt;&gt;'Tabelas auxiliares'!$B$236,T628&lt;&gt;'Tabelas auxiliares'!$B$237,T628&lt;&gt;'Tabelas auxiliares'!$C$236,T628&lt;&gt;'Tabelas auxiliares'!$C$237,T628&lt;&gt;'Tabelas auxiliares'!$D$236),"FOLHA DE PESSOAL",IF(X628='Tabelas auxiliares'!$A$237,"CUSTEIO",IF(X628='Tabelas auxiliares'!$A$236,"INVESTIMENTO","ERRO - VERIFICAR"))))</f>
        <v>FOLHA DE PESSOAL</v>
      </c>
      <c r="Z628" s="64">
        <f t="shared" si="15"/>
        <v>3082.19</v>
      </c>
      <c r="AC628" s="44">
        <v>3082.19</v>
      </c>
      <c r="AD628" s="72"/>
      <c r="AE628" s="72"/>
      <c r="AF628" s="72"/>
      <c r="AG628" s="72"/>
      <c r="AH628" s="72"/>
      <c r="AI628" s="72"/>
      <c r="AJ628" s="72"/>
      <c r="AK628" s="72"/>
      <c r="AL628" s="72"/>
      <c r="AM628" s="72"/>
      <c r="AN628" s="72"/>
      <c r="AO628" s="72"/>
    </row>
    <row r="629" spans="1:41" x14ac:dyDescent="0.25">
      <c r="A629" t="s">
        <v>594</v>
      </c>
      <c r="B629" t="s">
        <v>302</v>
      </c>
      <c r="C629" t="s">
        <v>595</v>
      </c>
      <c r="D629" t="s">
        <v>90</v>
      </c>
      <c r="E629" t="s">
        <v>117</v>
      </c>
      <c r="F629" s="51" t="str">
        <f>IFERROR(VLOOKUP(D629,'Tabelas auxiliares'!$A$3:$B$61,2,FALSE),"")</f>
        <v>SUGEPE-FOLHA - PASEP + AUX. MORADIA</v>
      </c>
      <c r="G629" s="51" t="str">
        <f>IFERROR(VLOOKUP($B629,'Tabelas auxiliares'!$A$65:$C$102,2,FALSE),"")</f>
        <v>Folha de pagamento - Ativos, Previdência, PASEP</v>
      </c>
      <c r="H629" s="51" t="str">
        <f>IFERROR(VLOOKUP($B629,'Tabelas auxiliares'!$A$65:$C$102,3,FALSE),"")</f>
        <v>FOLHA DE PAGAMENTO / CONTRIBUICAO PARA O PSS / SUBSTITUICOES / INSS PATRONAL / PASEP</v>
      </c>
      <c r="I629" t="s">
        <v>1756</v>
      </c>
      <c r="J629" t="s">
        <v>2165</v>
      </c>
      <c r="K629" t="s">
        <v>5525</v>
      </c>
      <c r="L629" t="s">
        <v>2167</v>
      </c>
      <c r="M629" t="s">
        <v>165</v>
      </c>
      <c r="N629" t="s">
        <v>127</v>
      </c>
      <c r="O629" t="s">
        <v>167</v>
      </c>
      <c r="P629" t="s">
        <v>1959</v>
      </c>
      <c r="Q629" t="s">
        <v>168</v>
      </c>
      <c r="R629" t="s">
        <v>165</v>
      </c>
      <c r="S629" t="s">
        <v>119</v>
      </c>
      <c r="T629" t="s">
        <v>1960</v>
      </c>
      <c r="U629" t="s">
        <v>136</v>
      </c>
      <c r="V629" t="s">
        <v>2174</v>
      </c>
      <c r="W629" t="s">
        <v>2175</v>
      </c>
      <c r="X629" s="51" t="str">
        <f t="shared" si="14"/>
        <v>3</v>
      </c>
      <c r="Y629" s="51" t="str">
        <f>IF(T629="","",IF(AND(T629&lt;&gt;'Tabelas auxiliares'!$B$236,T629&lt;&gt;'Tabelas auxiliares'!$B$237,T629&lt;&gt;'Tabelas auxiliares'!$C$236,T629&lt;&gt;'Tabelas auxiliares'!$C$237,T629&lt;&gt;'Tabelas auxiliares'!$D$236),"FOLHA DE PESSOAL",IF(X629='Tabelas auxiliares'!$A$237,"CUSTEIO",IF(X629='Tabelas auxiliares'!$A$236,"INVESTIMENTO","ERRO - VERIFICAR"))))</f>
        <v>FOLHA DE PESSOAL</v>
      </c>
      <c r="Z629" s="64">
        <f t="shared" si="15"/>
        <v>7103.91</v>
      </c>
      <c r="AA629" s="44">
        <v>7103.91</v>
      </c>
      <c r="AD629" s="72"/>
      <c r="AE629" s="72"/>
      <c r="AF629" s="72"/>
      <c r="AG629" s="72"/>
      <c r="AH629" s="72"/>
      <c r="AI629" s="72"/>
      <c r="AJ629" s="72"/>
      <c r="AK629" s="72"/>
      <c r="AL629" s="72"/>
      <c r="AM629" s="72"/>
      <c r="AN629" s="72"/>
      <c r="AO629" s="72"/>
    </row>
    <row r="630" spans="1:41" x14ac:dyDescent="0.25">
      <c r="A630" t="s">
        <v>594</v>
      </c>
      <c r="B630" t="s">
        <v>302</v>
      </c>
      <c r="C630" t="s">
        <v>595</v>
      </c>
      <c r="D630" t="s">
        <v>90</v>
      </c>
      <c r="E630" t="s">
        <v>117</v>
      </c>
      <c r="F630" s="51" t="str">
        <f>IFERROR(VLOOKUP(D630,'Tabelas auxiliares'!$A$3:$B$61,2,FALSE),"")</f>
        <v>SUGEPE-FOLHA - PASEP + AUX. MORADIA</v>
      </c>
      <c r="G630" s="51" t="str">
        <f>IFERROR(VLOOKUP($B630,'Tabelas auxiliares'!$A$65:$C$102,2,FALSE),"")</f>
        <v>Folha de pagamento - Ativos, Previdência, PASEP</v>
      </c>
      <c r="H630" s="51" t="str">
        <f>IFERROR(VLOOKUP($B630,'Tabelas auxiliares'!$A$65:$C$102,3,FALSE),"")</f>
        <v>FOLHA DE PAGAMENTO / CONTRIBUICAO PARA O PSS / SUBSTITUICOES / INSS PATRONAL / PASEP</v>
      </c>
      <c r="I630" t="s">
        <v>1756</v>
      </c>
      <c r="J630" t="s">
        <v>2165</v>
      </c>
      <c r="K630" t="s">
        <v>2176</v>
      </c>
      <c r="L630" t="s">
        <v>2167</v>
      </c>
      <c r="M630" t="s">
        <v>2039</v>
      </c>
      <c r="N630" t="s">
        <v>127</v>
      </c>
      <c r="O630" t="s">
        <v>167</v>
      </c>
      <c r="P630" t="s">
        <v>1959</v>
      </c>
      <c r="Q630" t="s">
        <v>168</v>
      </c>
      <c r="R630" t="s">
        <v>165</v>
      </c>
      <c r="S630" t="s">
        <v>119</v>
      </c>
      <c r="T630" t="s">
        <v>1960</v>
      </c>
      <c r="U630" t="s">
        <v>136</v>
      </c>
      <c r="V630" t="s">
        <v>2040</v>
      </c>
      <c r="W630" t="s">
        <v>2041</v>
      </c>
      <c r="X630" s="51" t="str">
        <f t="shared" si="14"/>
        <v>3</v>
      </c>
      <c r="Y630" s="51" t="str">
        <f>IF(T630="","",IF(AND(T630&lt;&gt;'Tabelas auxiliares'!$B$236,T630&lt;&gt;'Tabelas auxiliares'!$B$237,T630&lt;&gt;'Tabelas auxiliares'!$C$236,T630&lt;&gt;'Tabelas auxiliares'!$C$237,T630&lt;&gt;'Tabelas auxiliares'!$D$236),"FOLHA DE PESSOAL",IF(X630='Tabelas auxiliares'!$A$237,"CUSTEIO",IF(X630='Tabelas auxiliares'!$A$236,"INVESTIMENTO","ERRO - VERIFICAR"))))</f>
        <v>FOLHA DE PESSOAL</v>
      </c>
      <c r="Z630" s="64">
        <f t="shared" si="15"/>
        <v>140573.88</v>
      </c>
      <c r="AC630" s="44">
        <v>140573.88</v>
      </c>
      <c r="AD630" s="72"/>
      <c r="AE630" s="72"/>
      <c r="AF630" s="72"/>
      <c r="AG630" s="72"/>
      <c r="AH630" s="72"/>
      <c r="AI630" s="72"/>
      <c r="AJ630" s="72"/>
      <c r="AK630" s="72"/>
      <c r="AL630" s="72"/>
      <c r="AM630" s="72"/>
      <c r="AN630" s="72"/>
      <c r="AO630" s="72"/>
    </row>
    <row r="631" spans="1:41" x14ac:dyDescent="0.25">
      <c r="A631" t="s">
        <v>594</v>
      </c>
      <c r="B631" t="s">
        <v>302</v>
      </c>
      <c r="C631" t="s">
        <v>595</v>
      </c>
      <c r="D631" t="s">
        <v>90</v>
      </c>
      <c r="E631" t="s">
        <v>117</v>
      </c>
      <c r="F631" s="51" t="str">
        <f>IFERROR(VLOOKUP(D631,'Tabelas auxiliares'!$A$3:$B$61,2,FALSE),"")</f>
        <v>SUGEPE-FOLHA - PASEP + AUX. MORADIA</v>
      </c>
      <c r="G631" s="51" t="str">
        <f>IFERROR(VLOOKUP($B631,'Tabelas auxiliares'!$A$65:$C$102,2,FALSE),"")</f>
        <v>Folha de pagamento - Ativos, Previdência, PASEP</v>
      </c>
      <c r="H631" s="51" t="str">
        <f>IFERROR(VLOOKUP($B631,'Tabelas auxiliares'!$A$65:$C$102,3,FALSE),"")</f>
        <v>FOLHA DE PAGAMENTO / CONTRIBUICAO PARA O PSS / SUBSTITUICOES / INSS PATRONAL / PASEP</v>
      </c>
      <c r="I631" t="s">
        <v>1756</v>
      </c>
      <c r="J631" t="s">
        <v>2165</v>
      </c>
      <c r="K631" t="s">
        <v>2177</v>
      </c>
      <c r="L631" t="s">
        <v>2167</v>
      </c>
      <c r="M631" t="s">
        <v>2043</v>
      </c>
      <c r="N631" t="s">
        <v>126</v>
      </c>
      <c r="O631" t="s">
        <v>167</v>
      </c>
      <c r="P631" t="s">
        <v>1974</v>
      </c>
      <c r="Q631" t="s">
        <v>168</v>
      </c>
      <c r="R631" t="s">
        <v>165</v>
      </c>
      <c r="S631" t="s">
        <v>119</v>
      </c>
      <c r="T631" t="s">
        <v>1975</v>
      </c>
      <c r="U631" t="s">
        <v>120</v>
      </c>
      <c r="V631" t="s">
        <v>1976</v>
      </c>
      <c r="W631" t="s">
        <v>1977</v>
      </c>
      <c r="X631" s="51" t="str">
        <f t="shared" si="14"/>
        <v>3</v>
      </c>
      <c r="Y631" s="51" t="str">
        <f>IF(T631="","",IF(AND(T631&lt;&gt;'Tabelas auxiliares'!$B$236,T631&lt;&gt;'Tabelas auxiliares'!$B$237,T631&lt;&gt;'Tabelas auxiliares'!$C$236,T631&lt;&gt;'Tabelas auxiliares'!$C$237,T631&lt;&gt;'Tabelas auxiliares'!$D$236),"FOLHA DE PESSOAL",IF(X631='Tabelas auxiliares'!$A$237,"CUSTEIO",IF(X631='Tabelas auxiliares'!$A$236,"INVESTIMENTO","ERRO - VERIFICAR"))))</f>
        <v>FOLHA DE PESSOAL</v>
      </c>
      <c r="Z631" s="64">
        <f t="shared" si="15"/>
        <v>3841345.34</v>
      </c>
      <c r="AC631" s="44">
        <v>3841345.34</v>
      </c>
      <c r="AD631" s="72"/>
      <c r="AE631" s="72"/>
      <c r="AF631" s="72"/>
      <c r="AG631" s="72"/>
      <c r="AH631" s="72"/>
      <c r="AI631" s="72"/>
      <c r="AJ631" s="72"/>
      <c r="AK631" s="72"/>
      <c r="AL631" s="72"/>
      <c r="AM631" s="72"/>
      <c r="AN631" s="72"/>
      <c r="AO631" s="72"/>
    </row>
    <row r="632" spans="1:41" x14ac:dyDescent="0.25">
      <c r="A632" t="s">
        <v>594</v>
      </c>
      <c r="B632" t="s">
        <v>302</v>
      </c>
      <c r="C632" t="s">
        <v>595</v>
      </c>
      <c r="D632" t="s">
        <v>90</v>
      </c>
      <c r="E632" t="s">
        <v>117</v>
      </c>
      <c r="F632" s="51" t="str">
        <f>IFERROR(VLOOKUP(D632,'Tabelas auxiliares'!$A$3:$B$61,2,FALSE),"")</f>
        <v>SUGEPE-FOLHA - PASEP + AUX. MORADIA</v>
      </c>
      <c r="G632" s="51" t="str">
        <f>IFERROR(VLOOKUP($B632,'Tabelas auxiliares'!$A$65:$C$102,2,FALSE),"")</f>
        <v>Folha de pagamento - Ativos, Previdência, PASEP</v>
      </c>
      <c r="H632" s="51" t="str">
        <f>IFERROR(VLOOKUP($B632,'Tabelas auxiliares'!$A$65:$C$102,3,FALSE),"")</f>
        <v>FOLHA DE PAGAMENTO / CONTRIBUICAO PARA O PSS / SUBSTITUICOES / INSS PATRONAL / PASEP</v>
      </c>
      <c r="I632" t="s">
        <v>1756</v>
      </c>
      <c r="J632" t="s">
        <v>2165</v>
      </c>
      <c r="K632" t="s">
        <v>2178</v>
      </c>
      <c r="L632" t="s">
        <v>2167</v>
      </c>
      <c r="M632" t="s">
        <v>2045</v>
      </c>
      <c r="N632" t="s">
        <v>166</v>
      </c>
      <c r="O632" t="s">
        <v>167</v>
      </c>
      <c r="P632" t="s">
        <v>200</v>
      </c>
      <c r="Q632" t="s">
        <v>168</v>
      </c>
      <c r="R632" t="s">
        <v>165</v>
      </c>
      <c r="S632" t="s">
        <v>119</v>
      </c>
      <c r="T632" t="s">
        <v>164</v>
      </c>
      <c r="U632" t="s">
        <v>118</v>
      </c>
      <c r="V632" t="s">
        <v>2046</v>
      </c>
      <c r="W632" t="s">
        <v>2047</v>
      </c>
      <c r="X632" s="51" t="str">
        <f t="shared" si="14"/>
        <v>3</v>
      </c>
      <c r="Y632" s="51" t="str">
        <f>IF(T632="","",IF(AND(T632&lt;&gt;'Tabelas auxiliares'!$B$236,T632&lt;&gt;'Tabelas auxiliares'!$B$237,T632&lt;&gt;'Tabelas auxiliares'!$C$236,T632&lt;&gt;'Tabelas auxiliares'!$C$237,T632&lt;&gt;'Tabelas auxiliares'!$D$236),"FOLHA DE PESSOAL",IF(X632='Tabelas auxiliares'!$A$237,"CUSTEIO",IF(X632='Tabelas auxiliares'!$A$236,"INVESTIMENTO","ERRO - VERIFICAR"))))</f>
        <v>CUSTEIO</v>
      </c>
      <c r="Z632" s="64">
        <f t="shared" si="15"/>
        <v>181851.74</v>
      </c>
      <c r="AC632" s="44">
        <v>181851.74</v>
      </c>
      <c r="AD632" s="72"/>
      <c r="AE632" s="72"/>
      <c r="AF632" s="72"/>
      <c r="AG632" s="72"/>
      <c r="AH632" s="72"/>
      <c r="AI632" s="72"/>
      <c r="AJ632" s="72"/>
      <c r="AK632" s="72"/>
      <c r="AL632" s="72"/>
      <c r="AM632" s="72"/>
      <c r="AN632" s="72"/>
      <c r="AO632" s="72"/>
    </row>
    <row r="633" spans="1:41" x14ac:dyDescent="0.25">
      <c r="A633" t="s">
        <v>594</v>
      </c>
      <c r="B633" t="s">
        <v>302</v>
      </c>
      <c r="C633" t="s">
        <v>595</v>
      </c>
      <c r="D633" t="s">
        <v>90</v>
      </c>
      <c r="E633" t="s">
        <v>117</v>
      </c>
      <c r="F633" s="51" t="str">
        <f>IFERROR(VLOOKUP(D633,'Tabelas auxiliares'!$A$3:$B$61,2,FALSE),"")</f>
        <v>SUGEPE-FOLHA - PASEP + AUX. MORADIA</v>
      </c>
      <c r="G633" s="51" t="str">
        <f>IFERROR(VLOOKUP($B633,'Tabelas auxiliares'!$A$65:$C$102,2,FALSE),"")</f>
        <v>Folha de pagamento - Ativos, Previdência, PASEP</v>
      </c>
      <c r="H633" s="51" t="str">
        <f>IFERROR(VLOOKUP($B633,'Tabelas auxiliares'!$A$65:$C$102,3,FALSE),"")</f>
        <v>FOLHA DE PAGAMENTO / CONTRIBUICAO PARA O PSS / SUBSTITUICOES / INSS PATRONAL / PASEP</v>
      </c>
      <c r="I633" t="s">
        <v>791</v>
      </c>
      <c r="J633" t="s">
        <v>2151</v>
      </c>
      <c r="K633" t="s">
        <v>2179</v>
      </c>
      <c r="L633" t="s">
        <v>2180</v>
      </c>
      <c r="M633" t="s">
        <v>1737</v>
      </c>
      <c r="N633" t="s">
        <v>127</v>
      </c>
      <c r="O633" t="s">
        <v>167</v>
      </c>
      <c r="P633" t="s">
        <v>1959</v>
      </c>
      <c r="Q633" t="s">
        <v>168</v>
      </c>
      <c r="R633" t="s">
        <v>165</v>
      </c>
      <c r="S633" t="s">
        <v>119</v>
      </c>
      <c r="T633" t="s">
        <v>1960</v>
      </c>
      <c r="U633" t="s">
        <v>136</v>
      </c>
      <c r="V633" t="s">
        <v>1961</v>
      </c>
      <c r="W633" t="s">
        <v>1962</v>
      </c>
      <c r="X633" s="51" t="str">
        <f t="shared" si="14"/>
        <v>3</v>
      </c>
      <c r="Y633" s="51" t="str">
        <f>IF(T633="","",IF(AND(T633&lt;&gt;'Tabelas auxiliares'!$B$236,T633&lt;&gt;'Tabelas auxiliares'!$B$237,T633&lt;&gt;'Tabelas auxiliares'!$C$236,T633&lt;&gt;'Tabelas auxiliares'!$C$237,T633&lt;&gt;'Tabelas auxiliares'!$D$236),"FOLHA DE PESSOAL",IF(X633='Tabelas auxiliares'!$A$237,"CUSTEIO",IF(X633='Tabelas auxiliares'!$A$236,"INVESTIMENTO","ERRO - VERIFICAR"))))</f>
        <v>FOLHA DE PESSOAL</v>
      </c>
      <c r="Z633" s="64">
        <f t="shared" si="15"/>
        <v>7931.86</v>
      </c>
      <c r="AC633" s="44">
        <v>7931.86</v>
      </c>
      <c r="AD633" s="72"/>
      <c r="AE633" s="72"/>
      <c r="AF633" s="72"/>
      <c r="AG633" s="72"/>
      <c r="AH633" s="72"/>
      <c r="AI633" s="72"/>
      <c r="AJ633" s="72"/>
      <c r="AK633" s="72"/>
      <c r="AL633" s="72"/>
      <c r="AM633" s="72"/>
      <c r="AN633" s="72"/>
      <c r="AO633" s="72"/>
    </row>
    <row r="634" spans="1:41" x14ac:dyDescent="0.25">
      <c r="A634" t="s">
        <v>594</v>
      </c>
      <c r="B634" t="s">
        <v>302</v>
      </c>
      <c r="C634" t="s">
        <v>595</v>
      </c>
      <c r="D634" t="s">
        <v>90</v>
      </c>
      <c r="E634" t="s">
        <v>117</v>
      </c>
      <c r="F634" s="51" t="str">
        <f>IFERROR(VLOOKUP(D634,'Tabelas auxiliares'!$A$3:$B$61,2,FALSE),"")</f>
        <v>SUGEPE-FOLHA - PASEP + AUX. MORADIA</v>
      </c>
      <c r="G634" s="51" t="str">
        <f>IFERROR(VLOOKUP($B634,'Tabelas auxiliares'!$A$65:$C$102,2,FALSE),"")</f>
        <v>Folha de pagamento - Ativos, Previdência, PASEP</v>
      </c>
      <c r="H634" s="51" t="str">
        <f>IFERROR(VLOOKUP($B634,'Tabelas auxiliares'!$A$65:$C$102,3,FALSE),"")</f>
        <v>FOLHA DE PAGAMENTO / CONTRIBUICAO PARA O PSS / SUBSTITUICOES / INSS PATRONAL / PASEP</v>
      </c>
      <c r="I634" t="s">
        <v>2181</v>
      </c>
      <c r="J634" t="s">
        <v>2151</v>
      </c>
      <c r="K634" t="s">
        <v>2182</v>
      </c>
      <c r="L634" t="s">
        <v>2183</v>
      </c>
      <c r="M634" t="s">
        <v>165</v>
      </c>
      <c r="N634" t="s">
        <v>127</v>
      </c>
      <c r="O634" t="s">
        <v>167</v>
      </c>
      <c r="P634" t="s">
        <v>1959</v>
      </c>
      <c r="Q634" t="s">
        <v>168</v>
      </c>
      <c r="R634" t="s">
        <v>165</v>
      </c>
      <c r="S634" t="s">
        <v>119</v>
      </c>
      <c r="T634" t="s">
        <v>1960</v>
      </c>
      <c r="U634" t="s">
        <v>136</v>
      </c>
      <c r="V634" t="s">
        <v>2001</v>
      </c>
      <c r="W634" t="s">
        <v>2002</v>
      </c>
      <c r="X634" s="51" t="str">
        <f t="shared" si="14"/>
        <v>3</v>
      </c>
      <c r="Y634" s="51" t="str">
        <f>IF(T634="","",IF(AND(T634&lt;&gt;'Tabelas auxiliares'!$B$236,T634&lt;&gt;'Tabelas auxiliares'!$B$237,T634&lt;&gt;'Tabelas auxiliares'!$C$236,T634&lt;&gt;'Tabelas auxiliares'!$C$237,T634&lt;&gt;'Tabelas auxiliares'!$D$236),"FOLHA DE PESSOAL",IF(X634='Tabelas auxiliares'!$A$237,"CUSTEIO",IF(X634='Tabelas auxiliares'!$A$236,"INVESTIMENTO","ERRO - VERIFICAR"))))</f>
        <v>FOLHA DE PESSOAL</v>
      </c>
      <c r="Z634" s="64">
        <f t="shared" si="15"/>
        <v>2264.0500000000002</v>
      </c>
      <c r="AC634" s="44">
        <v>2264.0500000000002</v>
      </c>
      <c r="AD634" s="72"/>
      <c r="AE634" s="72"/>
      <c r="AF634" s="72"/>
      <c r="AG634" s="72"/>
      <c r="AH634" s="72"/>
      <c r="AI634" s="72"/>
      <c r="AJ634" s="72"/>
      <c r="AK634" s="72"/>
      <c r="AL634" s="72"/>
      <c r="AM634" s="72"/>
      <c r="AN634" s="72"/>
      <c r="AO634" s="72"/>
    </row>
    <row r="635" spans="1:41" x14ac:dyDescent="0.25">
      <c r="A635" t="s">
        <v>594</v>
      </c>
      <c r="B635" t="s">
        <v>302</v>
      </c>
      <c r="C635" t="s">
        <v>595</v>
      </c>
      <c r="D635" t="s">
        <v>90</v>
      </c>
      <c r="E635" t="s">
        <v>117</v>
      </c>
      <c r="F635" s="51" t="str">
        <f>IFERROR(VLOOKUP(D635,'Tabelas auxiliares'!$A$3:$B$61,2,FALSE),"")</f>
        <v>SUGEPE-FOLHA - PASEP + AUX. MORADIA</v>
      </c>
      <c r="G635" s="51" t="str">
        <f>IFERROR(VLOOKUP($B635,'Tabelas auxiliares'!$A$65:$C$102,2,FALSE),"")</f>
        <v>Folha de pagamento - Ativos, Previdência, PASEP</v>
      </c>
      <c r="H635" s="51" t="str">
        <f>IFERROR(VLOOKUP($B635,'Tabelas auxiliares'!$A$65:$C$102,3,FALSE),"")</f>
        <v>FOLHA DE PAGAMENTO / CONTRIBUICAO PARA O PSS / SUBSTITUICOES / INSS PATRONAL / PASEP</v>
      </c>
      <c r="I635" t="s">
        <v>596</v>
      </c>
      <c r="J635" t="s">
        <v>2184</v>
      </c>
      <c r="K635" t="s">
        <v>2185</v>
      </c>
      <c r="L635" t="s">
        <v>2186</v>
      </c>
      <c r="M635" t="s">
        <v>2187</v>
      </c>
      <c r="N635" t="s">
        <v>127</v>
      </c>
      <c r="O635" t="s">
        <v>167</v>
      </c>
      <c r="P635" t="s">
        <v>1959</v>
      </c>
      <c r="Q635" t="s">
        <v>168</v>
      </c>
      <c r="R635" t="s">
        <v>165</v>
      </c>
      <c r="S635" t="s">
        <v>119</v>
      </c>
      <c r="T635" t="s">
        <v>1960</v>
      </c>
      <c r="U635" t="s">
        <v>136</v>
      </c>
      <c r="V635" t="s">
        <v>2040</v>
      </c>
      <c r="W635" t="s">
        <v>2041</v>
      </c>
      <c r="X635" s="51" t="str">
        <f t="shared" si="14"/>
        <v>3</v>
      </c>
      <c r="Y635" s="51" t="str">
        <f>IF(T635="","",IF(AND(T635&lt;&gt;'Tabelas auxiliares'!$B$236,T635&lt;&gt;'Tabelas auxiliares'!$B$237,T635&lt;&gt;'Tabelas auxiliares'!$C$236,T635&lt;&gt;'Tabelas auxiliares'!$C$237,T635&lt;&gt;'Tabelas auxiliares'!$D$236),"FOLHA DE PESSOAL",IF(X635='Tabelas auxiliares'!$A$237,"CUSTEIO",IF(X635='Tabelas auxiliares'!$A$236,"INVESTIMENTO","ERRO - VERIFICAR"))))</f>
        <v>FOLHA DE PESSOAL</v>
      </c>
      <c r="Z635" s="64">
        <f t="shared" si="15"/>
        <v>455.14</v>
      </c>
      <c r="AC635" s="44">
        <v>455.14</v>
      </c>
      <c r="AD635" s="72"/>
      <c r="AE635" s="72"/>
      <c r="AF635" s="72"/>
      <c r="AG635" s="72"/>
      <c r="AH635" s="72"/>
      <c r="AI635" s="72"/>
      <c r="AJ635" s="72"/>
      <c r="AK635" s="72"/>
      <c r="AL635" s="72"/>
      <c r="AM635" s="72"/>
      <c r="AN635" s="72"/>
      <c r="AO635" s="72"/>
    </row>
    <row r="636" spans="1:41" x14ac:dyDescent="0.25">
      <c r="A636" t="s">
        <v>594</v>
      </c>
      <c r="B636" t="s">
        <v>302</v>
      </c>
      <c r="C636" t="s">
        <v>595</v>
      </c>
      <c r="D636" t="s">
        <v>90</v>
      </c>
      <c r="E636" t="s">
        <v>117</v>
      </c>
      <c r="F636" s="51" t="str">
        <f>IFERROR(VLOOKUP(D636,'Tabelas auxiliares'!$A$3:$B$61,2,FALSE),"")</f>
        <v>SUGEPE-FOLHA - PASEP + AUX. MORADIA</v>
      </c>
      <c r="G636" s="51" t="str">
        <f>IFERROR(VLOOKUP($B636,'Tabelas auxiliares'!$A$65:$C$102,2,FALSE),"")</f>
        <v>Folha de pagamento - Ativos, Previdência, PASEP</v>
      </c>
      <c r="H636" s="51" t="str">
        <f>IFERROR(VLOOKUP($B636,'Tabelas auxiliares'!$A$65:$C$102,3,FALSE),"")</f>
        <v>FOLHA DE PAGAMENTO / CONTRIBUICAO PARA O PSS / SUBSTITUICOES / INSS PATRONAL / PASEP</v>
      </c>
      <c r="I636" t="s">
        <v>1407</v>
      </c>
      <c r="J636" t="s">
        <v>814</v>
      </c>
      <c r="K636" t="s">
        <v>2188</v>
      </c>
      <c r="L636" t="s">
        <v>815</v>
      </c>
      <c r="M636" t="s">
        <v>170</v>
      </c>
      <c r="N636" t="s">
        <v>126</v>
      </c>
      <c r="O636" t="s">
        <v>167</v>
      </c>
      <c r="P636" t="s">
        <v>1974</v>
      </c>
      <c r="Q636" t="s">
        <v>168</v>
      </c>
      <c r="R636" t="s">
        <v>165</v>
      </c>
      <c r="S636" t="s">
        <v>119</v>
      </c>
      <c r="T636" t="s">
        <v>1975</v>
      </c>
      <c r="U636" t="s">
        <v>120</v>
      </c>
      <c r="V636" t="s">
        <v>1976</v>
      </c>
      <c r="W636" t="s">
        <v>1977</v>
      </c>
      <c r="X636" s="51" t="str">
        <f t="shared" si="14"/>
        <v>3</v>
      </c>
      <c r="Y636" s="51" t="str">
        <f>IF(T636="","",IF(AND(T636&lt;&gt;'Tabelas auxiliares'!$B$236,T636&lt;&gt;'Tabelas auxiliares'!$B$237,T636&lt;&gt;'Tabelas auxiliares'!$C$236,T636&lt;&gt;'Tabelas auxiliares'!$C$237,T636&lt;&gt;'Tabelas auxiliares'!$D$236),"FOLHA DE PESSOAL",IF(X636='Tabelas auxiliares'!$A$237,"CUSTEIO",IF(X636='Tabelas auxiliares'!$A$236,"INVESTIMENTO","ERRO - VERIFICAR"))))</f>
        <v>FOLHA DE PESSOAL</v>
      </c>
      <c r="Z636" s="64">
        <f t="shared" si="15"/>
        <v>5269.28</v>
      </c>
      <c r="AC636" s="44">
        <v>5269.28</v>
      </c>
      <c r="AD636" s="72"/>
      <c r="AE636" s="72"/>
      <c r="AF636" s="72"/>
      <c r="AG636" s="72"/>
      <c r="AH636" s="72"/>
      <c r="AI636" s="72"/>
      <c r="AJ636" s="72"/>
      <c r="AK636" s="72"/>
      <c r="AL636" s="72"/>
      <c r="AM636" s="72"/>
      <c r="AN636" s="72"/>
      <c r="AO636" s="72"/>
    </row>
    <row r="637" spans="1:41" x14ac:dyDescent="0.25">
      <c r="A637" t="s">
        <v>594</v>
      </c>
      <c r="B637" t="s">
        <v>302</v>
      </c>
      <c r="C637" t="s">
        <v>595</v>
      </c>
      <c r="D637" t="s">
        <v>90</v>
      </c>
      <c r="E637" t="s">
        <v>117</v>
      </c>
      <c r="F637" s="51" t="str">
        <f>IFERROR(VLOOKUP(D637,'Tabelas auxiliares'!$A$3:$B$61,2,FALSE),"")</f>
        <v>SUGEPE-FOLHA - PASEP + AUX. MORADIA</v>
      </c>
      <c r="G637" s="51" t="str">
        <f>IFERROR(VLOOKUP($B637,'Tabelas auxiliares'!$A$65:$C$102,2,FALSE),"")</f>
        <v>Folha de pagamento - Ativos, Previdência, PASEP</v>
      </c>
      <c r="H637" s="51" t="str">
        <f>IFERROR(VLOOKUP($B637,'Tabelas auxiliares'!$A$65:$C$102,3,FALSE),"")</f>
        <v>FOLHA DE PAGAMENTO / CONTRIBUICAO PARA O PSS / SUBSTITUICOES / INSS PATRONAL / PASEP</v>
      </c>
      <c r="I637" t="s">
        <v>793</v>
      </c>
      <c r="J637" t="s">
        <v>2165</v>
      </c>
      <c r="K637" t="s">
        <v>2189</v>
      </c>
      <c r="L637" t="s">
        <v>2190</v>
      </c>
      <c r="M637" t="s">
        <v>1737</v>
      </c>
      <c r="N637" t="s">
        <v>127</v>
      </c>
      <c r="O637" t="s">
        <v>167</v>
      </c>
      <c r="P637" t="s">
        <v>1959</v>
      </c>
      <c r="Q637" t="s">
        <v>168</v>
      </c>
      <c r="R637" t="s">
        <v>165</v>
      </c>
      <c r="S637" t="s">
        <v>119</v>
      </c>
      <c r="T637" t="s">
        <v>1960</v>
      </c>
      <c r="U637" t="s">
        <v>136</v>
      </c>
      <c r="V637" t="s">
        <v>1961</v>
      </c>
      <c r="W637" t="s">
        <v>1962</v>
      </c>
      <c r="X637" s="51" t="str">
        <f t="shared" si="14"/>
        <v>3</v>
      </c>
      <c r="Y637" s="51" t="str">
        <f>IF(T637="","",IF(AND(T637&lt;&gt;'Tabelas auxiliares'!$B$236,T637&lt;&gt;'Tabelas auxiliares'!$B$237,T637&lt;&gt;'Tabelas auxiliares'!$C$236,T637&lt;&gt;'Tabelas auxiliares'!$C$237,T637&lt;&gt;'Tabelas auxiliares'!$D$236),"FOLHA DE PESSOAL",IF(X637='Tabelas auxiliares'!$A$237,"CUSTEIO",IF(X637='Tabelas auxiliares'!$A$236,"INVESTIMENTO","ERRO - VERIFICAR"))))</f>
        <v>FOLHA DE PESSOAL</v>
      </c>
      <c r="Z637" s="64">
        <f t="shared" si="15"/>
        <v>155443.93</v>
      </c>
      <c r="AC637" s="44">
        <v>155443.93</v>
      </c>
      <c r="AD637" s="72"/>
      <c r="AE637" s="72"/>
      <c r="AF637" s="72"/>
      <c r="AG637" s="72"/>
      <c r="AH637" s="72"/>
      <c r="AI637" s="72"/>
      <c r="AJ637" s="72"/>
      <c r="AK637" s="72"/>
      <c r="AL637" s="72"/>
      <c r="AM637" s="72"/>
      <c r="AN637" s="72"/>
      <c r="AO637" s="72"/>
    </row>
    <row r="638" spans="1:41" x14ac:dyDescent="0.25">
      <c r="A638" t="s">
        <v>594</v>
      </c>
      <c r="B638" t="s">
        <v>302</v>
      </c>
      <c r="C638" t="s">
        <v>595</v>
      </c>
      <c r="D638" t="s">
        <v>90</v>
      </c>
      <c r="E638" t="s">
        <v>117</v>
      </c>
      <c r="F638" s="51" t="str">
        <f>IFERROR(VLOOKUP(D638,'Tabelas auxiliares'!$A$3:$B$61,2,FALSE),"")</f>
        <v>SUGEPE-FOLHA - PASEP + AUX. MORADIA</v>
      </c>
      <c r="G638" s="51" t="str">
        <f>IFERROR(VLOOKUP($B638,'Tabelas auxiliares'!$A$65:$C$102,2,FALSE),"")</f>
        <v>Folha de pagamento - Ativos, Previdência, PASEP</v>
      </c>
      <c r="H638" s="51" t="str">
        <f>IFERROR(VLOOKUP($B638,'Tabelas auxiliares'!$A$65:$C$102,3,FALSE),"")</f>
        <v>FOLHA DE PAGAMENTO / CONTRIBUICAO PARA O PSS / SUBSTITUICOES / INSS PATRONAL / PASEP</v>
      </c>
      <c r="I638" t="s">
        <v>793</v>
      </c>
      <c r="J638" t="s">
        <v>2165</v>
      </c>
      <c r="K638" t="s">
        <v>2189</v>
      </c>
      <c r="L638" t="s">
        <v>2190</v>
      </c>
      <c r="M638" t="s">
        <v>1737</v>
      </c>
      <c r="N638" t="s">
        <v>127</v>
      </c>
      <c r="O638" t="s">
        <v>167</v>
      </c>
      <c r="P638" t="s">
        <v>1959</v>
      </c>
      <c r="Q638" t="s">
        <v>168</v>
      </c>
      <c r="R638" t="s">
        <v>165</v>
      </c>
      <c r="S638" t="s">
        <v>119</v>
      </c>
      <c r="T638" t="s">
        <v>1960</v>
      </c>
      <c r="U638" t="s">
        <v>136</v>
      </c>
      <c r="V638" t="s">
        <v>1963</v>
      </c>
      <c r="W638" t="s">
        <v>1964</v>
      </c>
      <c r="X638" s="51" t="str">
        <f t="shared" si="14"/>
        <v>3</v>
      </c>
      <c r="Y638" s="51" t="str">
        <f>IF(T638="","",IF(AND(T638&lt;&gt;'Tabelas auxiliares'!$B$236,T638&lt;&gt;'Tabelas auxiliares'!$B$237,T638&lt;&gt;'Tabelas auxiliares'!$C$236,T638&lt;&gt;'Tabelas auxiliares'!$C$237,T638&lt;&gt;'Tabelas auxiliares'!$D$236),"FOLHA DE PESSOAL",IF(X638='Tabelas auxiliares'!$A$237,"CUSTEIO",IF(X638='Tabelas auxiliares'!$A$236,"INVESTIMENTO","ERRO - VERIFICAR"))))</f>
        <v>FOLHA DE PESSOAL</v>
      </c>
      <c r="Z638" s="64">
        <f t="shared" si="15"/>
        <v>7772.02</v>
      </c>
      <c r="AC638" s="44">
        <v>7772.02</v>
      </c>
      <c r="AD638" s="72"/>
      <c r="AE638" s="72"/>
      <c r="AF638" s="72"/>
      <c r="AG638" s="72"/>
      <c r="AH638" s="72"/>
      <c r="AI638" s="72"/>
      <c r="AJ638" s="72"/>
      <c r="AK638" s="72"/>
      <c r="AL638" s="72"/>
      <c r="AM638" s="72"/>
      <c r="AN638" s="72"/>
      <c r="AO638" s="72"/>
    </row>
    <row r="639" spans="1:41" x14ac:dyDescent="0.25">
      <c r="A639" t="s">
        <v>594</v>
      </c>
      <c r="B639" t="s">
        <v>302</v>
      </c>
      <c r="C639" t="s">
        <v>595</v>
      </c>
      <c r="D639" t="s">
        <v>90</v>
      </c>
      <c r="E639" t="s">
        <v>117</v>
      </c>
      <c r="F639" s="51" t="str">
        <f>IFERROR(VLOOKUP(D639,'Tabelas auxiliares'!$A$3:$B$61,2,FALSE),"")</f>
        <v>SUGEPE-FOLHA - PASEP + AUX. MORADIA</v>
      </c>
      <c r="G639" s="51" t="str">
        <f>IFERROR(VLOOKUP($B639,'Tabelas auxiliares'!$A$65:$C$102,2,FALSE),"")</f>
        <v>Folha de pagamento - Ativos, Previdência, PASEP</v>
      </c>
      <c r="H639" s="51" t="str">
        <f>IFERROR(VLOOKUP($B639,'Tabelas auxiliares'!$A$65:$C$102,3,FALSE),"")</f>
        <v>FOLHA DE PAGAMENTO / CONTRIBUICAO PARA O PSS / SUBSTITUICOES / INSS PATRONAL / PASEP</v>
      </c>
      <c r="I639" t="s">
        <v>600</v>
      </c>
      <c r="J639" t="s">
        <v>2191</v>
      </c>
      <c r="K639" t="s">
        <v>2192</v>
      </c>
      <c r="L639" t="s">
        <v>2193</v>
      </c>
      <c r="M639" t="s">
        <v>165</v>
      </c>
      <c r="N639" t="s">
        <v>125</v>
      </c>
      <c r="O639" t="s">
        <v>167</v>
      </c>
      <c r="P639" t="s">
        <v>1982</v>
      </c>
      <c r="Q639" t="s">
        <v>168</v>
      </c>
      <c r="R639" t="s">
        <v>165</v>
      </c>
      <c r="S639" t="s">
        <v>119</v>
      </c>
      <c r="T639" t="s">
        <v>1960</v>
      </c>
      <c r="U639" t="s">
        <v>135</v>
      </c>
      <c r="V639" t="s">
        <v>1984</v>
      </c>
      <c r="W639" t="s">
        <v>1985</v>
      </c>
      <c r="X639" s="51" t="str">
        <f t="shared" si="14"/>
        <v>3</v>
      </c>
      <c r="Y639" s="51" t="str">
        <f>IF(T639="","",IF(AND(T639&lt;&gt;'Tabelas auxiliares'!$B$236,T639&lt;&gt;'Tabelas auxiliares'!$B$237,T639&lt;&gt;'Tabelas auxiliares'!$C$236,T639&lt;&gt;'Tabelas auxiliares'!$C$237,T639&lt;&gt;'Tabelas auxiliares'!$D$236),"FOLHA DE PESSOAL",IF(X639='Tabelas auxiliares'!$A$237,"CUSTEIO",IF(X639='Tabelas auxiliares'!$A$236,"INVESTIMENTO","ERRO - VERIFICAR"))))</f>
        <v>FOLHA DE PESSOAL</v>
      </c>
      <c r="Z639" s="64">
        <f t="shared" si="15"/>
        <v>414483.96</v>
      </c>
      <c r="AC639" s="44">
        <v>414483.96</v>
      </c>
      <c r="AD639" s="72"/>
      <c r="AE639" s="72"/>
      <c r="AF639" s="72"/>
      <c r="AG639" s="72"/>
      <c r="AH639" s="72"/>
      <c r="AI639" s="72"/>
      <c r="AJ639" s="72"/>
      <c r="AK639" s="72"/>
      <c r="AL639" s="72"/>
      <c r="AM639" s="72"/>
      <c r="AN639" s="72"/>
      <c r="AO639" s="72"/>
    </row>
    <row r="640" spans="1:41" x14ac:dyDescent="0.25">
      <c r="A640" t="s">
        <v>594</v>
      </c>
      <c r="B640" t="s">
        <v>302</v>
      </c>
      <c r="C640" t="s">
        <v>595</v>
      </c>
      <c r="D640" t="s">
        <v>90</v>
      </c>
      <c r="E640" t="s">
        <v>117</v>
      </c>
      <c r="F640" s="51" t="str">
        <f>IFERROR(VLOOKUP(D640,'Tabelas auxiliares'!$A$3:$B$61,2,FALSE),"")</f>
        <v>SUGEPE-FOLHA - PASEP + AUX. MORADIA</v>
      </c>
      <c r="G640" s="51" t="str">
        <f>IFERROR(VLOOKUP($B640,'Tabelas auxiliares'!$A$65:$C$102,2,FALSE),"")</f>
        <v>Folha de pagamento - Ativos, Previdência, PASEP</v>
      </c>
      <c r="H640" s="51" t="str">
        <f>IFERROR(VLOOKUP($B640,'Tabelas auxiliares'!$A$65:$C$102,3,FALSE),"")</f>
        <v>FOLHA DE PAGAMENTO / CONTRIBUICAO PARA O PSS / SUBSTITUICOES / INSS PATRONAL / PASEP</v>
      </c>
      <c r="I640" t="s">
        <v>600</v>
      </c>
      <c r="J640" t="s">
        <v>2191</v>
      </c>
      <c r="K640" t="s">
        <v>2192</v>
      </c>
      <c r="L640" t="s">
        <v>2193</v>
      </c>
      <c r="M640" t="s">
        <v>165</v>
      </c>
      <c r="N640" t="s">
        <v>125</v>
      </c>
      <c r="O640" t="s">
        <v>167</v>
      </c>
      <c r="P640" t="s">
        <v>1982</v>
      </c>
      <c r="Q640" t="s">
        <v>168</v>
      </c>
      <c r="R640" t="s">
        <v>165</v>
      </c>
      <c r="S640" t="s">
        <v>119</v>
      </c>
      <c r="T640" t="s">
        <v>1960</v>
      </c>
      <c r="U640" t="s">
        <v>135</v>
      </c>
      <c r="V640" t="s">
        <v>1986</v>
      </c>
      <c r="W640" t="s">
        <v>1987</v>
      </c>
      <c r="X640" s="51" t="str">
        <f t="shared" si="14"/>
        <v>3</v>
      </c>
      <c r="Y640" s="51" t="str">
        <f>IF(T640="","",IF(AND(T640&lt;&gt;'Tabelas auxiliares'!$B$236,T640&lt;&gt;'Tabelas auxiliares'!$B$237,T640&lt;&gt;'Tabelas auxiliares'!$C$236,T640&lt;&gt;'Tabelas auxiliares'!$C$237,T640&lt;&gt;'Tabelas auxiliares'!$D$236),"FOLHA DE PESSOAL",IF(X640='Tabelas auxiliares'!$A$237,"CUSTEIO",IF(X640='Tabelas auxiliares'!$A$236,"INVESTIMENTO","ERRO - VERIFICAR"))))</f>
        <v>FOLHA DE PESSOAL</v>
      </c>
      <c r="Z640" s="64">
        <f t="shared" si="15"/>
        <v>9057.2800000000007</v>
      </c>
      <c r="AC640" s="44">
        <v>9057.2800000000007</v>
      </c>
      <c r="AD640" s="72"/>
      <c r="AE640" s="72"/>
      <c r="AF640" s="72"/>
      <c r="AG640" s="72"/>
      <c r="AH640" s="72"/>
      <c r="AI640" s="72"/>
      <c r="AJ640" s="72"/>
      <c r="AK640" s="72"/>
      <c r="AL640" s="72"/>
      <c r="AM640" s="72"/>
      <c r="AN640" s="72"/>
      <c r="AO640" s="72"/>
    </row>
    <row r="641" spans="1:41" x14ac:dyDescent="0.25">
      <c r="A641" t="s">
        <v>594</v>
      </c>
      <c r="B641" t="s">
        <v>302</v>
      </c>
      <c r="C641" t="s">
        <v>595</v>
      </c>
      <c r="D641" t="s">
        <v>90</v>
      </c>
      <c r="E641" t="s">
        <v>117</v>
      </c>
      <c r="F641" s="51" t="str">
        <f>IFERROR(VLOOKUP(D641,'Tabelas auxiliares'!$A$3:$B$61,2,FALSE),"")</f>
        <v>SUGEPE-FOLHA - PASEP + AUX. MORADIA</v>
      </c>
      <c r="G641" s="51" t="str">
        <f>IFERROR(VLOOKUP($B641,'Tabelas auxiliares'!$A$65:$C$102,2,FALSE),"")</f>
        <v>Folha de pagamento - Ativos, Previdência, PASEP</v>
      </c>
      <c r="H641" s="51" t="str">
        <f>IFERROR(VLOOKUP($B641,'Tabelas auxiliares'!$A$65:$C$102,3,FALSE),"")</f>
        <v>FOLHA DE PAGAMENTO / CONTRIBUICAO PARA O PSS / SUBSTITUICOES / INSS PATRONAL / PASEP</v>
      </c>
      <c r="I641" t="s">
        <v>600</v>
      </c>
      <c r="J641" t="s">
        <v>2191</v>
      </c>
      <c r="K641" t="s">
        <v>2192</v>
      </c>
      <c r="L641" t="s">
        <v>2193</v>
      </c>
      <c r="M641" t="s">
        <v>165</v>
      </c>
      <c r="N641" t="s">
        <v>125</v>
      </c>
      <c r="O641" t="s">
        <v>167</v>
      </c>
      <c r="P641" t="s">
        <v>1982</v>
      </c>
      <c r="Q641" t="s">
        <v>168</v>
      </c>
      <c r="R641" t="s">
        <v>165</v>
      </c>
      <c r="S641" t="s">
        <v>119</v>
      </c>
      <c r="T641" t="s">
        <v>1960</v>
      </c>
      <c r="U641" t="s">
        <v>135</v>
      </c>
      <c r="V641" t="s">
        <v>1988</v>
      </c>
      <c r="W641" t="s">
        <v>1989</v>
      </c>
      <c r="X641" s="51" t="str">
        <f t="shared" si="14"/>
        <v>3</v>
      </c>
      <c r="Y641" s="51" t="str">
        <f>IF(T641="","",IF(AND(T641&lt;&gt;'Tabelas auxiliares'!$B$236,T641&lt;&gt;'Tabelas auxiliares'!$B$237,T641&lt;&gt;'Tabelas auxiliares'!$C$236,T641&lt;&gt;'Tabelas auxiliares'!$C$237,T641&lt;&gt;'Tabelas auxiliares'!$D$236),"FOLHA DE PESSOAL",IF(X641='Tabelas auxiliares'!$A$237,"CUSTEIO",IF(X641='Tabelas auxiliares'!$A$236,"INVESTIMENTO","ERRO - VERIFICAR"))))</f>
        <v>FOLHA DE PESSOAL</v>
      </c>
      <c r="Z641" s="64">
        <f t="shared" si="15"/>
        <v>252.37</v>
      </c>
      <c r="AC641" s="44">
        <v>252.37</v>
      </c>
      <c r="AD641" s="72"/>
      <c r="AE641" s="72"/>
      <c r="AF641" s="72"/>
      <c r="AG641" s="72"/>
      <c r="AH641" s="72"/>
      <c r="AI641" s="72"/>
      <c r="AJ641" s="72"/>
      <c r="AK641" s="72"/>
      <c r="AL641" s="72"/>
      <c r="AM641" s="72"/>
      <c r="AN641" s="72"/>
      <c r="AO641" s="72"/>
    </row>
    <row r="642" spans="1:41" x14ac:dyDescent="0.25">
      <c r="A642" t="s">
        <v>594</v>
      </c>
      <c r="B642" t="s">
        <v>302</v>
      </c>
      <c r="C642" t="s">
        <v>595</v>
      </c>
      <c r="D642" t="s">
        <v>90</v>
      </c>
      <c r="E642" t="s">
        <v>117</v>
      </c>
      <c r="F642" s="51" t="str">
        <f>IFERROR(VLOOKUP(D642,'Tabelas auxiliares'!$A$3:$B$61,2,FALSE),"")</f>
        <v>SUGEPE-FOLHA - PASEP + AUX. MORADIA</v>
      </c>
      <c r="G642" s="51" t="str">
        <f>IFERROR(VLOOKUP($B642,'Tabelas auxiliares'!$A$65:$C$102,2,FALSE),"")</f>
        <v>Folha de pagamento - Ativos, Previdência, PASEP</v>
      </c>
      <c r="H642" s="51" t="str">
        <f>IFERROR(VLOOKUP($B642,'Tabelas auxiliares'!$A$65:$C$102,3,FALSE),"")</f>
        <v>FOLHA DE PAGAMENTO / CONTRIBUICAO PARA O PSS / SUBSTITUICOES / INSS PATRONAL / PASEP</v>
      </c>
      <c r="I642" t="s">
        <v>600</v>
      </c>
      <c r="J642" t="s">
        <v>2191</v>
      </c>
      <c r="K642" t="s">
        <v>2194</v>
      </c>
      <c r="L642" t="s">
        <v>2193</v>
      </c>
      <c r="M642" t="s">
        <v>165</v>
      </c>
      <c r="N642" t="s">
        <v>125</v>
      </c>
      <c r="O642" t="s">
        <v>167</v>
      </c>
      <c r="P642" t="s">
        <v>1982</v>
      </c>
      <c r="Q642" t="s">
        <v>168</v>
      </c>
      <c r="R642" t="s">
        <v>165</v>
      </c>
      <c r="S642" t="s">
        <v>119</v>
      </c>
      <c r="T642" t="s">
        <v>1960</v>
      </c>
      <c r="U642" t="s">
        <v>135</v>
      </c>
      <c r="V642" t="s">
        <v>1991</v>
      </c>
      <c r="W642" t="s">
        <v>1992</v>
      </c>
      <c r="X642" s="51" t="str">
        <f t="shared" si="14"/>
        <v>3</v>
      </c>
      <c r="Y642" s="51" t="str">
        <f>IF(T642="","",IF(AND(T642&lt;&gt;'Tabelas auxiliares'!$B$236,T642&lt;&gt;'Tabelas auxiliares'!$B$237,T642&lt;&gt;'Tabelas auxiliares'!$C$236,T642&lt;&gt;'Tabelas auxiliares'!$C$237,T642&lt;&gt;'Tabelas auxiliares'!$D$236),"FOLHA DE PESSOAL",IF(X642='Tabelas auxiliares'!$A$237,"CUSTEIO",IF(X642='Tabelas auxiliares'!$A$236,"INVESTIMENTO","ERRO - VERIFICAR"))))</f>
        <v>FOLHA DE PESSOAL</v>
      </c>
      <c r="Z642" s="64">
        <f t="shared" si="15"/>
        <v>69596.7</v>
      </c>
      <c r="AC642" s="44">
        <v>69596.7</v>
      </c>
      <c r="AD642" s="72"/>
      <c r="AE642" s="72"/>
      <c r="AF642" s="72"/>
      <c r="AG642" s="72"/>
      <c r="AH642" s="72"/>
      <c r="AI642" s="72"/>
      <c r="AJ642" s="72"/>
      <c r="AK642" s="72"/>
      <c r="AL642" s="72"/>
      <c r="AM642" s="72"/>
      <c r="AN642" s="72"/>
      <c r="AO642" s="72"/>
    </row>
    <row r="643" spans="1:41" x14ac:dyDescent="0.25">
      <c r="A643" t="s">
        <v>594</v>
      </c>
      <c r="B643" t="s">
        <v>302</v>
      </c>
      <c r="C643" t="s">
        <v>595</v>
      </c>
      <c r="D643" t="s">
        <v>90</v>
      </c>
      <c r="E643" t="s">
        <v>117</v>
      </c>
      <c r="F643" s="51" t="str">
        <f>IFERROR(VLOOKUP(D643,'Tabelas auxiliares'!$A$3:$B$61,2,FALSE),"")</f>
        <v>SUGEPE-FOLHA - PASEP + AUX. MORADIA</v>
      </c>
      <c r="G643" s="51" t="str">
        <f>IFERROR(VLOOKUP($B643,'Tabelas auxiliares'!$A$65:$C$102,2,FALSE),"")</f>
        <v>Folha de pagamento - Ativos, Previdência, PASEP</v>
      </c>
      <c r="H643" s="51" t="str">
        <f>IFERROR(VLOOKUP($B643,'Tabelas auxiliares'!$A$65:$C$102,3,FALSE),"")</f>
        <v>FOLHA DE PAGAMENTO / CONTRIBUICAO PARA O PSS / SUBSTITUICOES / INSS PATRONAL / PASEP</v>
      </c>
      <c r="I643" t="s">
        <v>600</v>
      </c>
      <c r="J643" t="s">
        <v>2191</v>
      </c>
      <c r="K643" t="s">
        <v>2195</v>
      </c>
      <c r="L643" t="s">
        <v>2193</v>
      </c>
      <c r="M643" t="s">
        <v>165</v>
      </c>
      <c r="N643" t="s">
        <v>127</v>
      </c>
      <c r="O643" t="s">
        <v>167</v>
      </c>
      <c r="P643" t="s">
        <v>1959</v>
      </c>
      <c r="Q643" t="s">
        <v>168</v>
      </c>
      <c r="R643" t="s">
        <v>165</v>
      </c>
      <c r="S643" t="s">
        <v>119</v>
      </c>
      <c r="T643" t="s">
        <v>1960</v>
      </c>
      <c r="U643" t="s">
        <v>136</v>
      </c>
      <c r="V643" t="s">
        <v>1994</v>
      </c>
      <c r="W643" t="s">
        <v>1995</v>
      </c>
      <c r="X643" s="51" t="str">
        <f t="shared" si="14"/>
        <v>3</v>
      </c>
      <c r="Y643" s="51" t="str">
        <f>IF(T643="","",IF(AND(T643&lt;&gt;'Tabelas auxiliares'!$B$236,T643&lt;&gt;'Tabelas auxiliares'!$B$237,T643&lt;&gt;'Tabelas auxiliares'!$C$236,T643&lt;&gt;'Tabelas auxiliares'!$C$237,T643&lt;&gt;'Tabelas auxiliares'!$D$236),"FOLHA DE PESSOAL",IF(X643='Tabelas auxiliares'!$A$237,"CUSTEIO",IF(X643='Tabelas auxiliares'!$A$236,"INVESTIMENTO","ERRO - VERIFICAR"))))</f>
        <v>FOLHA DE PESSOAL</v>
      </c>
      <c r="Z643" s="64">
        <f t="shared" si="15"/>
        <v>741001.17999999993</v>
      </c>
      <c r="AA643" s="44">
        <v>1746.94</v>
      </c>
      <c r="AC643" s="44">
        <v>739254.24</v>
      </c>
      <c r="AD643" s="72"/>
      <c r="AE643" s="72"/>
      <c r="AF643" s="72"/>
      <c r="AG643" s="72"/>
      <c r="AH643" s="72"/>
      <c r="AI643" s="72"/>
      <c r="AJ643" s="72"/>
      <c r="AK643" s="72"/>
      <c r="AL643" s="72"/>
      <c r="AM643" s="72"/>
      <c r="AN643" s="72"/>
      <c r="AO643" s="72"/>
    </row>
    <row r="644" spans="1:41" x14ac:dyDescent="0.25">
      <c r="A644" t="s">
        <v>594</v>
      </c>
      <c r="B644" t="s">
        <v>302</v>
      </c>
      <c r="C644" t="s">
        <v>595</v>
      </c>
      <c r="D644" t="s">
        <v>90</v>
      </c>
      <c r="E644" t="s">
        <v>117</v>
      </c>
      <c r="F644" s="51" t="str">
        <f>IFERROR(VLOOKUP(D644,'Tabelas auxiliares'!$A$3:$B$61,2,FALSE),"")</f>
        <v>SUGEPE-FOLHA - PASEP + AUX. MORADIA</v>
      </c>
      <c r="G644" s="51" t="str">
        <f>IFERROR(VLOOKUP($B644,'Tabelas auxiliares'!$A$65:$C$102,2,FALSE),"")</f>
        <v>Folha de pagamento - Ativos, Previdência, PASEP</v>
      </c>
      <c r="H644" s="51" t="str">
        <f>IFERROR(VLOOKUP($B644,'Tabelas auxiliares'!$A$65:$C$102,3,FALSE),"")</f>
        <v>FOLHA DE PAGAMENTO / CONTRIBUICAO PARA O PSS / SUBSTITUICOES / INSS PATRONAL / PASEP</v>
      </c>
      <c r="I644" t="s">
        <v>600</v>
      </c>
      <c r="J644" t="s">
        <v>2191</v>
      </c>
      <c r="K644" t="s">
        <v>2195</v>
      </c>
      <c r="L644" t="s">
        <v>2193</v>
      </c>
      <c r="M644" t="s">
        <v>165</v>
      </c>
      <c r="N644" t="s">
        <v>127</v>
      </c>
      <c r="O644" t="s">
        <v>167</v>
      </c>
      <c r="P644" t="s">
        <v>1959</v>
      </c>
      <c r="Q644" t="s">
        <v>168</v>
      </c>
      <c r="R644" t="s">
        <v>165</v>
      </c>
      <c r="S644" t="s">
        <v>119</v>
      </c>
      <c r="T644" t="s">
        <v>1960</v>
      </c>
      <c r="U644" t="s">
        <v>136</v>
      </c>
      <c r="V644" t="s">
        <v>1996</v>
      </c>
      <c r="W644" t="s">
        <v>1997</v>
      </c>
      <c r="X644" s="51" t="str">
        <f t="shared" si="14"/>
        <v>3</v>
      </c>
      <c r="Y644" s="51" t="str">
        <f>IF(T644="","",IF(AND(T644&lt;&gt;'Tabelas auxiliares'!$B$236,T644&lt;&gt;'Tabelas auxiliares'!$B$237,T644&lt;&gt;'Tabelas auxiliares'!$C$236,T644&lt;&gt;'Tabelas auxiliares'!$C$237,T644&lt;&gt;'Tabelas auxiliares'!$D$236),"FOLHA DE PESSOAL",IF(X644='Tabelas auxiliares'!$A$237,"CUSTEIO",IF(X644='Tabelas auxiliares'!$A$236,"INVESTIMENTO","ERRO - VERIFICAR"))))</f>
        <v>FOLHA DE PESSOAL</v>
      </c>
      <c r="Z644" s="64">
        <f t="shared" si="15"/>
        <v>55028.61</v>
      </c>
      <c r="AC644" s="44">
        <v>55028.61</v>
      </c>
      <c r="AD644" s="72"/>
      <c r="AE644" s="72"/>
      <c r="AF644" s="72"/>
      <c r="AG644" s="72"/>
      <c r="AH644" s="72"/>
      <c r="AI644" s="72"/>
      <c r="AJ644" s="72"/>
      <c r="AK644" s="72"/>
      <c r="AL644" s="72"/>
      <c r="AM644" s="72"/>
      <c r="AN644" s="72"/>
      <c r="AO644" s="72"/>
    </row>
    <row r="645" spans="1:41" x14ac:dyDescent="0.25">
      <c r="A645" t="s">
        <v>594</v>
      </c>
      <c r="B645" t="s">
        <v>302</v>
      </c>
      <c r="C645" t="s">
        <v>595</v>
      </c>
      <c r="D645" t="s">
        <v>90</v>
      </c>
      <c r="E645" t="s">
        <v>117</v>
      </c>
      <c r="F645" s="51" t="str">
        <f>IFERROR(VLOOKUP(D645,'Tabelas auxiliares'!$A$3:$B$61,2,FALSE),"")</f>
        <v>SUGEPE-FOLHA - PASEP + AUX. MORADIA</v>
      </c>
      <c r="G645" s="51" t="str">
        <f>IFERROR(VLOOKUP($B645,'Tabelas auxiliares'!$A$65:$C$102,2,FALSE),"")</f>
        <v>Folha de pagamento - Ativos, Previdência, PASEP</v>
      </c>
      <c r="H645" s="51" t="str">
        <f>IFERROR(VLOOKUP($B645,'Tabelas auxiliares'!$A$65:$C$102,3,FALSE),"")</f>
        <v>FOLHA DE PAGAMENTO / CONTRIBUICAO PARA O PSS / SUBSTITUICOES / INSS PATRONAL / PASEP</v>
      </c>
      <c r="I645" t="s">
        <v>600</v>
      </c>
      <c r="J645" t="s">
        <v>2191</v>
      </c>
      <c r="K645" t="s">
        <v>2195</v>
      </c>
      <c r="L645" t="s">
        <v>2193</v>
      </c>
      <c r="M645" t="s">
        <v>165</v>
      </c>
      <c r="N645" t="s">
        <v>127</v>
      </c>
      <c r="O645" t="s">
        <v>167</v>
      </c>
      <c r="P645" t="s">
        <v>1959</v>
      </c>
      <c r="Q645" t="s">
        <v>168</v>
      </c>
      <c r="R645" t="s">
        <v>165</v>
      </c>
      <c r="S645" t="s">
        <v>119</v>
      </c>
      <c r="T645" t="s">
        <v>1960</v>
      </c>
      <c r="U645" t="s">
        <v>136</v>
      </c>
      <c r="V645" t="s">
        <v>2063</v>
      </c>
      <c r="W645" t="s">
        <v>2064</v>
      </c>
      <c r="X645" s="51" t="str">
        <f t="shared" si="14"/>
        <v>3</v>
      </c>
      <c r="Y645" s="51" t="str">
        <f>IF(T645="","",IF(AND(T645&lt;&gt;'Tabelas auxiliares'!$B$236,T645&lt;&gt;'Tabelas auxiliares'!$B$237,T645&lt;&gt;'Tabelas auxiliares'!$C$236,T645&lt;&gt;'Tabelas auxiliares'!$C$237,T645&lt;&gt;'Tabelas auxiliares'!$D$236),"FOLHA DE PESSOAL",IF(X645='Tabelas auxiliares'!$A$237,"CUSTEIO",IF(X645='Tabelas auxiliares'!$A$236,"INVESTIMENTO","ERRO - VERIFICAR"))))</f>
        <v>FOLHA DE PESSOAL</v>
      </c>
      <c r="Z645" s="64">
        <f t="shared" si="15"/>
        <v>31444.92</v>
      </c>
      <c r="AA645" s="44">
        <v>20530.55</v>
      </c>
      <c r="AC645" s="44">
        <v>10914.37</v>
      </c>
      <c r="AD645" s="72"/>
      <c r="AE645" s="72"/>
      <c r="AF645" s="72"/>
      <c r="AG645" s="72"/>
      <c r="AH645" s="72"/>
      <c r="AI645" s="72"/>
      <c r="AJ645" s="72"/>
      <c r="AK645" s="72"/>
      <c r="AL645" s="72"/>
      <c r="AM645" s="72"/>
      <c r="AN645" s="72"/>
      <c r="AO645" s="72"/>
    </row>
    <row r="646" spans="1:41" x14ac:dyDescent="0.25">
      <c r="A646" t="s">
        <v>594</v>
      </c>
      <c r="B646" t="s">
        <v>302</v>
      </c>
      <c r="C646" t="s">
        <v>595</v>
      </c>
      <c r="D646" t="s">
        <v>90</v>
      </c>
      <c r="E646" t="s">
        <v>117</v>
      </c>
      <c r="F646" s="51" t="str">
        <f>IFERROR(VLOOKUP(D646,'Tabelas auxiliares'!$A$3:$B$61,2,FALSE),"")</f>
        <v>SUGEPE-FOLHA - PASEP + AUX. MORADIA</v>
      </c>
      <c r="G646" s="51" t="str">
        <f>IFERROR(VLOOKUP($B646,'Tabelas auxiliares'!$A$65:$C$102,2,FALSE),"")</f>
        <v>Folha de pagamento - Ativos, Previdência, PASEP</v>
      </c>
      <c r="H646" s="51" t="str">
        <f>IFERROR(VLOOKUP($B646,'Tabelas auxiliares'!$A$65:$C$102,3,FALSE),"")</f>
        <v>FOLHA DE PAGAMENTO / CONTRIBUICAO PARA O PSS / SUBSTITUICOES / INSS PATRONAL / PASEP</v>
      </c>
      <c r="I646" t="s">
        <v>600</v>
      </c>
      <c r="J646" t="s">
        <v>2191</v>
      </c>
      <c r="K646" t="s">
        <v>2195</v>
      </c>
      <c r="L646" t="s">
        <v>2193</v>
      </c>
      <c r="M646" t="s">
        <v>165</v>
      </c>
      <c r="N646" t="s">
        <v>127</v>
      </c>
      <c r="O646" t="s">
        <v>167</v>
      </c>
      <c r="P646" t="s">
        <v>1959</v>
      </c>
      <c r="Q646" t="s">
        <v>168</v>
      </c>
      <c r="R646" t="s">
        <v>165</v>
      </c>
      <c r="S646" t="s">
        <v>119</v>
      </c>
      <c r="T646" t="s">
        <v>1960</v>
      </c>
      <c r="U646" t="s">
        <v>136</v>
      </c>
      <c r="V646" t="s">
        <v>1998</v>
      </c>
      <c r="W646" t="s">
        <v>1999</v>
      </c>
      <c r="X646" s="51" t="str">
        <f t="shared" si="14"/>
        <v>3</v>
      </c>
      <c r="Y646" s="51" t="str">
        <f>IF(T646="","",IF(AND(T646&lt;&gt;'Tabelas auxiliares'!$B$236,T646&lt;&gt;'Tabelas auxiliares'!$B$237,T646&lt;&gt;'Tabelas auxiliares'!$C$236,T646&lt;&gt;'Tabelas auxiliares'!$C$237,T646&lt;&gt;'Tabelas auxiliares'!$D$236),"FOLHA DE PESSOAL",IF(X646='Tabelas auxiliares'!$A$237,"CUSTEIO",IF(X646='Tabelas auxiliares'!$A$236,"INVESTIMENTO","ERRO - VERIFICAR"))))</f>
        <v>FOLHA DE PESSOAL</v>
      </c>
      <c r="Z646" s="64">
        <f t="shared" si="15"/>
        <v>18342.87</v>
      </c>
      <c r="AA646" s="44">
        <v>3668.57</v>
      </c>
      <c r="AC646" s="44">
        <v>14674.3</v>
      </c>
      <c r="AD646" s="72"/>
      <c r="AE646" s="72"/>
      <c r="AF646" s="72"/>
      <c r="AG646" s="72"/>
      <c r="AH646" s="72"/>
      <c r="AI646" s="72"/>
      <c r="AJ646" s="72"/>
      <c r="AK646" s="72"/>
      <c r="AL646" s="72"/>
      <c r="AM646" s="72"/>
      <c r="AN646" s="72"/>
      <c r="AO646" s="72"/>
    </row>
    <row r="647" spans="1:41" x14ac:dyDescent="0.25">
      <c r="A647" t="s">
        <v>594</v>
      </c>
      <c r="B647" t="s">
        <v>302</v>
      </c>
      <c r="C647" t="s">
        <v>595</v>
      </c>
      <c r="D647" t="s">
        <v>90</v>
      </c>
      <c r="E647" t="s">
        <v>117</v>
      </c>
      <c r="F647" s="51" t="str">
        <f>IFERROR(VLOOKUP(D647,'Tabelas auxiliares'!$A$3:$B$61,2,FALSE),"")</f>
        <v>SUGEPE-FOLHA - PASEP + AUX. MORADIA</v>
      </c>
      <c r="G647" s="51" t="str">
        <f>IFERROR(VLOOKUP($B647,'Tabelas auxiliares'!$A$65:$C$102,2,FALSE),"")</f>
        <v>Folha de pagamento - Ativos, Previdência, PASEP</v>
      </c>
      <c r="H647" s="51" t="str">
        <f>IFERROR(VLOOKUP($B647,'Tabelas auxiliares'!$A$65:$C$102,3,FALSE),"")</f>
        <v>FOLHA DE PAGAMENTO / CONTRIBUICAO PARA O PSS / SUBSTITUICOES / INSS PATRONAL / PASEP</v>
      </c>
      <c r="I647" t="s">
        <v>600</v>
      </c>
      <c r="J647" t="s">
        <v>2191</v>
      </c>
      <c r="K647" t="s">
        <v>2196</v>
      </c>
      <c r="L647" t="s">
        <v>2193</v>
      </c>
      <c r="M647" t="s">
        <v>165</v>
      </c>
      <c r="N647" t="s">
        <v>127</v>
      </c>
      <c r="O647" t="s">
        <v>167</v>
      </c>
      <c r="P647" t="s">
        <v>1959</v>
      </c>
      <c r="Q647" t="s">
        <v>168</v>
      </c>
      <c r="R647" t="s">
        <v>165</v>
      </c>
      <c r="S647" t="s">
        <v>119</v>
      </c>
      <c r="T647" t="s">
        <v>1960</v>
      </c>
      <c r="U647" t="s">
        <v>136</v>
      </c>
      <c r="V647" t="s">
        <v>2001</v>
      </c>
      <c r="W647" t="s">
        <v>2002</v>
      </c>
      <c r="X647" s="51" t="str">
        <f t="shared" si="14"/>
        <v>3</v>
      </c>
      <c r="Y647" s="51" t="str">
        <f>IF(T647="","",IF(AND(T647&lt;&gt;'Tabelas auxiliares'!$B$236,T647&lt;&gt;'Tabelas auxiliares'!$B$237,T647&lt;&gt;'Tabelas auxiliares'!$C$236,T647&lt;&gt;'Tabelas auxiliares'!$C$237,T647&lt;&gt;'Tabelas auxiliares'!$D$236),"FOLHA DE PESSOAL",IF(X647='Tabelas auxiliares'!$A$237,"CUSTEIO",IF(X647='Tabelas auxiliares'!$A$236,"INVESTIMENTO","ERRO - VERIFICAR"))))</f>
        <v>FOLHA DE PESSOAL</v>
      </c>
      <c r="Z647" s="64">
        <f t="shared" si="15"/>
        <v>9103258.8900000006</v>
      </c>
      <c r="AA647" s="44">
        <v>11270.82</v>
      </c>
      <c r="AC647" s="44">
        <v>9091988.0700000003</v>
      </c>
      <c r="AD647" s="72"/>
      <c r="AE647" s="72"/>
      <c r="AF647" s="72"/>
      <c r="AG647" s="72"/>
      <c r="AH647" s="72"/>
      <c r="AI647" s="72"/>
      <c r="AJ647" s="72"/>
      <c r="AK647" s="72"/>
      <c r="AL647" s="72"/>
      <c r="AM647" s="72"/>
      <c r="AN647" s="72"/>
      <c r="AO647" s="72"/>
    </row>
    <row r="648" spans="1:41" x14ac:dyDescent="0.25">
      <c r="A648" t="s">
        <v>594</v>
      </c>
      <c r="B648" t="s">
        <v>302</v>
      </c>
      <c r="C648" t="s">
        <v>595</v>
      </c>
      <c r="D648" t="s">
        <v>90</v>
      </c>
      <c r="E648" t="s">
        <v>117</v>
      </c>
      <c r="F648" s="51" t="str">
        <f>IFERROR(VLOOKUP(D648,'Tabelas auxiliares'!$A$3:$B$61,2,FALSE),"")</f>
        <v>SUGEPE-FOLHA - PASEP + AUX. MORADIA</v>
      </c>
      <c r="G648" s="51" t="str">
        <f>IFERROR(VLOOKUP($B648,'Tabelas auxiliares'!$A$65:$C$102,2,FALSE),"")</f>
        <v>Folha de pagamento - Ativos, Previdência, PASEP</v>
      </c>
      <c r="H648" s="51" t="str">
        <f>IFERROR(VLOOKUP($B648,'Tabelas auxiliares'!$A$65:$C$102,3,FALSE),"")</f>
        <v>FOLHA DE PAGAMENTO / CONTRIBUICAO PARA O PSS / SUBSTITUICOES / INSS PATRONAL / PASEP</v>
      </c>
      <c r="I648" t="s">
        <v>600</v>
      </c>
      <c r="J648" t="s">
        <v>2191</v>
      </c>
      <c r="K648" t="s">
        <v>2196</v>
      </c>
      <c r="L648" t="s">
        <v>2193</v>
      </c>
      <c r="M648" t="s">
        <v>165</v>
      </c>
      <c r="N648" t="s">
        <v>127</v>
      </c>
      <c r="O648" t="s">
        <v>167</v>
      </c>
      <c r="P648" t="s">
        <v>1959</v>
      </c>
      <c r="Q648" t="s">
        <v>168</v>
      </c>
      <c r="R648" t="s">
        <v>165</v>
      </c>
      <c r="S648" t="s">
        <v>119</v>
      </c>
      <c r="T648" t="s">
        <v>1960</v>
      </c>
      <c r="U648" t="s">
        <v>136</v>
      </c>
      <c r="V648" t="s">
        <v>2003</v>
      </c>
      <c r="W648" t="s">
        <v>2004</v>
      </c>
      <c r="X648" s="51" t="str">
        <f t="shared" si="14"/>
        <v>3</v>
      </c>
      <c r="Y648" s="51" t="str">
        <f>IF(T648="","",IF(AND(T648&lt;&gt;'Tabelas auxiliares'!$B$236,T648&lt;&gt;'Tabelas auxiliares'!$B$237,T648&lt;&gt;'Tabelas auxiliares'!$C$236,T648&lt;&gt;'Tabelas auxiliares'!$C$237,T648&lt;&gt;'Tabelas auxiliares'!$D$236),"FOLHA DE PESSOAL",IF(X648='Tabelas auxiliares'!$A$237,"CUSTEIO",IF(X648='Tabelas auxiliares'!$A$236,"INVESTIMENTO","ERRO - VERIFICAR"))))</f>
        <v>FOLHA DE PESSOAL</v>
      </c>
      <c r="Z648" s="64">
        <f t="shared" si="15"/>
        <v>2888.67</v>
      </c>
      <c r="AC648" s="44">
        <v>2888.67</v>
      </c>
      <c r="AD648" s="72"/>
      <c r="AE648" s="72"/>
      <c r="AF648" s="72"/>
      <c r="AG648" s="72"/>
      <c r="AH648" s="72"/>
      <c r="AI648" s="72"/>
      <c r="AJ648" s="72"/>
      <c r="AK648" s="72"/>
      <c r="AL648" s="72"/>
      <c r="AM648" s="72"/>
      <c r="AN648" s="72"/>
      <c r="AO648" s="72"/>
    </row>
    <row r="649" spans="1:41" x14ac:dyDescent="0.25">
      <c r="A649" t="s">
        <v>594</v>
      </c>
      <c r="B649" t="s">
        <v>302</v>
      </c>
      <c r="C649" t="s">
        <v>595</v>
      </c>
      <c r="D649" t="s">
        <v>90</v>
      </c>
      <c r="E649" t="s">
        <v>117</v>
      </c>
      <c r="F649" s="51" t="str">
        <f>IFERROR(VLOOKUP(D649,'Tabelas auxiliares'!$A$3:$B$61,2,FALSE),"")</f>
        <v>SUGEPE-FOLHA - PASEP + AUX. MORADIA</v>
      </c>
      <c r="G649" s="51" t="str">
        <f>IFERROR(VLOOKUP($B649,'Tabelas auxiliares'!$A$65:$C$102,2,FALSE),"")</f>
        <v>Folha de pagamento - Ativos, Previdência, PASEP</v>
      </c>
      <c r="H649" s="51" t="str">
        <f>IFERROR(VLOOKUP($B649,'Tabelas auxiliares'!$A$65:$C$102,3,FALSE),"")</f>
        <v>FOLHA DE PAGAMENTO / CONTRIBUICAO PARA O PSS / SUBSTITUICOES / INSS PATRONAL / PASEP</v>
      </c>
      <c r="I649" t="s">
        <v>600</v>
      </c>
      <c r="J649" t="s">
        <v>2191</v>
      </c>
      <c r="K649" t="s">
        <v>2196</v>
      </c>
      <c r="L649" t="s">
        <v>2193</v>
      </c>
      <c r="M649" t="s">
        <v>165</v>
      </c>
      <c r="N649" t="s">
        <v>127</v>
      </c>
      <c r="O649" t="s">
        <v>167</v>
      </c>
      <c r="P649" t="s">
        <v>1959</v>
      </c>
      <c r="Q649" t="s">
        <v>168</v>
      </c>
      <c r="R649" t="s">
        <v>165</v>
      </c>
      <c r="S649" t="s">
        <v>119</v>
      </c>
      <c r="T649" t="s">
        <v>1960</v>
      </c>
      <c r="U649" t="s">
        <v>136</v>
      </c>
      <c r="V649" t="s">
        <v>2005</v>
      </c>
      <c r="W649" t="s">
        <v>2006</v>
      </c>
      <c r="X649" s="51" t="str">
        <f t="shared" si="14"/>
        <v>3</v>
      </c>
      <c r="Y649" s="51" t="str">
        <f>IF(T649="","",IF(AND(T649&lt;&gt;'Tabelas auxiliares'!$B$236,T649&lt;&gt;'Tabelas auxiliares'!$B$237,T649&lt;&gt;'Tabelas auxiliares'!$C$236,T649&lt;&gt;'Tabelas auxiliares'!$C$237,T649&lt;&gt;'Tabelas auxiliares'!$D$236),"FOLHA DE PESSOAL",IF(X649='Tabelas auxiliares'!$A$237,"CUSTEIO",IF(X649='Tabelas auxiliares'!$A$236,"INVESTIMENTO","ERRO - VERIFICAR"))))</f>
        <v>FOLHA DE PESSOAL</v>
      </c>
      <c r="Z649" s="64">
        <f t="shared" si="15"/>
        <v>582.34</v>
      </c>
      <c r="AC649" s="44">
        <v>582.34</v>
      </c>
      <c r="AD649" s="72"/>
      <c r="AE649" s="72"/>
      <c r="AF649" s="72"/>
      <c r="AG649" s="72"/>
      <c r="AH649" s="72"/>
      <c r="AI649" s="72"/>
      <c r="AJ649" s="72"/>
      <c r="AK649" s="72"/>
      <c r="AL649" s="72"/>
      <c r="AM649" s="72"/>
      <c r="AN649" s="72"/>
      <c r="AO649" s="72"/>
    </row>
    <row r="650" spans="1:41" x14ac:dyDescent="0.25">
      <c r="A650" t="s">
        <v>594</v>
      </c>
      <c r="B650" t="s">
        <v>302</v>
      </c>
      <c r="C650" t="s">
        <v>595</v>
      </c>
      <c r="D650" t="s">
        <v>90</v>
      </c>
      <c r="E650" t="s">
        <v>117</v>
      </c>
      <c r="F650" s="51" t="str">
        <f>IFERROR(VLOOKUP(D650,'Tabelas auxiliares'!$A$3:$B$61,2,FALSE),"")</f>
        <v>SUGEPE-FOLHA - PASEP + AUX. MORADIA</v>
      </c>
      <c r="G650" s="51" t="str">
        <f>IFERROR(VLOOKUP($B650,'Tabelas auxiliares'!$A$65:$C$102,2,FALSE),"")</f>
        <v>Folha de pagamento - Ativos, Previdência, PASEP</v>
      </c>
      <c r="H650" s="51" t="str">
        <f>IFERROR(VLOOKUP($B650,'Tabelas auxiliares'!$A$65:$C$102,3,FALSE),"")</f>
        <v>FOLHA DE PAGAMENTO / CONTRIBUICAO PARA O PSS / SUBSTITUICOES / INSS PATRONAL / PASEP</v>
      </c>
      <c r="I650" t="s">
        <v>600</v>
      </c>
      <c r="J650" t="s">
        <v>2191</v>
      </c>
      <c r="K650" t="s">
        <v>2196</v>
      </c>
      <c r="L650" t="s">
        <v>2193</v>
      </c>
      <c r="M650" t="s">
        <v>165</v>
      </c>
      <c r="N650" t="s">
        <v>127</v>
      </c>
      <c r="O650" t="s">
        <v>167</v>
      </c>
      <c r="P650" t="s">
        <v>1959</v>
      </c>
      <c r="Q650" t="s">
        <v>168</v>
      </c>
      <c r="R650" t="s">
        <v>165</v>
      </c>
      <c r="S650" t="s">
        <v>119</v>
      </c>
      <c r="T650" t="s">
        <v>1960</v>
      </c>
      <c r="U650" t="s">
        <v>136</v>
      </c>
      <c r="V650" t="s">
        <v>2007</v>
      </c>
      <c r="W650" t="s">
        <v>2008</v>
      </c>
      <c r="X650" s="51" t="str">
        <f t="shared" si="14"/>
        <v>3</v>
      </c>
      <c r="Y650" s="51" t="str">
        <f>IF(T650="","",IF(AND(T650&lt;&gt;'Tabelas auxiliares'!$B$236,T650&lt;&gt;'Tabelas auxiliares'!$B$237,T650&lt;&gt;'Tabelas auxiliares'!$C$236,T650&lt;&gt;'Tabelas auxiliares'!$C$237,T650&lt;&gt;'Tabelas auxiliares'!$D$236),"FOLHA DE PESSOAL",IF(X650='Tabelas auxiliares'!$A$237,"CUSTEIO",IF(X650='Tabelas auxiliares'!$A$236,"INVESTIMENTO","ERRO - VERIFICAR"))))</f>
        <v>FOLHA DE PESSOAL</v>
      </c>
      <c r="Z650" s="64">
        <f t="shared" si="15"/>
        <v>9483.19</v>
      </c>
      <c r="AC650" s="44">
        <v>9483.19</v>
      </c>
      <c r="AD650" s="72"/>
      <c r="AE650" s="72"/>
      <c r="AF650" s="72"/>
      <c r="AG650" s="72"/>
      <c r="AH650" s="72"/>
      <c r="AI650" s="72"/>
      <c r="AJ650" s="72"/>
      <c r="AK650" s="72"/>
      <c r="AL650" s="72"/>
      <c r="AM650" s="72"/>
      <c r="AN650" s="72"/>
      <c r="AO650" s="72"/>
    </row>
    <row r="651" spans="1:41" x14ac:dyDescent="0.25">
      <c r="A651" t="s">
        <v>594</v>
      </c>
      <c r="B651" t="s">
        <v>302</v>
      </c>
      <c r="C651" t="s">
        <v>595</v>
      </c>
      <c r="D651" t="s">
        <v>90</v>
      </c>
      <c r="E651" t="s">
        <v>117</v>
      </c>
      <c r="F651" s="51" t="str">
        <f>IFERROR(VLOOKUP(D651,'Tabelas auxiliares'!$A$3:$B$61,2,FALSE),"")</f>
        <v>SUGEPE-FOLHA - PASEP + AUX. MORADIA</v>
      </c>
      <c r="G651" s="51" t="str">
        <f>IFERROR(VLOOKUP($B651,'Tabelas auxiliares'!$A$65:$C$102,2,FALSE),"")</f>
        <v>Folha de pagamento - Ativos, Previdência, PASEP</v>
      </c>
      <c r="H651" s="51" t="str">
        <f>IFERROR(VLOOKUP($B651,'Tabelas auxiliares'!$A$65:$C$102,3,FALSE),"")</f>
        <v>FOLHA DE PAGAMENTO / CONTRIBUICAO PARA O PSS / SUBSTITUICOES / INSS PATRONAL / PASEP</v>
      </c>
      <c r="I651" t="s">
        <v>600</v>
      </c>
      <c r="J651" t="s">
        <v>2191</v>
      </c>
      <c r="K651" t="s">
        <v>2196</v>
      </c>
      <c r="L651" t="s">
        <v>2193</v>
      </c>
      <c r="M651" t="s">
        <v>165</v>
      </c>
      <c r="N651" t="s">
        <v>127</v>
      </c>
      <c r="O651" t="s">
        <v>167</v>
      </c>
      <c r="P651" t="s">
        <v>1959</v>
      </c>
      <c r="Q651" t="s">
        <v>168</v>
      </c>
      <c r="R651" t="s">
        <v>165</v>
      </c>
      <c r="S651" t="s">
        <v>119</v>
      </c>
      <c r="T651" t="s">
        <v>1960</v>
      </c>
      <c r="U651" t="s">
        <v>136</v>
      </c>
      <c r="V651" t="s">
        <v>2009</v>
      </c>
      <c r="W651" t="s">
        <v>2010</v>
      </c>
      <c r="X651" s="51" t="str">
        <f t="shared" si="14"/>
        <v>3</v>
      </c>
      <c r="Y651" s="51" t="str">
        <f>IF(T651="","",IF(AND(T651&lt;&gt;'Tabelas auxiliares'!$B$236,T651&lt;&gt;'Tabelas auxiliares'!$B$237,T651&lt;&gt;'Tabelas auxiliares'!$C$236,T651&lt;&gt;'Tabelas auxiliares'!$C$237,T651&lt;&gt;'Tabelas auxiliares'!$D$236),"FOLHA DE PESSOAL",IF(X651='Tabelas auxiliares'!$A$237,"CUSTEIO",IF(X651='Tabelas auxiliares'!$A$236,"INVESTIMENTO","ERRO - VERIFICAR"))))</f>
        <v>FOLHA DE PESSOAL</v>
      </c>
      <c r="Z651" s="64">
        <f t="shared" si="15"/>
        <v>39282.239999999998</v>
      </c>
      <c r="AC651" s="44">
        <v>39282.239999999998</v>
      </c>
      <c r="AD651" s="72"/>
      <c r="AE651" s="72"/>
      <c r="AF651" s="72"/>
      <c r="AG651" s="72"/>
      <c r="AH651" s="72"/>
      <c r="AI651" s="72"/>
      <c r="AJ651" s="72"/>
      <c r="AK651" s="72"/>
      <c r="AL651" s="72"/>
      <c r="AM651" s="72"/>
      <c r="AN651" s="72"/>
      <c r="AO651" s="72"/>
    </row>
    <row r="652" spans="1:41" x14ac:dyDescent="0.25">
      <c r="A652" t="s">
        <v>594</v>
      </c>
      <c r="B652" t="s">
        <v>302</v>
      </c>
      <c r="C652" t="s">
        <v>595</v>
      </c>
      <c r="D652" t="s">
        <v>90</v>
      </c>
      <c r="E652" t="s">
        <v>117</v>
      </c>
      <c r="F652" s="51" t="str">
        <f>IFERROR(VLOOKUP(D652,'Tabelas auxiliares'!$A$3:$B$61,2,FALSE),"")</f>
        <v>SUGEPE-FOLHA - PASEP + AUX. MORADIA</v>
      </c>
      <c r="G652" s="51" t="str">
        <f>IFERROR(VLOOKUP($B652,'Tabelas auxiliares'!$A$65:$C$102,2,FALSE),"")</f>
        <v>Folha de pagamento - Ativos, Previdência, PASEP</v>
      </c>
      <c r="H652" s="51" t="str">
        <f>IFERROR(VLOOKUP($B652,'Tabelas auxiliares'!$A$65:$C$102,3,FALSE),"")</f>
        <v>FOLHA DE PAGAMENTO / CONTRIBUICAO PARA O PSS / SUBSTITUICOES / INSS PATRONAL / PASEP</v>
      </c>
      <c r="I652" t="s">
        <v>600</v>
      </c>
      <c r="J652" t="s">
        <v>2191</v>
      </c>
      <c r="K652" t="s">
        <v>2196</v>
      </c>
      <c r="L652" t="s">
        <v>2193</v>
      </c>
      <c r="M652" t="s">
        <v>165</v>
      </c>
      <c r="N652" t="s">
        <v>127</v>
      </c>
      <c r="O652" t="s">
        <v>167</v>
      </c>
      <c r="P652" t="s">
        <v>1959</v>
      </c>
      <c r="Q652" t="s">
        <v>168</v>
      </c>
      <c r="R652" t="s">
        <v>165</v>
      </c>
      <c r="S652" t="s">
        <v>119</v>
      </c>
      <c r="T652" t="s">
        <v>1960</v>
      </c>
      <c r="U652" t="s">
        <v>136</v>
      </c>
      <c r="V652" t="s">
        <v>2011</v>
      </c>
      <c r="W652" t="s">
        <v>2012</v>
      </c>
      <c r="X652" s="51" t="str">
        <f t="shared" si="14"/>
        <v>3</v>
      </c>
      <c r="Y652" s="51" t="str">
        <f>IF(T652="","",IF(AND(T652&lt;&gt;'Tabelas auxiliares'!$B$236,T652&lt;&gt;'Tabelas auxiliares'!$B$237,T652&lt;&gt;'Tabelas auxiliares'!$C$236,T652&lt;&gt;'Tabelas auxiliares'!$C$237,T652&lt;&gt;'Tabelas auxiliares'!$D$236),"FOLHA DE PESSOAL",IF(X652='Tabelas auxiliares'!$A$237,"CUSTEIO",IF(X652='Tabelas auxiliares'!$A$236,"INVESTIMENTO","ERRO - VERIFICAR"))))</f>
        <v>FOLHA DE PESSOAL</v>
      </c>
      <c r="Z652" s="64">
        <f t="shared" si="15"/>
        <v>9856.5299999999988</v>
      </c>
      <c r="AA652" s="44">
        <v>835.32</v>
      </c>
      <c r="AC652" s="44">
        <v>9021.2099999999991</v>
      </c>
      <c r="AD652" s="72"/>
      <c r="AE652" s="72"/>
      <c r="AF652" s="72"/>
      <c r="AG652" s="72"/>
      <c r="AH652" s="72"/>
      <c r="AI652" s="72"/>
      <c r="AJ652" s="72"/>
      <c r="AK652" s="72"/>
      <c r="AL652" s="72"/>
      <c r="AM652" s="72"/>
      <c r="AN652" s="72"/>
      <c r="AO652" s="72"/>
    </row>
    <row r="653" spans="1:41" x14ac:dyDescent="0.25">
      <c r="A653" t="s">
        <v>594</v>
      </c>
      <c r="B653" t="s">
        <v>302</v>
      </c>
      <c r="C653" t="s">
        <v>595</v>
      </c>
      <c r="D653" t="s">
        <v>90</v>
      </c>
      <c r="E653" t="s">
        <v>117</v>
      </c>
      <c r="F653" s="51" t="str">
        <f>IFERROR(VLOOKUP(D653,'Tabelas auxiliares'!$A$3:$B$61,2,FALSE),"")</f>
        <v>SUGEPE-FOLHA - PASEP + AUX. MORADIA</v>
      </c>
      <c r="G653" s="51" t="str">
        <f>IFERROR(VLOOKUP($B653,'Tabelas auxiliares'!$A$65:$C$102,2,FALSE),"")</f>
        <v>Folha de pagamento - Ativos, Previdência, PASEP</v>
      </c>
      <c r="H653" s="51" t="str">
        <f>IFERROR(VLOOKUP($B653,'Tabelas auxiliares'!$A$65:$C$102,3,FALSE),"")</f>
        <v>FOLHA DE PAGAMENTO / CONTRIBUICAO PARA O PSS / SUBSTITUICOES / INSS PATRONAL / PASEP</v>
      </c>
      <c r="I653" t="s">
        <v>600</v>
      </c>
      <c r="J653" t="s">
        <v>2191</v>
      </c>
      <c r="K653" t="s">
        <v>2196</v>
      </c>
      <c r="L653" t="s">
        <v>2193</v>
      </c>
      <c r="M653" t="s">
        <v>165</v>
      </c>
      <c r="N653" t="s">
        <v>127</v>
      </c>
      <c r="O653" t="s">
        <v>167</v>
      </c>
      <c r="P653" t="s">
        <v>1959</v>
      </c>
      <c r="Q653" t="s">
        <v>168</v>
      </c>
      <c r="R653" t="s">
        <v>165</v>
      </c>
      <c r="S653" t="s">
        <v>119</v>
      </c>
      <c r="T653" t="s">
        <v>1960</v>
      </c>
      <c r="U653" t="s">
        <v>136</v>
      </c>
      <c r="V653" t="s">
        <v>2013</v>
      </c>
      <c r="W653" t="s">
        <v>2014</v>
      </c>
      <c r="X653" s="51" t="str">
        <f t="shared" si="14"/>
        <v>3</v>
      </c>
      <c r="Y653" s="51" t="str">
        <f>IF(T653="","",IF(AND(T653&lt;&gt;'Tabelas auxiliares'!$B$236,T653&lt;&gt;'Tabelas auxiliares'!$B$237,T653&lt;&gt;'Tabelas auxiliares'!$C$236,T653&lt;&gt;'Tabelas auxiliares'!$C$237,T653&lt;&gt;'Tabelas auxiliares'!$D$236),"FOLHA DE PESSOAL",IF(X653='Tabelas auxiliares'!$A$237,"CUSTEIO",IF(X653='Tabelas auxiliares'!$A$236,"INVESTIMENTO","ERRO - VERIFICAR"))))</f>
        <v>FOLHA DE PESSOAL</v>
      </c>
      <c r="Z653" s="64">
        <f t="shared" si="15"/>
        <v>7813551.4899999993</v>
      </c>
      <c r="AA653" s="44">
        <v>246.31</v>
      </c>
      <c r="AC653" s="44">
        <v>7813305.1799999997</v>
      </c>
      <c r="AD653" s="72"/>
      <c r="AE653" s="72"/>
      <c r="AF653" s="72"/>
      <c r="AG653" s="72"/>
      <c r="AH653" s="72"/>
      <c r="AI653" s="72"/>
      <c r="AJ653" s="72"/>
      <c r="AK653" s="72"/>
      <c r="AL653" s="72"/>
      <c r="AM653" s="72"/>
      <c r="AN653" s="72"/>
      <c r="AO653" s="72"/>
    </row>
    <row r="654" spans="1:41" x14ac:dyDescent="0.25">
      <c r="A654" t="s">
        <v>594</v>
      </c>
      <c r="B654" t="s">
        <v>302</v>
      </c>
      <c r="C654" t="s">
        <v>595</v>
      </c>
      <c r="D654" t="s">
        <v>90</v>
      </c>
      <c r="E654" t="s">
        <v>117</v>
      </c>
      <c r="F654" s="51" t="str">
        <f>IFERROR(VLOOKUP(D654,'Tabelas auxiliares'!$A$3:$B$61,2,FALSE),"")</f>
        <v>SUGEPE-FOLHA - PASEP + AUX. MORADIA</v>
      </c>
      <c r="G654" s="51" t="str">
        <f>IFERROR(VLOOKUP($B654,'Tabelas auxiliares'!$A$65:$C$102,2,FALSE),"")</f>
        <v>Folha de pagamento - Ativos, Previdência, PASEP</v>
      </c>
      <c r="H654" s="51" t="str">
        <f>IFERROR(VLOOKUP($B654,'Tabelas auxiliares'!$A$65:$C$102,3,FALSE),"")</f>
        <v>FOLHA DE PAGAMENTO / CONTRIBUICAO PARA O PSS / SUBSTITUICOES / INSS PATRONAL / PASEP</v>
      </c>
      <c r="I654" t="s">
        <v>600</v>
      </c>
      <c r="J654" t="s">
        <v>2191</v>
      </c>
      <c r="K654" t="s">
        <v>2196</v>
      </c>
      <c r="L654" t="s">
        <v>2193</v>
      </c>
      <c r="M654" t="s">
        <v>165</v>
      </c>
      <c r="N654" t="s">
        <v>127</v>
      </c>
      <c r="O654" t="s">
        <v>167</v>
      </c>
      <c r="P654" t="s">
        <v>1959</v>
      </c>
      <c r="Q654" t="s">
        <v>168</v>
      </c>
      <c r="R654" t="s">
        <v>165</v>
      </c>
      <c r="S654" t="s">
        <v>119</v>
      </c>
      <c r="T654" t="s">
        <v>1960</v>
      </c>
      <c r="U654" t="s">
        <v>136</v>
      </c>
      <c r="V654" t="s">
        <v>2015</v>
      </c>
      <c r="W654" t="s">
        <v>2016</v>
      </c>
      <c r="X654" s="51" t="str">
        <f t="shared" si="14"/>
        <v>3</v>
      </c>
      <c r="Y654" s="51" t="str">
        <f>IF(T654="","",IF(AND(T654&lt;&gt;'Tabelas auxiliares'!$B$236,T654&lt;&gt;'Tabelas auxiliares'!$B$237,T654&lt;&gt;'Tabelas auxiliares'!$C$236,T654&lt;&gt;'Tabelas auxiliares'!$C$237,T654&lt;&gt;'Tabelas auxiliares'!$D$236),"FOLHA DE PESSOAL",IF(X654='Tabelas auxiliares'!$A$237,"CUSTEIO",IF(X654='Tabelas auxiliares'!$A$236,"INVESTIMENTO","ERRO - VERIFICAR"))))</f>
        <v>FOLHA DE PESSOAL</v>
      </c>
      <c r="Z654" s="64">
        <f t="shared" si="15"/>
        <v>120476.86</v>
      </c>
      <c r="AA654" s="44">
        <v>60.79</v>
      </c>
      <c r="AC654" s="44">
        <v>120416.07</v>
      </c>
      <c r="AD654" s="72"/>
      <c r="AE654" s="72"/>
      <c r="AF654" s="72"/>
      <c r="AG654" s="72"/>
      <c r="AH654" s="72"/>
      <c r="AI654" s="72"/>
      <c r="AJ654" s="72"/>
      <c r="AK654" s="72"/>
      <c r="AL654" s="72"/>
      <c r="AM654" s="72"/>
      <c r="AN654" s="72"/>
      <c r="AO654" s="72"/>
    </row>
    <row r="655" spans="1:41" x14ac:dyDescent="0.25">
      <c r="A655" t="s">
        <v>594</v>
      </c>
      <c r="B655" t="s">
        <v>302</v>
      </c>
      <c r="C655" t="s">
        <v>595</v>
      </c>
      <c r="D655" t="s">
        <v>90</v>
      </c>
      <c r="E655" t="s">
        <v>117</v>
      </c>
      <c r="F655" s="51" t="str">
        <f>IFERROR(VLOOKUP(D655,'Tabelas auxiliares'!$A$3:$B$61,2,FALSE),"")</f>
        <v>SUGEPE-FOLHA - PASEP + AUX. MORADIA</v>
      </c>
      <c r="G655" s="51" t="str">
        <f>IFERROR(VLOOKUP($B655,'Tabelas auxiliares'!$A$65:$C$102,2,FALSE),"")</f>
        <v>Folha de pagamento - Ativos, Previdência, PASEP</v>
      </c>
      <c r="H655" s="51" t="str">
        <f>IFERROR(VLOOKUP($B655,'Tabelas auxiliares'!$A$65:$C$102,3,FALSE),"")</f>
        <v>FOLHA DE PAGAMENTO / CONTRIBUICAO PARA O PSS / SUBSTITUICOES / INSS PATRONAL / PASEP</v>
      </c>
      <c r="I655" t="s">
        <v>600</v>
      </c>
      <c r="J655" t="s">
        <v>2191</v>
      </c>
      <c r="K655" t="s">
        <v>2196</v>
      </c>
      <c r="L655" t="s">
        <v>2193</v>
      </c>
      <c r="M655" t="s">
        <v>165</v>
      </c>
      <c r="N655" t="s">
        <v>127</v>
      </c>
      <c r="O655" t="s">
        <v>167</v>
      </c>
      <c r="P655" t="s">
        <v>1959</v>
      </c>
      <c r="Q655" t="s">
        <v>168</v>
      </c>
      <c r="R655" t="s">
        <v>165</v>
      </c>
      <c r="S655" t="s">
        <v>119</v>
      </c>
      <c r="T655" t="s">
        <v>1960</v>
      </c>
      <c r="U655" t="s">
        <v>136</v>
      </c>
      <c r="V655" t="s">
        <v>2017</v>
      </c>
      <c r="W655" t="s">
        <v>2018</v>
      </c>
      <c r="X655" s="51" t="str">
        <f t="shared" si="14"/>
        <v>3</v>
      </c>
      <c r="Y655" s="51" t="str">
        <f>IF(T655="","",IF(AND(T655&lt;&gt;'Tabelas auxiliares'!$B$236,T655&lt;&gt;'Tabelas auxiliares'!$B$237,T655&lt;&gt;'Tabelas auxiliares'!$C$236,T655&lt;&gt;'Tabelas auxiliares'!$C$237,T655&lt;&gt;'Tabelas auxiliares'!$D$236),"FOLHA DE PESSOAL",IF(X655='Tabelas auxiliares'!$A$237,"CUSTEIO",IF(X655='Tabelas auxiliares'!$A$236,"INVESTIMENTO","ERRO - VERIFICAR"))))</f>
        <v>FOLHA DE PESSOAL</v>
      </c>
      <c r="Z655" s="64">
        <f t="shared" si="15"/>
        <v>218511.96</v>
      </c>
      <c r="AC655" s="44">
        <v>218511.96</v>
      </c>
      <c r="AD655" s="72"/>
      <c r="AE655" s="72"/>
      <c r="AF655" s="72"/>
      <c r="AG655" s="72"/>
      <c r="AH655" s="72"/>
      <c r="AI655" s="72"/>
      <c r="AJ655" s="72"/>
      <c r="AK655" s="72"/>
      <c r="AL655" s="72"/>
      <c r="AM655" s="72"/>
      <c r="AN655" s="72"/>
      <c r="AO655" s="72"/>
    </row>
    <row r="656" spans="1:41" x14ac:dyDescent="0.25">
      <c r="A656" t="s">
        <v>594</v>
      </c>
      <c r="B656" t="s">
        <v>302</v>
      </c>
      <c r="C656" t="s">
        <v>595</v>
      </c>
      <c r="D656" t="s">
        <v>90</v>
      </c>
      <c r="E656" t="s">
        <v>117</v>
      </c>
      <c r="F656" s="51" t="str">
        <f>IFERROR(VLOOKUP(D656,'Tabelas auxiliares'!$A$3:$B$61,2,FALSE),"")</f>
        <v>SUGEPE-FOLHA - PASEP + AUX. MORADIA</v>
      </c>
      <c r="G656" s="51" t="str">
        <f>IFERROR(VLOOKUP($B656,'Tabelas auxiliares'!$A$65:$C$102,2,FALSE),"")</f>
        <v>Folha de pagamento - Ativos, Previdência, PASEP</v>
      </c>
      <c r="H656" s="51" t="str">
        <f>IFERROR(VLOOKUP($B656,'Tabelas auxiliares'!$A$65:$C$102,3,FALSE),"")</f>
        <v>FOLHA DE PAGAMENTO / CONTRIBUICAO PARA O PSS / SUBSTITUICOES / INSS PATRONAL / PASEP</v>
      </c>
      <c r="I656" t="s">
        <v>600</v>
      </c>
      <c r="J656" t="s">
        <v>2191</v>
      </c>
      <c r="K656" t="s">
        <v>2196</v>
      </c>
      <c r="L656" t="s">
        <v>2193</v>
      </c>
      <c r="M656" t="s">
        <v>165</v>
      </c>
      <c r="N656" t="s">
        <v>127</v>
      </c>
      <c r="O656" t="s">
        <v>167</v>
      </c>
      <c r="P656" t="s">
        <v>1959</v>
      </c>
      <c r="Q656" t="s">
        <v>168</v>
      </c>
      <c r="R656" t="s">
        <v>165</v>
      </c>
      <c r="S656" t="s">
        <v>119</v>
      </c>
      <c r="T656" t="s">
        <v>1960</v>
      </c>
      <c r="U656" t="s">
        <v>136</v>
      </c>
      <c r="V656" t="s">
        <v>2019</v>
      </c>
      <c r="W656" t="s">
        <v>2020</v>
      </c>
      <c r="X656" s="51" t="str">
        <f t="shared" si="14"/>
        <v>3</v>
      </c>
      <c r="Y656" s="51" t="str">
        <f>IF(T656="","",IF(AND(T656&lt;&gt;'Tabelas auxiliares'!$B$236,T656&lt;&gt;'Tabelas auxiliares'!$B$237,T656&lt;&gt;'Tabelas auxiliares'!$C$236,T656&lt;&gt;'Tabelas auxiliares'!$C$237,T656&lt;&gt;'Tabelas auxiliares'!$D$236),"FOLHA DE PESSOAL",IF(X656='Tabelas auxiliares'!$A$237,"CUSTEIO",IF(X656='Tabelas auxiliares'!$A$236,"INVESTIMENTO","ERRO - VERIFICAR"))))</f>
        <v>FOLHA DE PESSOAL</v>
      </c>
      <c r="Z656" s="64">
        <f t="shared" si="15"/>
        <v>4583.0200000000004</v>
      </c>
      <c r="AC656" s="44">
        <v>4583.0200000000004</v>
      </c>
      <c r="AD656" s="72"/>
      <c r="AE656" s="72"/>
      <c r="AF656" s="72"/>
      <c r="AG656" s="72"/>
      <c r="AH656" s="72"/>
      <c r="AI656" s="72"/>
      <c r="AJ656" s="72"/>
      <c r="AK656" s="72"/>
      <c r="AL656" s="72"/>
      <c r="AM656" s="72"/>
      <c r="AN656" s="72"/>
      <c r="AO656" s="72"/>
    </row>
    <row r="657" spans="1:41" x14ac:dyDescent="0.25">
      <c r="A657" t="s">
        <v>594</v>
      </c>
      <c r="B657" t="s">
        <v>302</v>
      </c>
      <c r="C657" t="s">
        <v>595</v>
      </c>
      <c r="D657" t="s">
        <v>90</v>
      </c>
      <c r="E657" t="s">
        <v>117</v>
      </c>
      <c r="F657" s="51" t="str">
        <f>IFERROR(VLOOKUP(D657,'Tabelas auxiliares'!$A$3:$B$61,2,FALSE),"")</f>
        <v>SUGEPE-FOLHA - PASEP + AUX. MORADIA</v>
      </c>
      <c r="G657" s="51" t="str">
        <f>IFERROR(VLOOKUP($B657,'Tabelas auxiliares'!$A$65:$C$102,2,FALSE),"")</f>
        <v>Folha de pagamento - Ativos, Previdência, PASEP</v>
      </c>
      <c r="H657" s="51" t="str">
        <f>IFERROR(VLOOKUP($B657,'Tabelas auxiliares'!$A$65:$C$102,3,FALSE),"")</f>
        <v>FOLHA DE PAGAMENTO / CONTRIBUICAO PARA O PSS / SUBSTITUICOES / INSS PATRONAL / PASEP</v>
      </c>
      <c r="I657" t="s">
        <v>600</v>
      </c>
      <c r="J657" t="s">
        <v>2191</v>
      </c>
      <c r="K657" t="s">
        <v>2196</v>
      </c>
      <c r="L657" t="s">
        <v>2193</v>
      </c>
      <c r="M657" t="s">
        <v>165</v>
      </c>
      <c r="N657" t="s">
        <v>127</v>
      </c>
      <c r="O657" t="s">
        <v>167</v>
      </c>
      <c r="P657" t="s">
        <v>1959</v>
      </c>
      <c r="Q657" t="s">
        <v>168</v>
      </c>
      <c r="R657" t="s">
        <v>165</v>
      </c>
      <c r="S657" t="s">
        <v>119</v>
      </c>
      <c r="T657" t="s">
        <v>1960</v>
      </c>
      <c r="U657" t="s">
        <v>136</v>
      </c>
      <c r="V657" t="s">
        <v>2021</v>
      </c>
      <c r="W657" t="s">
        <v>2022</v>
      </c>
      <c r="X657" s="51" t="str">
        <f t="shared" si="14"/>
        <v>3</v>
      </c>
      <c r="Y657" s="51" t="str">
        <f>IF(T657="","",IF(AND(T657&lt;&gt;'Tabelas auxiliares'!$B$236,T657&lt;&gt;'Tabelas auxiliares'!$B$237,T657&lt;&gt;'Tabelas auxiliares'!$C$236,T657&lt;&gt;'Tabelas auxiliares'!$C$237,T657&lt;&gt;'Tabelas auxiliares'!$D$236),"FOLHA DE PESSOAL",IF(X657='Tabelas auxiliares'!$A$237,"CUSTEIO",IF(X657='Tabelas auxiliares'!$A$236,"INVESTIMENTO","ERRO - VERIFICAR"))))</f>
        <v>FOLHA DE PESSOAL</v>
      </c>
      <c r="Z657" s="64">
        <f t="shared" si="15"/>
        <v>5117.03</v>
      </c>
      <c r="AA657" s="44">
        <v>869.07</v>
      </c>
      <c r="AC657" s="44">
        <v>4247.96</v>
      </c>
      <c r="AD657" s="72"/>
      <c r="AE657" s="72"/>
      <c r="AF657" s="72"/>
      <c r="AG657" s="72"/>
      <c r="AH657" s="72"/>
      <c r="AI657" s="72"/>
      <c r="AJ657" s="72"/>
      <c r="AK657" s="72"/>
      <c r="AL657" s="72"/>
      <c r="AM657" s="72"/>
      <c r="AN657" s="72"/>
      <c r="AO657" s="72"/>
    </row>
    <row r="658" spans="1:41" x14ac:dyDescent="0.25">
      <c r="A658" t="s">
        <v>594</v>
      </c>
      <c r="B658" t="s">
        <v>302</v>
      </c>
      <c r="C658" t="s">
        <v>595</v>
      </c>
      <c r="D658" t="s">
        <v>90</v>
      </c>
      <c r="E658" t="s">
        <v>117</v>
      </c>
      <c r="F658" s="51" t="str">
        <f>IFERROR(VLOOKUP(D658,'Tabelas auxiliares'!$A$3:$B$61,2,FALSE),"")</f>
        <v>SUGEPE-FOLHA - PASEP + AUX. MORADIA</v>
      </c>
      <c r="G658" s="51" t="str">
        <f>IFERROR(VLOOKUP($B658,'Tabelas auxiliares'!$A$65:$C$102,2,FALSE),"")</f>
        <v>Folha de pagamento - Ativos, Previdência, PASEP</v>
      </c>
      <c r="H658" s="51" t="str">
        <f>IFERROR(VLOOKUP($B658,'Tabelas auxiliares'!$A$65:$C$102,3,FALSE),"")</f>
        <v>FOLHA DE PAGAMENTO / CONTRIBUICAO PARA O PSS / SUBSTITUICOES / INSS PATRONAL / PASEP</v>
      </c>
      <c r="I658" t="s">
        <v>600</v>
      </c>
      <c r="J658" t="s">
        <v>2191</v>
      </c>
      <c r="K658" t="s">
        <v>2196</v>
      </c>
      <c r="L658" t="s">
        <v>2193</v>
      </c>
      <c r="M658" t="s">
        <v>165</v>
      </c>
      <c r="N658" t="s">
        <v>127</v>
      </c>
      <c r="O658" t="s">
        <v>167</v>
      </c>
      <c r="P658" t="s">
        <v>1959</v>
      </c>
      <c r="Q658" t="s">
        <v>168</v>
      </c>
      <c r="R658" t="s">
        <v>165</v>
      </c>
      <c r="S658" t="s">
        <v>119</v>
      </c>
      <c r="T658" t="s">
        <v>1960</v>
      </c>
      <c r="U658" t="s">
        <v>136</v>
      </c>
      <c r="V658" t="s">
        <v>2023</v>
      </c>
      <c r="W658" t="s">
        <v>2024</v>
      </c>
      <c r="X658" s="51" t="str">
        <f t="shared" si="14"/>
        <v>3</v>
      </c>
      <c r="Y658" s="51" t="str">
        <f>IF(T658="","",IF(AND(T658&lt;&gt;'Tabelas auxiliares'!$B$236,T658&lt;&gt;'Tabelas auxiliares'!$B$237,T658&lt;&gt;'Tabelas auxiliares'!$C$236,T658&lt;&gt;'Tabelas auxiliares'!$C$237,T658&lt;&gt;'Tabelas auxiliares'!$D$236),"FOLHA DE PESSOAL",IF(X658='Tabelas auxiliares'!$A$237,"CUSTEIO",IF(X658='Tabelas auxiliares'!$A$236,"INVESTIMENTO","ERRO - VERIFICAR"))))</f>
        <v>FOLHA DE PESSOAL</v>
      </c>
      <c r="Z658" s="64">
        <f t="shared" si="15"/>
        <v>5621.83</v>
      </c>
      <c r="AA658" s="44">
        <v>1430.13</v>
      </c>
      <c r="AC658" s="44">
        <v>4191.7</v>
      </c>
      <c r="AD658" s="72"/>
      <c r="AE658" s="72"/>
      <c r="AF658" s="72"/>
      <c r="AG658" s="72"/>
      <c r="AH658" s="72"/>
      <c r="AI658" s="72"/>
      <c r="AJ658" s="72"/>
      <c r="AK658" s="72"/>
      <c r="AL658" s="72"/>
      <c r="AM658" s="72"/>
      <c r="AN658" s="72"/>
      <c r="AO658" s="72"/>
    </row>
    <row r="659" spans="1:41" x14ac:dyDescent="0.25">
      <c r="A659" t="s">
        <v>594</v>
      </c>
      <c r="B659" t="s">
        <v>302</v>
      </c>
      <c r="C659" t="s">
        <v>595</v>
      </c>
      <c r="D659" t="s">
        <v>90</v>
      </c>
      <c r="E659" t="s">
        <v>117</v>
      </c>
      <c r="F659" s="51" t="str">
        <f>IFERROR(VLOOKUP(D659,'Tabelas auxiliares'!$A$3:$B$61,2,FALSE),"")</f>
        <v>SUGEPE-FOLHA - PASEP + AUX. MORADIA</v>
      </c>
      <c r="G659" s="51" t="str">
        <f>IFERROR(VLOOKUP($B659,'Tabelas auxiliares'!$A$65:$C$102,2,FALSE),"")</f>
        <v>Folha de pagamento - Ativos, Previdência, PASEP</v>
      </c>
      <c r="H659" s="51" t="str">
        <f>IFERROR(VLOOKUP($B659,'Tabelas auxiliares'!$A$65:$C$102,3,FALSE),"")</f>
        <v>FOLHA DE PAGAMENTO / CONTRIBUICAO PARA O PSS / SUBSTITUICOES / INSS PATRONAL / PASEP</v>
      </c>
      <c r="I659" t="s">
        <v>600</v>
      </c>
      <c r="J659" t="s">
        <v>2191</v>
      </c>
      <c r="K659" t="s">
        <v>2196</v>
      </c>
      <c r="L659" t="s">
        <v>2193</v>
      </c>
      <c r="M659" t="s">
        <v>165</v>
      </c>
      <c r="N659" t="s">
        <v>127</v>
      </c>
      <c r="O659" t="s">
        <v>167</v>
      </c>
      <c r="P659" t="s">
        <v>1959</v>
      </c>
      <c r="Q659" t="s">
        <v>168</v>
      </c>
      <c r="R659" t="s">
        <v>165</v>
      </c>
      <c r="S659" t="s">
        <v>119</v>
      </c>
      <c r="T659" t="s">
        <v>1960</v>
      </c>
      <c r="U659" t="s">
        <v>136</v>
      </c>
      <c r="V659" t="s">
        <v>2025</v>
      </c>
      <c r="W659" t="s">
        <v>2026</v>
      </c>
      <c r="X659" s="51" t="str">
        <f t="shared" si="14"/>
        <v>3</v>
      </c>
      <c r="Y659" s="51" t="str">
        <f>IF(T659="","",IF(AND(T659&lt;&gt;'Tabelas auxiliares'!$B$236,T659&lt;&gt;'Tabelas auxiliares'!$B$237,T659&lt;&gt;'Tabelas auxiliares'!$C$236,T659&lt;&gt;'Tabelas auxiliares'!$C$237,T659&lt;&gt;'Tabelas auxiliares'!$D$236),"FOLHA DE PESSOAL",IF(X659='Tabelas auxiliares'!$A$237,"CUSTEIO",IF(X659='Tabelas auxiliares'!$A$236,"INVESTIMENTO","ERRO - VERIFICAR"))))</f>
        <v>FOLHA DE PESSOAL</v>
      </c>
      <c r="Z659" s="64">
        <f t="shared" si="15"/>
        <v>147303.16</v>
      </c>
      <c r="AA659" s="44">
        <v>46567.27</v>
      </c>
      <c r="AC659" s="44">
        <v>100735.89</v>
      </c>
      <c r="AD659" s="72"/>
      <c r="AE659" s="72"/>
      <c r="AF659" s="72"/>
      <c r="AG659" s="72"/>
      <c r="AH659" s="72"/>
      <c r="AI659" s="72"/>
      <c r="AJ659" s="72"/>
      <c r="AK659" s="72"/>
      <c r="AL659" s="72"/>
      <c r="AM659" s="72"/>
      <c r="AN659" s="72"/>
      <c r="AO659" s="72"/>
    </row>
    <row r="660" spans="1:41" x14ac:dyDescent="0.25">
      <c r="A660" t="s">
        <v>594</v>
      </c>
      <c r="B660" t="s">
        <v>302</v>
      </c>
      <c r="C660" t="s">
        <v>595</v>
      </c>
      <c r="D660" t="s">
        <v>90</v>
      </c>
      <c r="E660" t="s">
        <v>117</v>
      </c>
      <c r="F660" s="51" t="str">
        <f>IFERROR(VLOOKUP(D660,'Tabelas auxiliares'!$A$3:$B$61,2,FALSE),"")</f>
        <v>SUGEPE-FOLHA - PASEP + AUX. MORADIA</v>
      </c>
      <c r="G660" s="51" t="str">
        <f>IFERROR(VLOOKUP($B660,'Tabelas auxiliares'!$A$65:$C$102,2,FALSE),"")</f>
        <v>Folha de pagamento - Ativos, Previdência, PASEP</v>
      </c>
      <c r="H660" s="51" t="str">
        <f>IFERROR(VLOOKUP($B660,'Tabelas auxiliares'!$A$65:$C$102,3,FALSE),"")</f>
        <v>FOLHA DE PAGAMENTO / CONTRIBUICAO PARA O PSS / SUBSTITUICOES / INSS PATRONAL / PASEP</v>
      </c>
      <c r="I660" t="s">
        <v>600</v>
      </c>
      <c r="J660" t="s">
        <v>2191</v>
      </c>
      <c r="K660" t="s">
        <v>2196</v>
      </c>
      <c r="L660" t="s">
        <v>2193</v>
      </c>
      <c r="M660" t="s">
        <v>165</v>
      </c>
      <c r="N660" t="s">
        <v>127</v>
      </c>
      <c r="O660" t="s">
        <v>167</v>
      </c>
      <c r="P660" t="s">
        <v>1959</v>
      </c>
      <c r="Q660" t="s">
        <v>168</v>
      </c>
      <c r="R660" t="s">
        <v>165</v>
      </c>
      <c r="S660" t="s">
        <v>119</v>
      </c>
      <c r="T660" t="s">
        <v>1960</v>
      </c>
      <c r="U660" t="s">
        <v>136</v>
      </c>
      <c r="V660" t="s">
        <v>2027</v>
      </c>
      <c r="W660" t="s">
        <v>2028</v>
      </c>
      <c r="X660" s="51" t="str">
        <f t="shared" si="14"/>
        <v>3</v>
      </c>
      <c r="Y660" s="51" t="str">
        <f>IF(T660="","",IF(AND(T660&lt;&gt;'Tabelas auxiliares'!$B$236,T660&lt;&gt;'Tabelas auxiliares'!$B$237,T660&lt;&gt;'Tabelas auxiliares'!$C$236,T660&lt;&gt;'Tabelas auxiliares'!$C$237,T660&lt;&gt;'Tabelas auxiliares'!$D$236),"FOLHA DE PESSOAL",IF(X660='Tabelas auxiliares'!$A$237,"CUSTEIO",IF(X660='Tabelas auxiliares'!$A$236,"INVESTIMENTO","ERRO - VERIFICAR"))))</f>
        <v>FOLHA DE PESSOAL</v>
      </c>
      <c r="Z660" s="64">
        <f t="shared" si="15"/>
        <v>27535.14</v>
      </c>
      <c r="AA660" s="44">
        <v>759.91</v>
      </c>
      <c r="AC660" s="44">
        <v>26775.23</v>
      </c>
      <c r="AD660" s="72"/>
      <c r="AE660" s="72"/>
      <c r="AF660" s="72"/>
      <c r="AG660" s="72"/>
      <c r="AH660" s="72"/>
      <c r="AI660" s="72"/>
      <c r="AJ660" s="72"/>
      <c r="AK660" s="72"/>
      <c r="AL660" s="72"/>
      <c r="AM660" s="72"/>
      <c r="AN660" s="72"/>
      <c r="AO660" s="72"/>
    </row>
    <row r="661" spans="1:41" x14ac:dyDescent="0.25">
      <c r="A661" t="s">
        <v>594</v>
      </c>
      <c r="B661" t="s">
        <v>302</v>
      </c>
      <c r="C661" t="s">
        <v>595</v>
      </c>
      <c r="D661" t="s">
        <v>90</v>
      </c>
      <c r="E661" t="s">
        <v>117</v>
      </c>
      <c r="F661" s="51" t="str">
        <f>IFERROR(VLOOKUP(D661,'Tabelas auxiliares'!$A$3:$B$61,2,FALSE),"")</f>
        <v>SUGEPE-FOLHA - PASEP + AUX. MORADIA</v>
      </c>
      <c r="G661" s="51" t="str">
        <f>IFERROR(VLOOKUP($B661,'Tabelas auxiliares'!$A$65:$C$102,2,FALSE),"")</f>
        <v>Folha de pagamento - Ativos, Previdência, PASEP</v>
      </c>
      <c r="H661" s="51" t="str">
        <f>IFERROR(VLOOKUP($B661,'Tabelas auxiliares'!$A$65:$C$102,3,FALSE),"")</f>
        <v>FOLHA DE PAGAMENTO / CONTRIBUICAO PARA O PSS / SUBSTITUICOES / INSS PATRONAL / PASEP</v>
      </c>
      <c r="I661" t="s">
        <v>600</v>
      </c>
      <c r="J661" t="s">
        <v>2191</v>
      </c>
      <c r="K661" t="s">
        <v>2197</v>
      </c>
      <c r="L661" t="s">
        <v>2193</v>
      </c>
      <c r="M661" t="s">
        <v>165</v>
      </c>
      <c r="N661" t="s">
        <v>127</v>
      </c>
      <c r="O661" t="s">
        <v>167</v>
      </c>
      <c r="P661" t="s">
        <v>1959</v>
      </c>
      <c r="Q661" t="s">
        <v>168</v>
      </c>
      <c r="R661" t="s">
        <v>165</v>
      </c>
      <c r="S661" t="s">
        <v>119</v>
      </c>
      <c r="T661" t="s">
        <v>1960</v>
      </c>
      <c r="U661" t="s">
        <v>136</v>
      </c>
      <c r="V661" t="s">
        <v>2030</v>
      </c>
      <c r="W661" t="s">
        <v>2031</v>
      </c>
      <c r="X661" s="51" t="str">
        <f t="shared" si="14"/>
        <v>3</v>
      </c>
      <c r="Y661" s="51" t="str">
        <f>IF(T661="","",IF(AND(T661&lt;&gt;'Tabelas auxiliares'!$B$236,T661&lt;&gt;'Tabelas auxiliares'!$B$237,T661&lt;&gt;'Tabelas auxiliares'!$C$236,T661&lt;&gt;'Tabelas auxiliares'!$C$237,T661&lt;&gt;'Tabelas auxiliares'!$D$236),"FOLHA DE PESSOAL",IF(X661='Tabelas auxiliares'!$A$237,"CUSTEIO",IF(X661='Tabelas auxiliares'!$A$236,"INVESTIMENTO","ERRO - VERIFICAR"))))</f>
        <v>FOLHA DE PESSOAL</v>
      </c>
      <c r="Z661" s="64">
        <f t="shared" si="15"/>
        <v>20637.68</v>
      </c>
      <c r="AC661" s="44">
        <v>20637.68</v>
      </c>
      <c r="AD661" s="72"/>
      <c r="AE661" s="72"/>
      <c r="AF661" s="72"/>
      <c r="AG661" s="72"/>
      <c r="AH661" s="72"/>
      <c r="AI661" s="72"/>
      <c r="AJ661" s="72"/>
      <c r="AK661" s="72"/>
      <c r="AL661" s="72"/>
      <c r="AM661" s="72"/>
      <c r="AN661" s="72"/>
      <c r="AO661" s="72"/>
    </row>
    <row r="662" spans="1:41" x14ac:dyDescent="0.25">
      <c r="A662" t="s">
        <v>594</v>
      </c>
      <c r="B662" t="s">
        <v>302</v>
      </c>
      <c r="C662" t="s">
        <v>595</v>
      </c>
      <c r="D662" t="s">
        <v>90</v>
      </c>
      <c r="E662" t="s">
        <v>117</v>
      </c>
      <c r="F662" s="51" t="str">
        <f>IFERROR(VLOOKUP(D662,'Tabelas auxiliares'!$A$3:$B$61,2,FALSE),"")</f>
        <v>SUGEPE-FOLHA - PASEP + AUX. MORADIA</v>
      </c>
      <c r="G662" s="51" t="str">
        <f>IFERROR(VLOOKUP($B662,'Tabelas auxiliares'!$A$65:$C$102,2,FALSE),"")</f>
        <v>Folha de pagamento - Ativos, Previdência, PASEP</v>
      </c>
      <c r="H662" s="51" t="str">
        <f>IFERROR(VLOOKUP($B662,'Tabelas auxiliares'!$A$65:$C$102,3,FALSE),"")</f>
        <v>FOLHA DE PAGAMENTO / CONTRIBUICAO PARA O PSS / SUBSTITUICOES / INSS PATRONAL / PASEP</v>
      </c>
      <c r="I662" t="s">
        <v>600</v>
      </c>
      <c r="J662" t="s">
        <v>2191</v>
      </c>
      <c r="K662" t="s">
        <v>2198</v>
      </c>
      <c r="L662" t="s">
        <v>2193</v>
      </c>
      <c r="M662" t="s">
        <v>165</v>
      </c>
      <c r="N662" t="s">
        <v>127</v>
      </c>
      <c r="O662" t="s">
        <v>167</v>
      </c>
      <c r="P662" t="s">
        <v>1959</v>
      </c>
      <c r="Q662" t="s">
        <v>168</v>
      </c>
      <c r="R662" t="s">
        <v>165</v>
      </c>
      <c r="S662" t="s">
        <v>119</v>
      </c>
      <c r="T662" t="s">
        <v>1960</v>
      </c>
      <c r="U662" t="s">
        <v>136</v>
      </c>
      <c r="V662" t="s">
        <v>2033</v>
      </c>
      <c r="W662" t="s">
        <v>2034</v>
      </c>
      <c r="X662" s="51" t="str">
        <f t="shared" si="14"/>
        <v>3</v>
      </c>
      <c r="Y662" s="51" t="str">
        <f>IF(T662="","",IF(AND(T662&lt;&gt;'Tabelas auxiliares'!$B$236,T662&lt;&gt;'Tabelas auxiliares'!$B$237,T662&lt;&gt;'Tabelas auxiliares'!$C$236,T662&lt;&gt;'Tabelas auxiliares'!$C$237,T662&lt;&gt;'Tabelas auxiliares'!$D$236),"FOLHA DE PESSOAL",IF(X662='Tabelas auxiliares'!$A$237,"CUSTEIO",IF(X662='Tabelas auxiliares'!$A$236,"INVESTIMENTO","ERRO - VERIFICAR"))))</f>
        <v>FOLHA DE PESSOAL</v>
      </c>
      <c r="Z662" s="64">
        <f t="shared" si="15"/>
        <v>3885.87</v>
      </c>
      <c r="AC662" s="44">
        <v>3885.87</v>
      </c>
      <c r="AD662" s="72"/>
      <c r="AE662" s="72"/>
      <c r="AF662" s="72"/>
      <c r="AG662" s="72"/>
      <c r="AH662" s="72"/>
      <c r="AI662" s="72"/>
      <c r="AJ662" s="72"/>
      <c r="AK662" s="72"/>
      <c r="AL662" s="72"/>
      <c r="AM662" s="72"/>
      <c r="AN662" s="72"/>
      <c r="AO662" s="72"/>
    </row>
    <row r="663" spans="1:41" x14ac:dyDescent="0.25">
      <c r="A663" t="s">
        <v>594</v>
      </c>
      <c r="B663" t="s">
        <v>302</v>
      </c>
      <c r="C663" t="s">
        <v>595</v>
      </c>
      <c r="D663" t="s">
        <v>90</v>
      </c>
      <c r="E663" t="s">
        <v>117</v>
      </c>
      <c r="F663" s="51" t="str">
        <f>IFERROR(VLOOKUP(D663,'Tabelas auxiliares'!$A$3:$B$61,2,FALSE),"")</f>
        <v>SUGEPE-FOLHA - PASEP + AUX. MORADIA</v>
      </c>
      <c r="G663" s="51" t="str">
        <f>IFERROR(VLOOKUP($B663,'Tabelas auxiliares'!$A$65:$C$102,2,FALSE),"")</f>
        <v>Folha de pagamento - Ativos, Previdência, PASEP</v>
      </c>
      <c r="H663" s="51" t="str">
        <f>IFERROR(VLOOKUP($B663,'Tabelas auxiliares'!$A$65:$C$102,3,FALSE),"")</f>
        <v>FOLHA DE PAGAMENTO / CONTRIBUICAO PARA O PSS / SUBSTITUICOES / INSS PATRONAL / PASEP</v>
      </c>
      <c r="I663" t="s">
        <v>600</v>
      </c>
      <c r="J663" t="s">
        <v>2191</v>
      </c>
      <c r="K663" t="s">
        <v>2199</v>
      </c>
      <c r="L663" t="s">
        <v>2193</v>
      </c>
      <c r="M663" t="s">
        <v>165</v>
      </c>
      <c r="N663" t="s">
        <v>127</v>
      </c>
      <c r="O663" t="s">
        <v>167</v>
      </c>
      <c r="P663" t="s">
        <v>1959</v>
      </c>
      <c r="Q663" t="s">
        <v>168</v>
      </c>
      <c r="R663" t="s">
        <v>165</v>
      </c>
      <c r="S663" t="s">
        <v>119</v>
      </c>
      <c r="T663" t="s">
        <v>1960</v>
      </c>
      <c r="U663" t="s">
        <v>136</v>
      </c>
      <c r="V663" t="s">
        <v>2036</v>
      </c>
      <c r="W663" t="s">
        <v>2037</v>
      </c>
      <c r="X663" s="51" t="str">
        <f t="shared" si="14"/>
        <v>3</v>
      </c>
      <c r="Y663" s="51" t="str">
        <f>IF(T663="","",IF(AND(T663&lt;&gt;'Tabelas auxiliares'!$B$236,T663&lt;&gt;'Tabelas auxiliares'!$B$237,T663&lt;&gt;'Tabelas auxiliares'!$C$236,T663&lt;&gt;'Tabelas auxiliares'!$C$237,T663&lt;&gt;'Tabelas auxiliares'!$D$236),"FOLHA DE PESSOAL",IF(X663='Tabelas auxiliares'!$A$237,"CUSTEIO",IF(X663='Tabelas auxiliares'!$A$236,"INVESTIMENTO","ERRO - VERIFICAR"))))</f>
        <v>FOLHA DE PESSOAL</v>
      </c>
      <c r="Z663" s="64">
        <f t="shared" si="15"/>
        <v>1101.1500000000001</v>
      </c>
      <c r="AC663" s="44">
        <v>1101.1500000000001</v>
      </c>
      <c r="AD663" s="72"/>
      <c r="AE663" s="72"/>
      <c r="AF663" s="72"/>
      <c r="AG663" s="72"/>
      <c r="AH663" s="72"/>
      <c r="AI663" s="72"/>
      <c r="AJ663" s="72"/>
      <c r="AK663" s="72"/>
      <c r="AL663" s="72"/>
      <c r="AM663" s="72"/>
      <c r="AN663" s="72"/>
      <c r="AO663" s="72"/>
    </row>
    <row r="664" spans="1:41" x14ac:dyDescent="0.25">
      <c r="A664" t="s">
        <v>594</v>
      </c>
      <c r="B664" t="s">
        <v>302</v>
      </c>
      <c r="C664" t="s">
        <v>595</v>
      </c>
      <c r="D664" t="s">
        <v>90</v>
      </c>
      <c r="E664" t="s">
        <v>117</v>
      </c>
      <c r="F664" s="51" t="str">
        <f>IFERROR(VLOOKUP(D664,'Tabelas auxiliares'!$A$3:$B$61,2,FALSE),"")</f>
        <v>SUGEPE-FOLHA - PASEP + AUX. MORADIA</v>
      </c>
      <c r="G664" s="51" t="str">
        <f>IFERROR(VLOOKUP($B664,'Tabelas auxiliares'!$A$65:$C$102,2,FALSE),"")</f>
        <v>Folha de pagamento - Ativos, Previdência, PASEP</v>
      </c>
      <c r="H664" s="51" t="str">
        <f>IFERROR(VLOOKUP($B664,'Tabelas auxiliares'!$A$65:$C$102,3,FALSE),"")</f>
        <v>FOLHA DE PAGAMENTO / CONTRIBUICAO PARA O PSS / SUBSTITUICOES / INSS PATRONAL / PASEP</v>
      </c>
      <c r="I664" t="s">
        <v>600</v>
      </c>
      <c r="J664" t="s">
        <v>2191</v>
      </c>
      <c r="K664" t="s">
        <v>5526</v>
      </c>
      <c r="L664" t="s">
        <v>2193</v>
      </c>
      <c r="M664" t="s">
        <v>165</v>
      </c>
      <c r="N664" t="s">
        <v>127</v>
      </c>
      <c r="O664" t="s">
        <v>167</v>
      </c>
      <c r="P664" t="s">
        <v>1959</v>
      </c>
      <c r="Q664" t="s">
        <v>168</v>
      </c>
      <c r="R664" t="s">
        <v>165</v>
      </c>
      <c r="S664" t="s">
        <v>119</v>
      </c>
      <c r="T664" t="s">
        <v>1960</v>
      </c>
      <c r="U664" t="s">
        <v>136</v>
      </c>
      <c r="V664" t="s">
        <v>2174</v>
      </c>
      <c r="W664" t="s">
        <v>2175</v>
      </c>
      <c r="X664" s="51" t="str">
        <f t="shared" si="14"/>
        <v>3</v>
      </c>
      <c r="Y664" s="51" t="str">
        <f>IF(T664="","",IF(AND(T664&lt;&gt;'Tabelas auxiliares'!$B$236,T664&lt;&gt;'Tabelas auxiliares'!$B$237,T664&lt;&gt;'Tabelas auxiliares'!$C$236,T664&lt;&gt;'Tabelas auxiliares'!$C$237,T664&lt;&gt;'Tabelas auxiliares'!$D$236),"FOLHA DE PESSOAL",IF(X664='Tabelas auxiliares'!$A$237,"CUSTEIO",IF(X664='Tabelas auxiliares'!$A$236,"INVESTIMENTO","ERRO - VERIFICAR"))))</f>
        <v>FOLHA DE PESSOAL</v>
      </c>
      <c r="Z664" s="64">
        <f t="shared" si="15"/>
        <v>7103.91</v>
      </c>
      <c r="AA664" s="44">
        <v>7103.91</v>
      </c>
      <c r="AD664" s="72"/>
      <c r="AE664" s="72"/>
      <c r="AF664" s="72"/>
      <c r="AG664" s="72"/>
      <c r="AH664" s="72"/>
      <c r="AI664" s="72"/>
      <c r="AJ664" s="72"/>
      <c r="AK664" s="72"/>
      <c r="AL664" s="72"/>
      <c r="AM664" s="72"/>
      <c r="AN664" s="72"/>
      <c r="AO664" s="72"/>
    </row>
    <row r="665" spans="1:41" x14ac:dyDescent="0.25">
      <c r="A665" t="s">
        <v>594</v>
      </c>
      <c r="B665" t="s">
        <v>302</v>
      </c>
      <c r="C665" t="s">
        <v>595</v>
      </c>
      <c r="D665" t="s">
        <v>90</v>
      </c>
      <c r="E665" t="s">
        <v>117</v>
      </c>
      <c r="F665" s="51" t="str">
        <f>IFERROR(VLOOKUP(D665,'Tabelas auxiliares'!$A$3:$B$61,2,FALSE),"")</f>
        <v>SUGEPE-FOLHA - PASEP + AUX. MORADIA</v>
      </c>
      <c r="G665" s="51" t="str">
        <f>IFERROR(VLOOKUP($B665,'Tabelas auxiliares'!$A$65:$C$102,2,FALSE),"")</f>
        <v>Folha de pagamento - Ativos, Previdência, PASEP</v>
      </c>
      <c r="H665" s="51" t="str">
        <f>IFERROR(VLOOKUP($B665,'Tabelas auxiliares'!$A$65:$C$102,3,FALSE),"")</f>
        <v>FOLHA DE PAGAMENTO / CONTRIBUICAO PARA O PSS / SUBSTITUICOES / INSS PATRONAL / PASEP</v>
      </c>
      <c r="I665" t="s">
        <v>600</v>
      </c>
      <c r="J665" t="s">
        <v>2191</v>
      </c>
      <c r="K665" t="s">
        <v>2200</v>
      </c>
      <c r="L665" t="s">
        <v>2193</v>
      </c>
      <c r="M665" t="s">
        <v>2187</v>
      </c>
      <c r="N665" t="s">
        <v>127</v>
      </c>
      <c r="O665" t="s">
        <v>167</v>
      </c>
      <c r="P665" t="s">
        <v>1959</v>
      </c>
      <c r="Q665" t="s">
        <v>168</v>
      </c>
      <c r="R665" t="s">
        <v>165</v>
      </c>
      <c r="S665" t="s">
        <v>119</v>
      </c>
      <c r="T665" t="s">
        <v>1960</v>
      </c>
      <c r="U665" t="s">
        <v>136</v>
      </c>
      <c r="V665" t="s">
        <v>2040</v>
      </c>
      <c r="W665" t="s">
        <v>2041</v>
      </c>
      <c r="X665" s="51" t="str">
        <f t="shared" si="14"/>
        <v>3</v>
      </c>
      <c r="Y665" s="51" t="str">
        <f>IF(T665="","",IF(AND(T665&lt;&gt;'Tabelas auxiliares'!$B$236,T665&lt;&gt;'Tabelas auxiliares'!$B$237,T665&lt;&gt;'Tabelas auxiliares'!$C$236,T665&lt;&gt;'Tabelas auxiliares'!$C$237,T665&lt;&gt;'Tabelas auxiliares'!$D$236),"FOLHA DE PESSOAL",IF(X665='Tabelas auxiliares'!$A$237,"CUSTEIO",IF(X665='Tabelas auxiliares'!$A$236,"INVESTIMENTO","ERRO - VERIFICAR"))))</f>
        <v>FOLHA DE PESSOAL</v>
      </c>
      <c r="Z665" s="64">
        <f t="shared" si="15"/>
        <v>140354.65</v>
      </c>
      <c r="AC665" s="44">
        <v>140354.65</v>
      </c>
      <c r="AD665" s="72"/>
      <c r="AE665" s="72"/>
      <c r="AF665" s="72"/>
      <c r="AG665" s="72"/>
      <c r="AH665" s="72"/>
      <c r="AI665" s="72"/>
      <c r="AJ665" s="72"/>
      <c r="AK665" s="72"/>
      <c r="AL665" s="72"/>
      <c r="AM665" s="72"/>
      <c r="AN665" s="72"/>
      <c r="AO665" s="72"/>
    </row>
    <row r="666" spans="1:41" x14ac:dyDescent="0.25">
      <c r="A666" t="s">
        <v>594</v>
      </c>
      <c r="B666" t="s">
        <v>302</v>
      </c>
      <c r="C666" t="s">
        <v>595</v>
      </c>
      <c r="D666" t="s">
        <v>90</v>
      </c>
      <c r="E666" t="s">
        <v>117</v>
      </c>
      <c r="F666" s="51" t="str">
        <f>IFERROR(VLOOKUP(D666,'Tabelas auxiliares'!$A$3:$B$61,2,FALSE),"")</f>
        <v>SUGEPE-FOLHA - PASEP + AUX. MORADIA</v>
      </c>
      <c r="G666" s="51" t="str">
        <f>IFERROR(VLOOKUP($B666,'Tabelas auxiliares'!$A$65:$C$102,2,FALSE),"")</f>
        <v>Folha de pagamento - Ativos, Previdência, PASEP</v>
      </c>
      <c r="H666" s="51" t="str">
        <f>IFERROR(VLOOKUP($B666,'Tabelas auxiliares'!$A$65:$C$102,3,FALSE),"")</f>
        <v>FOLHA DE PAGAMENTO / CONTRIBUICAO PARA O PSS / SUBSTITUICOES / INSS PATRONAL / PASEP</v>
      </c>
      <c r="I666" t="s">
        <v>600</v>
      </c>
      <c r="J666" t="s">
        <v>2191</v>
      </c>
      <c r="K666" t="s">
        <v>2201</v>
      </c>
      <c r="L666" t="s">
        <v>2193</v>
      </c>
      <c r="M666" t="s">
        <v>2043</v>
      </c>
      <c r="N666" t="s">
        <v>126</v>
      </c>
      <c r="O666" t="s">
        <v>167</v>
      </c>
      <c r="P666" t="s">
        <v>1974</v>
      </c>
      <c r="Q666" t="s">
        <v>168</v>
      </c>
      <c r="R666" t="s">
        <v>165</v>
      </c>
      <c r="S666" t="s">
        <v>119</v>
      </c>
      <c r="T666" t="s">
        <v>1975</v>
      </c>
      <c r="U666" t="s">
        <v>120</v>
      </c>
      <c r="V666" t="s">
        <v>1976</v>
      </c>
      <c r="W666" t="s">
        <v>1977</v>
      </c>
      <c r="X666" s="51" t="str">
        <f t="shared" si="14"/>
        <v>3</v>
      </c>
      <c r="Y666" s="51" t="str">
        <f>IF(T666="","",IF(AND(T666&lt;&gt;'Tabelas auxiliares'!$B$236,T666&lt;&gt;'Tabelas auxiliares'!$B$237,T666&lt;&gt;'Tabelas auxiliares'!$C$236,T666&lt;&gt;'Tabelas auxiliares'!$C$237,T666&lt;&gt;'Tabelas auxiliares'!$D$236),"FOLHA DE PESSOAL",IF(X666='Tabelas auxiliares'!$A$237,"CUSTEIO",IF(X666='Tabelas auxiliares'!$A$236,"INVESTIMENTO","ERRO - VERIFICAR"))))</f>
        <v>FOLHA DE PESSOAL</v>
      </c>
      <c r="Z666" s="64">
        <f t="shared" si="15"/>
        <v>3874072.84</v>
      </c>
      <c r="AC666" s="44">
        <v>3874072.84</v>
      </c>
      <c r="AD666" s="72"/>
      <c r="AE666" s="72"/>
      <c r="AF666" s="72"/>
      <c r="AG666" s="72"/>
      <c r="AH666" s="72"/>
      <c r="AI666" s="72"/>
      <c r="AJ666" s="72"/>
      <c r="AK666" s="72"/>
      <c r="AL666" s="72"/>
      <c r="AM666" s="72"/>
      <c r="AN666" s="72"/>
      <c r="AO666" s="72"/>
    </row>
    <row r="667" spans="1:41" x14ac:dyDescent="0.25">
      <c r="A667" t="s">
        <v>594</v>
      </c>
      <c r="B667" t="s">
        <v>302</v>
      </c>
      <c r="C667" t="s">
        <v>595</v>
      </c>
      <c r="D667" t="s">
        <v>90</v>
      </c>
      <c r="E667" t="s">
        <v>117</v>
      </c>
      <c r="F667" s="51" t="str">
        <f>IFERROR(VLOOKUP(D667,'Tabelas auxiliares'!$A$3:$B$61,2,FALSE),"")</f>
        <v>SUGEPE-FOLHA - PASEP + AUX. MORADIA</v>
      </c>
      <c r="G667" s="51" t="str">
        <f>IFERROR(VLOOKUP($B667,'Tabelas auxiliares'!$A$65:$C$102,2,FALSE),"")</f>
        <v>Folha de pagamento - Ativos, Previdência, PASEP</v>
      </c>
      <c r="H667" s="51" t="str">
        <f>IFERROR(VLOOKUP($B667,'Tabelas auxiliares'!$A$65:$C$102,3,FALSE),"")</f>
        <v>FOLHA DE PAGAMENTO / CONTRIBUICAO PARA O PSS / SUBSTITUICOES / INSS PATRONAL / PASEP</v>
      </c>
      <c r="I667" t="s">
        <v>600</v>
      </c>
      <c r="J667" t="s">
        <v>2191</v>
      </c>
      <c r="K667" t="s">
        <v>2202</v>
      </c>
      <c r="L667" t="s">
        <v>2193</v>
      </c>
      <c r="M667" t="s">
        <v>2045</v>
      </c>
      <c r="N667" t="s">
        <v>166</v>
      </c>
      <c r="O667" t="s">
        <v>167</v>
      </c>
      <c r="P667" t="s">
        <v>200</v>
      </c>
      <c r="Q667" t="s">
        <v>168</v>
      </c>
      <c r="R667" t="s">
        <v>165</v>
      </c>
      <c r="S667" t="s">
        <v>119</v>
      </c>
      <c r="T667" t="s">
        <v>164</v>
      </c>
      <c r="U667" t="s">
        <v>118</v>
      </c>
      <c r="V667" t="s">
        <v>2046</v>
      </c>
      <c r="W667" t="s">
        <v>2047</v>
      </c>
      <c r="X667" s="51" t="str">
        <f t="shared" si="14"/>
        <v>3</v>
      </c>
      <c r="Y667" s="51" t="str">
        <f>IF(T667="","",IF(AND(T667&lt;&gt;'Tabelas auxiliares'!$B$236,T667&lt;&gt;'Tabelas auxiliares'!$B$237,T667&lt;&gt;'Tabelas auxiliares'!$C$236,T667&lt;&gt;'Tabelas auxiliares'!$C$237,T667&lt;&gt;'Tabelas auxiliares'!$D$236),"FOLHA DE PESSOAL",IF(X667='Tabelas auxiliares'!$A$237,"CUSTEIO",IF(X667='Tabelas auxiliares'!$A$236,"INVESTIMENTO","ERRO - VERIFICAR"))))</f>
        <v>CUSTEIO</v>
      </c>
      <c r="Z667" s="64">
        <f t="shared" si="15"/>
        <v>182937.22</v>
      </c>
      <c r="AC667" s="44">
        <v>182937.22</v>
      </c>
      <c r="AD667" s="72"/>
      <c r="AE667" s="72"/>
      <c r="AF667" s="72"/>
      <c r="AG667" s="72"/>
      <c r="AH667" s="72"/>
      <c r="AI667" s="72"/>
      <c r="AJ667" s="72"/>
      <c r="AK667" s="72"/>
      <c r="AL667" s="72"/>
      <c r="AM667" s="72"/>
      <c r="AN667" s="72"/>
      <c r="AO667" s="72"/>
    </row>
    <row r="668" spans="1:41" x14ac:dyDescent="0.25">
      <c r="A668" t="s">
        <v>594</v>
      </c>
      <c r="B668" t="s">
        <v>302</v>
      </c>
      <c r="C668" t="s">
        <v>595</v>
      </c>
      <c r="D668" t="s">
        <v>90</v>
      </c>
      <c r="E668" t="s">
        <v>117</v>
      </c>
      <c r="F668" s="51" t="str">
        <f>IFERROR(VLOOKUP(D668,'Tabelas auxiliares'!$A$3:$B$61,2,FALSE),"")</f>
        <v>SUGEPE-FOLHA - PASEP + AUX. MORADIA</v>
      </c>
      <c r="G668" s="51" t="str">
        <f>IFERROR(VLOOKUP($B668,'Tabelas auxiliares'!$A$65:$C$102,2,FALSE),"")</f>
        <v>Folha de pagamento - Ativos, Previdência, PASEP</v>
      </c>
      <c r="H668" s="51" t="str">
        <f>IFERROR(VLOOKUP($B668,'Tabelas auxiliares'!$A$65:$C$102,3,FALSE),"")</f>
        <v>FOLHA DE PAGAMENTO / CONTRIBUICAO PARA O PSS / SUBSTITUICOES / INSS PATRONAL / PASEP</v>
      </c>
      <c r="I668" t="s">
        <v>1235</v>
      </c>
      <c r="J668" t="s">
        <v>814</v>
      </c>
      <c r="K668" t="s">
        <v>2203</v>
      </c>
      <c r="L668" t="s">
        <v>815</v>
      </c>
      <c r="M668" t="s">
        <v>170</v>
      </c>
      <c r="N668" t="s">
        <v>126</v>
      </c>
      <c r="O668" t="s">
        <v>167</v>
      </c>
      <c r="P668" t="s">
        <v>1974</v>
      </c>
      <c r="Q668" t="s">
        <v>168</v>
      </c>
      <c r="R668" t="s">
        <v>165</v>
      </c>
      <c r="S668" t="s">
        <v>119</v>
      </c>
      <c r="T668" t="s">
        <v>1975</v>
      </c>
      <c r="U668" t="s">
        <v>120</v>
      </c>
      <c r="V668" t="s">
        <v>1976</v>
      </c>
      <c r="W668" t="s">
        <v>1977</v>
      </c>
      <c r="X668" s="51" t="str">
        <f t="shared" si="14"/>
        <v>3</v>
      </c>
      <c r="Y668" s="51" t="str">
        <f>IF(T668="","",IF(AND(T668&lt;&gt;'Tabelas auxiliares'!$B$236,T668&lt;&gt;'Tabelas auxiliares'!$B$237,T668&lt;&gt;'Tabelas auxiliares'!$C$236,T668&lt;&gt;'Tabelas auxiliares'!$C$237,T668&lt;&gt;'Tabelas auxiliares'!$D$236),"FOLHA DE PESSOAL",IF(X668='Tabelas auxiliares'!$A$237,"CUSTEIO",IF(X668='Tabelas auxiliares'!$A$236,"INVESTIMENTO","ERRO - VERIFICAR"))))</f>
        <v>FOLHA DE PESSOAL</v>
      </c>
      <c r="Z668" s="64">
        <f t="shared" si="15"/>
        <v>5269.28</v>
      </c>
      <c r="AC668" s="44">
        <v>5269.28</v>
      </c>
      <c r="AD668" s="72"/>
      <c r="AE668" s="72"/>
      <c r="AF668" s="72"/>
      <c r="AG668" s="72"/>
      <c r="AH668" s="72"/>
      <c r="AI668" s="72"/>
      <c r="AJ668" s="72"/>
      <c r="AK668" s="72"/>
      <c r="AL668" s="72"/>
      <c r="AM668" s="72"/>
      <c r="AN668" s="72"/>
      <c r="AO668" s="72"/>
    </row>
    <row r="669" spans="1:41" x14ac:dyDescent="0.25">
      <c r="A669" t="s">
        <v>594</v>
      </c>
      <c r="B669" t="s">
        <v>302</v>
      </c>
      <c r="C669" t="s">
        <v>595</v>
      </c>
      <c r="D669" t="s">
        <v>90</v>
      </c>
      <c r="E669" t="s">
        <v>117</v>
      </c>
      <c r="F669" s="51" t="str">
        <f>IFERROR(VLOOKUP(D669,'Tabelas auxiliares'!$A$3:$B$61,2,FALSE),"")</f>
        <v>SUGEPE-FOLHA - PASEP + AUX. MORADIA</v>
      </c>
      <c r="G669" s="51" t="str">
        <f>IFERROR(VLOOKUP($B669,'Tabelas auxiliares'!$A$65:$C$102,2,FALSE),"")</f>
        <v>Folha de pagamento - Ativos, Previdência, PASEP</v>
      </c>
      <c r="H669" s="51" t="str">
        <f>IFERROR(VLOOKUP($B669,'Tabelas auxiliares'!$A$65:$C$102,3,FALSE),"")</f>
        <v>FOLHA DE PAGAMENTO / CONTRIBUICAO PARA O PSS / SUBSTITUICOES / INSS PATRONAL / PASEP</v>
      </c>
      <c r="I669" t="s">
        <v>830</v>
      </c>
      <c r="J669" t="s">
        <v>2191</v>
      </c>
      <c r="K669" t="s">
        <v>2204</v>
      </c>
      <c r="L669" t="s">
        <v>2205</v>
      </c>
      <c r="M669" t="s">
        <v>1737</v>
      </c>
      <c r="N669" t="s">
        <v>127</v>
      </c>
      <c r="O669" t="s">
        <v>167</v>
      </c>
      <c r="P669" t="s">
        <v>1959</v>
      </c>
      <c r="Q669" t="s">
        <v>168</v>
      </c>
      <c r="R669" t="s">
        <v>165</v>
      </c>
      <c r="S669" t="s">
        <v>119</v>
      </c>
      <c r="T669" t="s">
        <v>1960</v>
      </c>
      <c r="U669" t="s">
        <v>136</v>
      </c>
      <c r="V669" t="s">
        <v>1961</v>
      </c>
      <c r="W669" t="s">
        <v>1962</v>
      </c>
      <c r="X669" s="51" t="str">
        <f t="shared" si="14"/>
        <v>3</v>
      </c>
      <c r="Y669" s="51" t="str">
        <f>IF(T669="","",IF(AND(T669&lt;&gt;'Tabelas auxiliares'!$B$236,T669&lt;&gt;'Tabelas auxiliares'!$B$237,T669&lt;&gt;'Tabelas auxiliares'!$C$236,T669&lt;&gt;'Tabelas auxiliares'!$C$237,T669&lt;&gt;'Tabelas auxiliares'!$D$236),"FOLHA DE PESSOAL",IF(X669='Tabelas auxiliares'!$A$237,"CUSTEIO",IF(X669='Tabelas auxiliares'!$A$236,"INVESTIMENTO","ERRO - VERIFICAR"))))</f>
        <v>FOLHA DE PESSOAL</v>
      </c>
      <c r="Z669" s="64">
        <f t="shared" si="15"/>
        <v>153828.35</v>
      </c>
      <c r="AC669" s="44">
        <v>153828.35</v>
      </c>
      <c r="AD669" s="72"/>
      <c r="AE669" s="72"/>
      <c r="AF669" s="72"/>
      <c r="AG669" s="72"/>
      <c r="AH669" s="72"/>
      <c r="AI669" s="72"/>
      <c r="AJ669" s="72"/>
      <c r="AK669" s="72"/>
      <c r="AL669" s="72"/>
      <c r="AM669" s="72"/>
      <c r="AN669" s="72"/>
      <c r="AO669" s="72"/>
    </row>
    <row r="670" spans="1:41" x14ac:dyDescent="0.25">
      <c r="A670" t="s">
        <v>594</v>
      </c>
      <c r="B670" t="s">
        <v>302</v>
      </c>
      <c r="C670" t="s">
        <v>595</v>
      </c>
      <c r="D670" t="s">
        <v>90</v>
      </c>
      <c r="E670" t="s">
        <v>117</v>
      </c>
      <c r="F670" s="51" t="str">
        <f>IFERROR(VLOOKUP(D670,'Tabelas auxiliares'!$A$3:$B$61,2,FALSE),"")</f>
        <v>SUGEPE-FOLHA - PASEP + AUX. MORADIA</v>
      </c>
      <c r="G670" s="51" t="str">
        <f>IFERROR(VLOOKUP($B670,'Tabelas auxiliares'!$A$65:$C$102,2,FALSE),"")</f>
        <v>Folha de pagamento - Ativos, Previdência, PASEP</v>
      </c>
      <c r="H670" s="51" t="str">
        <f>IFERROR(VLOOKUP($B670,'Tabelas auxiliares'!$A$65:$C$102,3,FALSE),"")</f>
        <v>FOLHA DE PAGAMENTO / CONTRIBUICAO PARA O PSS / SUBSTITUICOES / INSS PATRONAL / PASEP</v>
      </c>
      <c r="I670" t="s">
        <v>830</v>
      </c>
      <c r="J670" t="s">
        <v>2191</v>
      </c>
      <c r="K670" t="s">
        <v>2204</v>
      </c>
      <c r="L670" t="s">
        <v>2205</v>
      </c>
      <c r="M670" t="s">
        <v>1737</v>
      </c>
      <c r="N670" t="s">
        <v>127</v>
      </c>
      <c r="O670" t="s">
        <v>167</v>
      </c>
      <c r="P670" t="s">
        <v>1959</v>
      </c>
      <c r="Q670" t="s">
        <v>168</v>
      </c>
      <c r="R670" t="s">
        <v>165</v>
      </c>
      <c r="S670" t="s">
        <v>119</v>
      </c>
      <c r="T670" t="s">
        <v>1960</v>
      </c>
      <c r="U670" t="s">
        <v>136</v>
      </c>
      <c r="V670" t="s">
        <v>1963</v>
      </c>
      <c r="W670" t="s">
        <v>1964</v>
      </c>
      <c r="X670" s="51" t="str">
        <f t="shared" si="14"/>
        <v>3</v>
      </c>
      <c r="Y670" s="51" t="str">
        <f>IF(T670="","",IF(AND(T670&lt;&gt;'Tabelas auxiliares'!$B$236,T670&lt;&gt;'Tabelas auxiliares'!$B$237,T670&lt;&gt;'Tabelas auxiliares'!$C$236,T670&lt;&gt;'Tabelas auxiliares'!$C$237,T670&lt;&gt;'Tabelas auxiliares'!$D$236),"FOLHA DE PESSOAL",IF(X670='Tabelas auxiliares'!$A$237,"CUSTEIO",IF(X670='Tabelas auxiliares'!$A$236,"INVESTIMENTO","ERRO - VERIFICAR"))))</f>
        <v>FOLHA DE PESSOAL</v>
      </c>
      <c r="Z670" s="64">
        <f t="shared" si="15"/>
        <v>7691.41</v>
      </c>
      <c r="AC670" s="44">
        <v>7691.41</v>
      </c>
      <c r="AD670" s="72"/>
      <c r="AE670" s="72"/>
      <c r="AF670" s="72"/>
      <c r="AG670" s="72"/>
      <c r="AH670" s="72"/>
      <c r="AI670" s="72"/>
      <c r="AJ670" s="72"/>
      <c r="AK670" s="72"/>
      <c r="AL670" s="72"/>
      <c r="AM670" s="72"/>
      <c r="AN670" s="72"/>
      <c r="AO670" s="72"/>
    </row>
    <row r="671" spans="1:41" x14ac:dyDescent="0.25">
      <c r="A671" t="s">
        <v>594</v>
      </c>
      <c r="B671" t="s">
        <v>302</v>
      </c>
      <c r="C671" t="s">
        <v>595</v>
      </c>
      <c r="D671" t="s">
        <v>90</v>
      </c>
      <c r="E671" t="s">
        <v>117</v>
      </c>
      <c r="F671" s="51" t="str">
        <f>IFERROR(VLOOKUP(D671,'Tabelas auxiliares'!$A$3:$B$61,2,FALSE),"")</f>
        <v>SUGEPE-FOLHA - PASEP + AUX. MORADIA</v>
      </c>
      <c r="G671" s="51" t="str">
        <f>IFERROR(VLOOKUP($B671,'Tabelas auxiliares'!$A$65:$C$102,2,FALSE),"")</f>
        <v>Folha de pagamento - Ativos, Previdência, PASEP</v>
      </c>
      <c r="H671" s="51" t="str">
        <f>IFERROR(VLOOKUP($B671,'Tabelas auxiliares'!$A$65:$C$102,3,FALSE),"")</f>
        <v>FOLHA DE PAGAMENTO / CONTRIBUICAO PARA O PSS / SUBSTITUICOES / INSS PATRONAL / PASEP</v>
      </c>
      <c r="I671" t="s">
        <v>2206</v>
      </c>
      <c r="J671" t="s">
        <v>2207</v>
      </c>
      <c r="K671" t="s">
        <v>2208</v>
      </c>
      <c r="L671" t="s">
        <v>2209</v>
      </c>
      <c r="M671" t="s">
        <v>165</v>
      </c>
      <c r="N671" t="s">
        <v>125</v>
      </c>
      <c r="O671" t="s">
        <v>167</v>
      </c>
      <c r="P671" t="s">
        <v>1982</v>
      </c>
      <c r="Q671" t="s">
        <v>168</v>
      </c>
      <c r="R671" t="s">
        <v>165</v>
      </c>
      <c r="S671" t="s">
        <v>119</v>
      </c>
      <c r="T671" t="s">
        <v>1960</v>
      </c>
      <c r="U671" t="s">
        <v>135</v>
      </c>
      <c r="V671" t="s">
        <v>1984</v>
      </c>
      <c r="W671" t="s">
        <v>1985</v>
      </c>
      <c r="X671" s="51" t="str">
        <f t="shared" si="14"/>
        <v>3</v>
      </c>
      <c r="Y671" s="51" t="str">
        <f>IF(T671="","",IF(AND(T671&lt;&gt;'Tabelas auxiliares'!$B$236,T671&lt;&gt;'Tabelas auxiliares'!$B$237,T671&lt;&gt;'Tabelas auxiliares'!$C$236,T671&lt;&gt;'Tabelas auxiliares'!$C$237,T671&lt;&gt;'Tabelas auxiliares'!$D$236),"FOLHA DE PESSOAL",IF(X671='Tabelas auxiliares'!$A$237,"CUSTEIO",IF(X671='Tabelas auxiliares'!$A$236,"INVESTIMENTO","ERRO - VERIFICAR"))))</f>
        <v>FOLHA DE PESSOAL</v>
      </c>
      <c r="Z671" s="64">
        <f t="shared" si="15"/>
        <v>395875.91</v>
      </c>
      <c r="AB671" s="44">
        <v>395875.91</v>
      </c>
      <c r="AD671" s="72"/>
      <c r="AE671" s="72"/>
      <c r="AF671" s="72"/>
      <c r="AG671" s="72"/>
      <c r="AH671" s="72"/>
      <c r="AI671" s="72"/>
      <c r="AJ671" s="72"/>
      <c r="AK671" s="72"/>
      <c r="AL671" s="72"/>
      <c r="AM671" s="72"/>
      <c r="AN671" s="72"/>
      <c r="AO671" s="72"/>
    </row>
    <row r="672" spans="1:41" x14ac:dyDescent="0.25">
      <c r="A672" t="s">
        <v>594</v>
      </c>
      <c r="B672" t="s">
        <v>302</v>
      </c>
      <c r="C672" t="s">
        <v>595</v>
      </c>
      <c r="D672" t="s">
        <v>90</v>
      </c>
      <c r="E672" t="s">
        <v>117</v>
      </c>
      <c r="F672" s="51" t="str">
        <f>IFERROR(VLOOKUP(D672,'Tabelas auxiliares'!$A$3:$B$61,2,FALSE),"")</f>
        <v>SUGEPE-FOLHA - PASEP + AUX. MORADIA</v>
      </c>
      <c r="G672" s="51" t="str">
        <f>IFERROR(VLOOKUP($B672,'Tabelas auxiliares'!$A$65:$C$102,2,FALSE),"")</f>
        <v>Folha de pagamento - Ativos, Previdência, PASEP</v>
      </c>
      <c r="H672" s="51" t="str">
        <f>IFERROR(VLOOKUP($B672,'Tabelas auxiliares'!$A$65:$C$102,3,FALSE),"")</f>
        <v>FOLHA DE PAGAMENTO / CONTRIBUICAO PARA O PSS / SUBSTITUICOES / INSS PATRONAL / PASEP</v>
      </c>
      <c r="I672" t="s">
        <v>2206</v>
      </c>
      <c r="J672" t="s">
        <v>2207</v>
      </c>
      <c r="K672" t="s">
        <v>2208</v>
      </c>
      <c r="L672" t="s">
        <v>2209</v>
      </c>
      <c r="M672" t="s">
        <v>165</v>
      </c>
      <c r="N672" t="s">
        <v>125</v>
      </c>
      <c r="O672" t="s">
        <v>167</v>
      </c>
      <c r="P672" t="s">
        <v>1982</v>
      </c>
      <c r="Q672" t="s">
        <v>168</v>
      </c>
      <c r="R672" t="s">
        <v>165</v>
      </c>
      <c r="S672" t="s">
        <v>119</v>
      </c>
      <c r="T672" t="s">
        <v>1960</v>
      </c>
      <c r="U672" t="s">
        <v>135</v>
      </c>
      <c r="V672" t="s">
        <v>2125</v>
      </c>
      <c r="W672" t="s">
        <v>2126</v>
      </c>
      <c r="X672" s="51" t="str">
        <f t="shared" ref="X672:X686" si="16">LEFT(V672,1)</f>
        <v>3</v>
      </c>
      <c r="Y672" s="51" t="str">
        <f>IF(T672="","",IF(AND(T672&lt;&gt;'Tabelas auxiliares'!$B$236,T672&lt;&gt;'Tabelas auxiliares'!$B$237,T672&lt;&gt;'Tabelas auxiliares'!$C$236,T672&lt;&gt;'Tabelas auxiliares'!$C$237,T672&lt;&gt;'Tabelas auxiliares'!$D$236),"FOLHA DE PESSOAL",IF(X672='Tabelas auxiliares'!$A$237,"CUSTEIO",IF(X672='Tabelas auxiliares'!$A$236,"INVESTIMENTO","ERRO - VERIFICAR"))))</f>
        <v>FOLHA DE PESSOAL</v>
      </c>
      <c r="Z672" s="64">
        <f t="shared" ref="Z672:Z686" si="17">IF(AA672+AB672+AC672&lt;&gt;0,AA672+AB672+AC672,"")</f>
        <v>405185.56</v>
      </c>
      <c r="AA672" s="44">
        <v>208007.79</v>
      </c>
      <c r="AB672" s="44">
        <v>197177.77</v>
      </c>
      <c r="AD672" s="72"/>
      <c r="AE672" s="72"/>
      <c r="AF672" s="72"/>
      <c r="AG672" s="72"/>
      <c r="AH672" s="72"/>
      <c r="AI672" s="72"/>
      <c r="AJ672" s="72"/>
      <c r="AK672" s="72"/>
      <c r="AL672" s="72"/>
      <c r="AM672" s="72"/>
      <c r="AN672" s="72"/>
      <c r="AO672" s="72"/>
    </row>
    <row r="673" spans="1:41" x14ac:dyDescent="0.25">
      <c r="A673" t="s">
        <v>594</v>
      </c>
      <c r="B673" t="s">
        <v>302</v>
      </c>
      <c r="C673" t="s">
        <v>595</v>
      </c>
      <c r="D673" t="s">
        <v>90</v>
      </c>
      <c r="E673" t="s">
        <v>117</v>
      </c>
      <c r="F673" s="51" t="str">
        <f>IFERROR(VLOOKUP(D673,'Tabelas auxiliares'!$A$3:$B$61,2,FALSE),"")</f>
        <v>SUGEPE-FOLHA - PASEP + AUX. MORADIA</v>
      </c>
      <c r="G673" s="51" t="str">
        <f>IFERROR(VLOOKUP($B673,'Tabelas auxiliares'!$A$65:$C$102,2,FALSE),"")</f>
        <v>Folha de pagamento - Ativos, Previdência, PASEP</v>
      </c>
      <c r="H673" s="51" t="str">
        <f>IFERROR(VLOOKUP($B673,'Tabelas auxiliares'!$A$65:$C$102,3,FALSE),"")</f>
        <v>FOLHA DE PAGAMENTO / CONTRIBUICAO PARA O PSS / SUBSTITUICOES / INSS PATRONAL / PASEP</v>
      </c>
      <c r="I673" t="s">
        <v>2206</v>
      </c>
      <c r="J673" t="s">
        <v>2207</v>
      </c>
      <c r="K673" t="s">
        <v>2208</v>
      </c>
      <c r="L673" t="s">
        <v>2209</v>
      </c>
      <c r="M673" t="s">
        <v>165</v>
      </c>
      <c r="N673" t="s">
        <v>125</v>
      </c>
      <c r="O673" t="s">
        <v>167</v>
      </c>
      <c r="P673" t="s">
        <v>1982</v>
      </c>
      <c r="Q673" t="s">
        <v>168</v>
      </c>
      <c r="R673" t="s">
        <v>165</v>
      </c>
      <c r="S673" t="s">
        <v>119</v>
      </c>
      <c r="T673" t="s">
        <v>1960</v>
      </c>
      <c r="U673" t="s">
        <v>135</v>
      </c>
      <c r="V673" t="s">
        <v>1986</v>
      </c>
      <c r="W673" t="s">
        <v>1987</v>
      </c>
      <c r="X673" s="51" t="str">
        <f t="shared" si="16"/>
        <v>3</v>
      </c>
      <c r="Y673" s="51" t="str">
        <f>IF(T673="","",IF(AND(T673&lt;&gt;'Tabelas auxiliares'!$B$236,T673&lt;&gt;'Tabelas auxiliares'!$B$237,T673&lt;&gt;'Tabelas auxiliares'!$C$236,T673&lt;&gt;'Tabelas auxiliares'!$C$237,T673&lt;&gt;'Tabelas auxiliares'!$D$236),"FOLHA DE PESSOAL",IF(X673='Tabelas auxiliares'!$A$237,"CUSTEIO",IF(X673='Tabelas auxiliares'!$A$236,"INVESTIMENTO","ERRO - VERIFICAR"))))</f>
        <v>FOLHA DE PESSOAL</v>
      </c>
      <c r="Z673" s="64">
        <f t="shared" si="17"/>
        <v>9057.2800000000007</v>
      </c>
      <c r="AB673" s="44">
        <v>9057.2800000000007</v>
      </c>
      <c r="AD673" s="72"/>
      <c r="AE673" s="72"/>
      <c r="AF673" s="72"/>
      <c r="AG673" s="72"/>
      <c r="AH673" s="72"/>
      <c r="AI673" s="72"/>
      <c r="AJ673" s="72"/>
      <c r="AK673" s="72"/>
      <c r="AL673" s="72"/>
      <c r="AM673" s="72"/>
      <c r="AN673" s="72"/>
      <c r="AO673" s="72"/>
    </row>
    <row r="674" spans="1:41" x14ac:dyDescent="0.25">
      <c r="A674" t="s">
        <v>594</v>
      </c>
      <c r="B674" t="s">
        <v>302</v>
      </c>
      <c r="C674" t="s">
        <v>595</v>
      </c>
      <c r="D674" t="s">
        <v>90</v>
      </c>
      <c r="E674" t="s">
        <v>117</v>
      </c>
      <c r="F674" s="51" t="str">
        <f>IFERROR(VLOOKUP(D674,'Tabelas auxiliares'!$A$3:$B$61,2,FALSE),"")</f>
        <v>SUGEPE-FOLHA - PASEP + AUX. MORADIA</v>
      </c>
      <c r="G674" s="51" t="str">
        <f>IFERROR(VLOOKUP($B674,'Tabelas auxiliares'!$A$65:$C$102,2,FALSE),"")</f>
        <v>Folha de pagamento - Ativos, Previdência, PASEP</v>
      </c>
      <c r="H674" s="51" t="str">
        <f>IFERROR(VLOOKUP($B674,'Tabelas auxiliares'!$A$65:$C$102,3,FALSE),"")</f>
        <v>FOLHA DE PAGAMENTO / CONTRIBUICAO PARA O PSS / SUBSTITUICOES / INSS PATRONAL / PASEP</v>
      </c>
      <c r="I674" t="s">
        <v>2206</v>
      </c>
      <c r="J674" t="s">
        <v>2207</v>
      </c>
      <c r="K674" t="s">
        <v>2208</v>
      </c>
      <c r="L674" t="s">
        <v>2209</v>
      </c>
      <c r="M674" t="s">
        <v>165</v>
      </c>
      <c r="N674" t="s">
        <v>125</v>
      </c>
      <c r="O674" t="s">
        <v>167</v>
      </c>
      <c r="P674" t="s">
        <v>1982</v>
      </c>
      <c r="Q674" t="s">
        <v>168</v>
      </c>
      <c r="R674" t="s">
        <v>165</v>
      </c>
      <c r="S674" t="s">
        <v>119</v>
      </c>
      <c r="T674" t="s">
        <v>1960</v>
      </c>
      <c r="U674" t="s">
        <v>135</v>
      </c>
      <c r="V674" t="s">
        <v>1988</v>
      </c>
      <c r="W674" t="s">
        <v>1989</v>
      </c>
      <c r="X674" s="51" t="str">
        <f t="shared" si="16"/>
        <v>3</v>
      </c>
      <c r="Y674" s="51" t="str">
        <f>IF(T674="","",IF(AND(T674&lt;&gt;'Tabelas auxiliares'!$B$236,T674&lt;&gt;'Tabelas auxiliares'!$B$237,T674&lt;&gt;'Tabelas auxiliares'!$C$236,T674&lt;&gt;'Tabelas auxiliares'!$C$237,T674&lt;&gt;'Tabelas auxiliares'!$D$236),"FOLHA DE PESSOAL",IF(X674='Tabelas auxiliares'!$A$237,"CUSTEIO",IF(X674='Tabelas auxiliares'!$A$236,"INVESTIMENTO","ERRO - VERIFICAR"))))</f>
        <v>FOLHA DE PESSOAL</v>
      </c>
      <c r="Z674" s="64">
        <f t="shared" si="17"/>
        <v>252.37</v>
      </c>
      <c r="AB674" s="44">
        <v>252.37</v>
      </c>
      <c r="AD674" s="72"/>
      <c r="AE674" s="72"/>
      <c r="AF674" s="72"/>
      <c r="AG674" s="72"/>
      <c r="AH674" s="72"/>
      <c r="AI674" s="72"/>
      <c r="AJ674" s="72"/>
      <c r="AK674" s="72"/>
      <c r="AL674" s="72"/>
      <c r="AM674" s="72"/>
      <c r="AN674" s="72"/>
      <c r="AO674" s="72"/>
    </row>
    <row r="675" spans="1:41" x14ac:dyDescent="0.25">
      <c r="A675" t="s">
        <v>594</v>
      </c>
      <c r="B675" t="s">
        <v>302</v>
      </c>
      <c r="C675" t="s">
        <v>595</v>
      </c>
      <c r="D675" t="s">
        <v>90</v>
      </c>
      <c r="E675" t="s">
        <v>117</v>
      </c>
      <c r="F675" s="51" t="str">
        <f>IFERROR(VLOOKUP(D675,'Tabelas auxiliares'!$A$3:$B$61,2,FALSE),"")</f>
        <v>SUGEPE-FOLHA - PASEP + AUX. MORADIA</v>
      </c>
      <c r="G675" s="51" t="str">
        <f>IFERROR(VLOOKUP($B675,'Tabelas auxiliares'!$A$65:$C$102,2,FALSE),"")</f>
        <v>Folha de pagamento - Ativos, Previdência, PASEP</v>
      </c>
      <c r="H675" s="51" t="str">
        <f>IFERROR(VLOOKUP($B675,'Tabelas auxiliares'!$A$65:$C$102,3,FALSE),"")</f>
        <v>FOLHA DE PAGAMENTO / CONTRIBUICAO PARA O PSS / SUBSTITUICOES / INSS PATRONAL / PASEP</v>
      </c>
      <c r="I675" t="s">
        <v>2206</v>
      </c>
      <c r="J675" t="s">
        <v>2207</v>
      </c>
      <c r="K675" t="s">
        <v>2210</v>
      </c>
      <c r="L675" t="s">
        <v>2211</v>
      </c>
      <c r="M675" t="s">
        <v>165</v>
      </c>
      <c r="N675" t="s">
        <v>125</v>
      </c>
      <c r="O675" t="s">
        <v>167</v>
      </c>
      <c r="P675" t="s">
        <v>1982</v>
      </c>
      <c r="Q675" t="s">
        <v>168</v>
      </c>
      <c r="R675" t="s">
        <v>165</v>
      </c>
      <c r="S675" t="s">
        <v>119</v>
      </c>
      <c r="T675" t="s">
        <v>1960</v>
      </c>
      <c r="U675" t="s">
        <v>135</v>
      </c>
      <c r="V675" t="s">
        <v>1991</v>
      </c>
      <c r="W675" t="s">
        <v>1992</v>
      </c>
      <c r="X675" s="51" t="str">
        <f t="shared" si="16"/>
        <v>3</v>
      </c>
      <c r="Y675" s="51" t="str">
        <f>IF(T675="","",IF(AND(T675&lt;&gt;'Tabelas auxiliares'!$B$236,T675&lt;&gt;'Tabelas auxiliares'!$B$237,T675&lt;&gt;'Tabelas auxiliares'!$C$236,T675&lt;&gt;'Tabelas auxiliares'!$C$237,T675&lt;&gt;'Tabelas auxiliares'!$D$236),"FOLHA DE PESSOAL",IF(X675='Tabelas auxiliares'!$A$237,"CUSTEIO",IF(X675='Tabelas auxiliares'!$A$236,"INVESTIMENTO","ERRO - VERIFICAR"))))</f>
        <v>FOLHA DE PESSOAL</v>
      </c>
      <c r="Z675" s="64">
        <f t="shared" si="17"/>
        <v>67703.22</v>
      </c>
      <c r="AB675" s="44">
        <v>67703.22</v>
      </c>
      <c r="AD675" s="72"/>
      <c r="AE675" s="72"/>
      <c r="AF675" s="72"/>
      <c r="AG675" s="72"/>
      <c r="AH675" s="72"/>
      <c r="AI675" s="72"/>
      <c r="AJ675" s="72"/>
      <c r="AK675" s="72"/>
      <c r="AL675" s="72"/>
      <c r="AM675" s="72"/>
      <c r="AN675" s="72"/>
      <c r="AO675" s="72"/>
    </row>
    <row r="676" spans="1:41" x14ac:dyDescent="0.25">
      <c r="A676" t="s">
        <v>594</v>
      </c>
      <c r="B676" t="s">
        <v>302</v>
      </c>
      <c r="C676" t="s">
        <v>595</v>
      </c>
      <c r="D676" t="s">
        <v>90</v>
      </c>
      <c r="E676" t="s">
        <v>117</v>
      </c>
      <c r="F676" s="51" t="str">
        <f>IFERROR(VLOOKUP(D676,'Tabelas auxiliares'!$A$3:$B$61,2,FALSE),"")</f>
        <v>SUGEPE-FOLHA - PASEP + AUX. MORADIA</v>
      </c>
      <c r="G676" s="51" t="str">
        <f>IFERROR(VLOOKUP($B676,'Tabelas auxiliares'!$A$65:$C$102,2,FALSE),"")</f>
        <v>Folha de pagamento - Ativos, Previdência, PASEP</v>
      </c>
      <c r="H676" s="51" t="str">
        <f>IFERROR(VLOOKUP($B676,'Tabelas auxiliares'!$A$65:$C$102,3,FALSE),"")</f>
        <v>FOLHA DE PAGAMENTO / CONTRIBUICAO PARA O PSS / SUBSTITUICOES / INSS PATRONAL / PASEP</v>
      </c>
      <c r="I676" t="s">
        <v>2206</v>
      </c>
      <c r="J676" t="s">
        <v>2207</v>
      </c>
      <c r="K676" t="s">
        <v>2210</v>
      </c>
      <c r="L676" t="s">
        <v>2211</v>
      </c>
      <c r="M676" t="s">
        <v>165</v>
      </c>
      <c r="N676" t="s">
        <v>125</v>
      </c>
      <c r="O676" t="s">
        <v>167</v>
      </c>
      <c r="P676" t="s">
        <v>1982</v>
      </c>
      <c r="Q676" t="s">
        <v>168</v>
      </c>
      <c r="R676" t="s">
        <v>165</v>
      </c>
      <c r="S676" t="s">
        <v>119</v>
      </c>
      <c r="T676" t="s">
        <v>1960</v>
      </c>
      <c r="U676" t="s">
        <v>135</v>
      </c>
      <c r="V676" t="s">
        <v>2128</v>
      </c>
      <c r="W676" t="s">
        <v>2129</v>
      </c>
      <c r="X676" s="51" t="str">
        <f t="shared" si="16"/>
        <v>3</v>
      </c>
      <c r="Y676" s="51" t="str">
        <f>IF(T676="","",IF(AND(T676&lt;&gt;'Tabelas auxiliares'!$B$236,T676&lt;&gt;'Tabelas auxiliares'!$B$237,T676&lt;&gt;'Tabelas auxiliares'!$C$236,T676&lt;&gt;'Tabelas auxiliares'!$C$237,T676&lt;&gt;'Tabelas auxiliares'!$D$236),"FOLHA DE PESSOAL",IF(X676='Tabelas auxiliares'!$A$237,"CUSTEIO",IF(X676='Tabelas auxiliares'!$A$236,"INVESTIMENTO","ERRO - VERIFICAR"))))</f>
        <v>FOLHA DE PESSOAL</v>
      </c>
      <c r="Z676" s="64">
        <f t="shared" si="17"/>
        <v>5437.35</v>
      </c>
      <c r="AB676" s="44">
        <v>5437.35</v>
      </c>
      <c r="AD676" s="72"/>
      <c r="AE676" s="72"/>
      <c r="AF676" s="72"/>
      <c r="AG676" s="72"/>
      <c r="AH676" s="72"/>
      <c r="AI676" s="72"/>
      <c r="AJ676" s="72"/>
      <c r="AK676" s="72"/>
      <c r="AL676" s="72"/>
      <c r="AM676" s="72"/>
      <c r="AN676" s="72"/>
      <c r="AO676" s="72"/>
    </row>
    <row r="677" spans="1:41" x14ac:dyDescent="0.25">
      <c r="A677" t="s">
        <v>594</v>
      </c>
      <c r="B677" t="s">
        <v>302</v>
      </c>
      <c r="C677" t="s">
        <v>595</v>
      </c>
      <c r="D677" t="s">
        <v>90</v>
      </c>
      <c r="E677" t="s">
        <v>117</v>
      </c>
      <c r="F677" s="51" t="str">
        <f>IFERROR(VLOOKUP(D677,'Tabelas auxiliares'!$A$3:$B$61,2,FALSE),"")</f>
        <v>SUGEPE-FOLHA - PASEP + AUX. MORADIA</v>
      </c>
      <c r="G677" s="51" t="str">
        <f>IFERROR(VLOOKUP($B677,'Tabelas auxiliares'!$A$65:$C$102,2,FALSE),"")</f>
        <v>Folha de pagamento - Ativos, Previdência, PASEP</v>
      </c>
      <c r="H677" s="51" t="str">
        <f>IFERROR(VLOOKUP($B677,'Tabelas auxiliares'!$A$65:$C$102,3,FALSE),"")</f>
        <v>FOLHA DE PAGAMENTO / CONTRIBUICAO PARA O PSS / SUBSTITUICOES / INSS PATRONAL / PASEP</v>
      </c>
      <c r="I677" t="s">
        <v>2206</v>
      </c>
      <c r="J677" t="s">
        <v>2207</v>
      </c>
      <c r="K677" t="s">
        <v>2212</v>
      </c>
      <c r="L677" t="s">
        <v>2211</v>
      </c>
      <c r="M677" t="s">
        <v>165</v>
      </c>
      <c r="N677" t="s">
        <v>125</v>
      </c>
      <c r="O677" t="s">
        <v>167</v>
      </c>
      <c r="P677" t="s">
        <v>1982</v>
      </c>
      <c r="Q677" t="s">
        <v>168</v>
      </c>
      <c r="R677" t="s">
        <v>165</v>
      </c>
      <c r="S677" t="s">
        <v>1983</v>
      </c>
      <c r="T677" t="s">
        <v>1960</v>
      </c>
      <c r="U677" t="s">
        <v>135</v>
      </c>
      <c r="V677" t="s">
        <v>2128</v>
      </c>
      <c r="W677" t="s">
        <v>2129</v>
      </c>
      <c r="X677" s="51" t="str">
        <f t="shared" si="16"/>
        <v>3</v>
      </c>
      <c r="Y677" s="51" t="str">
        <f>IF(T677="","",IF(AND(T677&lt;&gt;'Tabelas auxiliares'!$B$236,T677&lt;&gt;'Tabelas auxiliares'!$B$237,T677&lt;&gt;'Tabelas auxiliares'!$C$236,T677&lt;&gt;'Tabelas auxiliares'!$C$237,T677&lt;&gt;'Tabelas auxiliares'!$D$236),"FOLHA DE PESSOAL",IF(X677='Tabelas auxiliares'!$A$237,"CUSTEIO",IF(X677='Tabelas auxiliares'!$A$236,"INVESTIMENTO","ERRO - VERIFICAR"))))</f>
        <v>FOLHA DE PESSOAL</v>
      </c>
      <c r="Z677" s="64">
        <f t="shared" si="17"/>
        <v>62265.87</v>
      </c>
      <c r="AA677" s="44">
        <v>33576.65</v>
      </c>
      <c r="AB677" s="44">
        <v>28689.22</v>
      </c>
      <c r="AD677" s="72"/>
      <c r="AE677" s="72"/>
      <c r="AF677" s="72"/>
      <c r="AG677" s="72"/>
      <c r="AH677" s="72"/>
      <c r="AI677" s="72"/>
      <c r="AJ677" s="72"/>
      <c r="AK677" s="72"/>
      <c r="AL677" s="72"/>
      <c r="AM677" s="72"/>
      <c r="AN677" s="72"/>
      <c r="AO677" s="72"/>
    </row>
    <row r="678" spans="1:41" x14ac:dyDescent="0.25">
      <c r="A678" t="s">
        <v>594</v>
      </c>
      <c r="B678" t="s">
        <v>302</v>
      </c>
      <c r="C678" t="s">
        <v>595</v>
      </c>
      <c r="D678" t="s">
        <v>90</v>
      </c>
      <c r="E678" t="s">
        <v>117</v>
      </c>
      <c r="F678" s="51" t="str">
        <f>IFERROR(VLOOKUP(D678,'Tabelas auxiliares'!$A$3:$B$61,2,FALSE),"")</f>
        <v>SUGEPE-FOLHA - PASEP + AUX. MORADIA</v>
      </c>
      <c r="G678" s="51" t="str">
        <f>IFERROR(VLOOKUP($B678,'Tabelas auxiliares'!$A$65:$C$102,2,FALSE),"")</f>
        <v>Folha de pagamento - Ativos, Previdência, PASEP</v>
      </c>
      <c r="H678" s="51" t="str">
        <f>IFERROR(VLOOKUP($B678,'Tabelas auxiliares'!$A$65:$C$102,3,FALSE),"")</f>
        <v>FOLHA DE PAGAMENTO / CONTRIBUICAO PARA O PSS / SUBSTITUICOES / INSS PATRONAL / PASEP</v>
      </c>
      <c r="I678" t="s">
        <v>2206</v>
      </c>
      <c r="J678" t="s">
        <v>2207</v>
      </c>
      <c r="K678" t="s">
        <v>2213</v>
      </c>
      <c r="L678" t="s">
        <v>2211</v>
      </c>
      <c r="M678" t="s">
        <v>165</v>
      </c>
      <c r="N678" t="s">
        <v>127</v>
      </c>
      <c r="O678" t="s">
        <v>167</v>
      </c>
      <c r="P678" t="s">
        <v>1959</v>
      </c>
      <c r="Q678" t="s">
        <v>168</v>
      </c>
      <c r="R678" t="s">
        <v>165</v>
      </c>
      <c r="S678" t="s">
        <v>119</v>
      </c>
      <c r="T678" t="s">
        <v>1960</v>
      </c>
      <c r="U678" t="s">
        <v>136</v>
      </c>
      <c r="V678" t="s">
        <v>1994</v>
      </c>
      <c r="W678" t="s">
        <v>1995</v>
      </c>
      <c r="X678" s="51" t="str">
        <f t="shared" si="16"/>
        <v>3</v>
      </c>
      <c r="Y678" s="51" t="str">
        <f>IF(T678="","",IF(AND(T678&lt;&gt;'Tabelas auxiliares'!$B$236,T678&lt;&gt;'Tabelas auxiliares'!$B$237,T678&lt;&gt;'Tabelas auxiliares'!$C$236,T678&lt;&gt;'Tabelas auxiliares'!$C$237,T678&lt;&gt;'Tabelas auxiliares'!$D$236),"FOLHA DE PESSOAL",IF(X678='Tabelas auxiliares'!$A$237,"CUSTEIO",IF(X678='Tabelas auxiliares'!$A$236,"INVESTIMENTO","ERRO - VERIFICAR"))))</f>
        <v>FOLHA DE PESSOAL</v>
      </c>
      <c r="Z678" s="64">
        <f t="shared" si="17"/>
        <v>729572.8</v>
      </c>
      <c r="AA678" s="44">
        <v>349.39</v>
      </c>
      <c r="AB678" s="44">
        <v>729223.41</v>
      </c>
      <c r="AD678" s="72"/>
      <c r="AE678" s="72"/>
      <c r="AF678" s="72"/>
      <c r="AG678" s="72"/>
      <c r="AH678" s="72"/>
      <c r="AI678" s="72"/>
      <c r="AJ678" s="72"/>
      <c r="AK678" s="72"/>
      <c r="AL678" s="72"/>
      <c r="AM678" s="72"/>
      <c r="AN678" s="72"/>
      <c r="AO678" s="72"/>
    </row>
    <row r="679" spans="1:41" x14ac:dyDescent="0.25">
      <c r="A679" t="s">
        <v>594</v>
      </c>
      <c r="B679" t="s">
        <v>302</v>
      </c>
      <c r="C679" t="s">
        <v>595</v>
      </c>
      <c r="D679" t="s">
        <v>90</v>
      </c>
      <c r="E679" t="s">
        <v>117</v>
      </c>
      <c r="F679" s="51" t="str">
        <f>IFERROR(VLOOKUP(D679,'Tabelas auxiliares'!$A$3:$B$61,2,FALSE),"")</f>
        <v>SUGEPE-FOLHA - PASEP + AUX. MORADIA</v>
      </c>
      <c r="G679" s="51" t="str">
        <f>IFERROR(VLOOKUP($B679,'Tabelas auxiliares'!$A$65:$C$102,2,FALSE),"")</f>
        <v>Folha de pagamento - Ativos, Previdência, PASEP</v>
      </c>
      <c r="H679" s="51" t="str">
        <f>IFERROR(VLOOKUP($B679,'Tabelas auxiliares'!$A$65:$C$102,3,FALSE),"")</f>
        <v>FOLHA DE PAGAMENTO / CONTRIBUICAO PARA O PSS / SUBSTITUICOES / INSS PATRONAL / PASEP</v>
      </c>
      <c r="I679" t="s">
        <v>2206</v>
      </c>
      <c r="J679" t="s">
        <v>2207</v>
      </c>
      <c r="K679" t="s">
        <v>2213</v>
      </c>
      <c r="L679" t="s">
        <v>2211</v>
      </c>
      <c r="M679" t="s">
        <v>165</v>
      </c>
      <c r="N679" t="s">
        <v>127</v>
      </c>
      <c r="O679" t="s">
        <v>167</v>
      </c>
      <c r="P679" t="s">
        <v>1959</v>
      </c>
      <c r="Q679" t="s">
        <v>168</v>
      </c>
      <c r="R679" t="s">
        <v>165</v>
      </c>
      <c r="S679" t="s">
        <v>119</v>
      </c>
      <c r="T679" t="s">
        <v>1960</v>
      </c>
      <c r="U679" t="s">
        <v>136</v>
      </c>
      <c r="V679" t="s">
        <v>1996</v>
      </c>
      <c r="W679" t="s">
        <v>1997</v>
      </c>
      <c r="X679" s="51" t="str">
        <f t="shared" si="16"/>
        <v>3</v>
      </c>
      <c r="Y679" s="51" t="str">
        <f>IF(T679="","",IF(AND(T679&lt;&gt;'Tabelas auxiliares'!$B$236,T679&lt;&gt;'Tabelas auxiliares'!$B$237,T679&lt;&gt;'Tabelas auxiliares'!$C$236,T679&lt;&gt;'Tabelas auxiliares'!$C$237,T679&lt;&gt;'Tabelas auxiliares'!$D$236),"FOLHA DE PESSOAL",IF(X679='Tabelas auxiliares'!$A$237,"CUSTEIO",IF(X679='Tabelas auxiliares'!$A$236,"INVESTIMENTO","ERRO - VERIFICAR"))))</f>
        <v>FOLHA DE PESSOAL</v>
      </c>
      <c r="Z679" s="64">
        <f t="shared" si="17"/>
        <v>10481.64</v>
      </c>
      <c r="AB679" s="44">
        <v>10481.64</v>
      </c>
      <c r="AD679" s="72"/>
      <c r="AE679" s="72"/>
      <c r="AF679" s="72"/>
      <c r="AG679" s="72"/>
      <c r="AH679" s="72"/>
      <c r="AI679" s="72"/>
      <c r="AJ679" s="72"/>
      <c r="AK679" s="72"/>
      <c r="AL679" s="72"/>
      <c r="AM679" s="72"/>
      <c r="AN679" s="72"/>
      <c r="AO679" s="72"/>
    </row>
    <row r="680" spans="1:41" x14ac:dyDescent="0.25">
      <c r="A680" t="s">
        <v>594</v>
      </c>
      <c r="B680" t="s">
        <v>302</v>
      </c>
      <c r="C680" t="s">
        <v>595</v>
      </c>
      <c r="D680" t="s">
        <v>90</v>
      </c>
      <c r="E680" t="s">
        <v>117</v>
      </c>
      <c r="F680" s="51" t="str">
        <f>IFERROR(VLOOKUP(D680,'Tabelas auxiliares'!$A$3:$B$61,2,FALSE),"")</f>
        <v>SUGEPE-FOLHA - PASEP + AUX. MORADIA</v>
      </c>
      <c r="G680" s="51" t="str">
        <f>IFERROR(VLOOKUP($B680,'Tabelas auxiliares'!$A$65:$C$102,2,FALSE),"")</f>
        <v>Folha de pagamento - Ativos, Previdência, PASEP</v>
      </c>
      <c r="H680" s="51" t="str">
        <f>IFERROR(VLOOKUP($B680,'Tabelas auxiliares'!$A$65:$C$102,3,FALSE),"")</f>
        <v>FOLHA DE PAGAMENTO / CONTRIBUICAO PARA O PSS / SUBSTITUICOES / INSS PATRONAL / PASEP</v>
      </c>
      <c r="I680" t="s">
        <v>2206</v>
      </c>
      <c r="J680" t="s">
        <v>2207</v>
      </c>
      <c r="K680" t="s">
        <v>2213</v>
      </c>
      <c r="L680" t="s">
        <v>2211</v>
      </c>
      <c r="M680" t="s">
        <v>165</v>
      </c>
      <c r="N680" t="s">
        <v>127</v>
      </c>
      <c r="O680" t="s">
        <v>167</v>
      </c>
      <c r="P680" t="s">
        <v>1959</v>
      </c>
      <c r="Q680" t="s">
        <v>168</v>
      </c>
      <c r="R680" t="s">
        <v>165</v>
      </c>
      <c r="S680" t="s">
        <v>119</v>
      </c>
      <c r="T680" t="s">
        <v>1960</v>
      </c>
      <c r="U680" t="s">
        <v>136</v>
      </c>
      <c r="V680" t="s">
        <v>2063</v>
      </c>
      <c r="W680" t="s">
        <v>2064</v>
      </c>
      <c r="X680" s="51" t="str">
        <f t="shared" si="16"/>
        <v>3</v>
      </c>
      <c r="Y680" s="51" t="str">
        <f>IF(T680="","",IF(AND(T680&lt;&gt;'Tabelas auxiliares'!$B$236,T680&lt;&gt;'Tabelas auxiliares'!$B$237,T680&lt;&gt;'Tabelas auxiliares'!$C$236,T680&lt;&gt;'Tabelas auxiliares'!$C$237,T680&lt;&gt;'Tabelas auxiliares'!$D$236),"FOLHA DE PESSOAL",IF(X680='Tabelas auxiliares'!$A$237,"CUSTEIO",IF(X680='Tabelas auxiliares'!$A$236,"INVESTIMENTO","ERRO - VERIFICAR"))))</f>
        <v>FOLHA DE PESSOAL</v>
      </c>
      <c r="Z680" s="64">
        <f t="shared" si="17"/>
        <v>624596.59</v>
      </c>
      <c r="AA680" s="44">
        <v>289226.59999999998</v>
      </c>
      <c r="AB680" s="44">
        <v>335369.99</v>
      </c>
      <c r="AD680" s="72"/>
      <c r="AE680" s="72"/>
      <c r="AF680" s="72"/>
      <c r="AG680" s="72"/>
      <c r="AH680" s="72"/>
      <c r="AI680" s="72"/>
      <c r="AJ680" s="72"/>
      <c r="AK680" s="72"/>
      <c r="AL680" s="72"/>
      <c r="AM680" s="72"/>
      <c r="AN680" s="72"/>
      <c r="AO680" s="72"/>
    </row>
    <row r="681" spans="1:41" x14ac:dyDescent="0.25">
      <c r="A681" t="s">
        <v>594</v>
      </c>
      <c r="B681" t="s">
        <v>302</v>
      </c>
      <c r="C681" t="s">
        <v>595</v>
      </c>
      <c r="D681" t="s">
        <v>90</v>
      </c>
      <c r="E681" t="s">
        <v>117</v>
      </c>
      <c r="F681" s="51" t="str">
        <f>IFERROR(VLOOKUP(D681,'Tabelas auxiliares'!$A$3:$B$61,2,FALSE),"")</f>
        <v>SUGEPE-FOLHA - PASEP + AUX. MORADIA</v>
      </c>
      <c r="G681" s="51" t="str">
        <f>IFERROR(VLOOKUP($B681,'Tabelas auxiliares'!$A$65:$C$102,2,FALSE),"")</f>
        <v>Folha de pagamento - Ativos, Previdência, PASEP</v>
      </c>
      <c r="H681" s="51" t="str">
        <f>IFERROR(VLOOKUP($B681,'Tabelas auxiliares'!$A$65:$C$102,3,FALSE),"")</f>
        <v>FOLHA DE PAGAMENTO / CONTRIBUICAO PARA O PSS / SUBSTITUICOES / INSS PATRONAL / PASEP</v>
      </c>
      <c r="I681" t="s">
        <v>2206</v>
      </c>
      <c r="J681" t="s">
        <v>2207</v>
      </c>
      <c r="K681" t="s">
        <v>2213</v>
      </c>
      <c r="L681" t="s">
        <v>2211</v>
      </c>
      <c r="M681" t="s">
        <v>165</v>
      </c>
      <c r="N681" t="s">
        <v>127</v>
      </c>
      <c r="O681" t="s">
        <v>167</v>
      </c>
      <c r="P681" t="s">
        <v>1959</v>
      </c>
      <c r="Q681" t="s">
        <v>168</v>
      </c>
      <c r="R681" t="s">
        <v>165</v>
      </c>
      <c r="S681" t="s">
        <v>119</v>
      </c>
      <c r="T681" t="s">
        <v>1960</v>
      </c>
      <c r="U681" t="s">
        <v>136</v>
      </c>
      <c r="V681" t="s">
        <v>1998</v>
      </c>
      <c r="W681" t="s">
        <v>1999</v>
      </c>
      <c r="X681" s="51" t="str">
        <f t="shared" si="16"/>
        <v>3</v>
      </c>
      <c r="Y681" s="51" t="str">
        <f>IF(T681="","",IF(AND(T681&lt;&gt;'Tabelas auxiliares'!$B$236,T681&lt;&gt;'Tabelas auxiliares'!$B$237,T681&lt;&gt;'Tabelas auxiliares'!$C$236,T681&lt;&gt;'Tabelas auxiliares'!$C$237,T681&lt;&gt;'Tabelas auxiliares'!$D$236),"FOLHA DE PESSOAL",IF(X681='Tabelas auxiliares'!$A$237,"CUSTEIO",IF(X681='Tabelas auxiliares'!$A$236,"INVESTIMENTO","ERRO - VERIFICAR"))))</f>
        <v>FOLHA DE PESSOAL</v>
      </c>
      <c r="Z681" s="64">
        <f t="shared" si="17"/>
        <v>17469.400000000001</v>
      </c>
      <c r="AB681" s="44">
        <v>17469.400000000001</v>
      </c>
      <c r="AD681" s="72"/>
      <c r="AE681" s="72"/>
      <c r="AF681" s="72"/>
      <c r="AG681" s="72"/>
      <c r="AH681" s="72"/>
      <c r="AI681" s="72"/>
      <c r="AJ681" s="72"/>
      <c r="AK681" s="72"/>
      <c r="AL681" s="72"/>
      <c r="AM681" s="72"/>
      <c r="AN681" s="72"/>
      <c r="AO681" s="72"/>
    </row>
    <row r="682" spans="1:41" x14ac:dyDescent="0.25">
      <c r="A682" t="s">
        <v>594</v>
      </c>
      <c r="B682" t="s">
        <v>302</v>
      </c>
      <c r="C682" t="s">
        <v>595</v>
      </c>
      <c r="D682" t="s">
        <v>90</v>
      </c>
      <c r="E682" t="s">
        <v>117</v>
      </c>
      <c r="F682" s="51" t="str">
        <f>IFERROR(VLOOKUP(D682,'Tabelas auxiliares'!$A$3:$B$61,2,FALSE),"")</f>
        <v>SUGEPE-FOLHA - PASEP + AUX. MORADIA</v>
      </c>
      <c r="G682" s="51" t="str">
        <f>IFERROR(VLOOKUP($B682,'Tabelas auxiliares'!$A$65:$C$102,2,FALSE),"")</f>
        <v>Folha de pagamento - Ativos, Previdência, PASEP</v>
      </c>
      <c r="H682" s="51" t="str">
        <f>IFERROR(VLOOKUP($B682,'Tabelas auxiliares'!$A$65:$C$102,3,FALSE),"")</f>
        <v>FOLHA DE PAGAMENTO / CONTRIBUICAO PARA O PSS / SUBSTITUICOES / INSS PATRONAL / PASEP</v>
      </c>
      <c r="I682" t="s">
        <v>2206</v>
      </c>
      <c r="J682" t="s">
        <v>2207</v>
      </c>
      <c r="K682" t="s">
        <v>2213</v>
      </c>
      <c r="L682" t="s">
        <v>2211</v>
      </c>
      <c r="M682" t="s">
        <v>165</v>
      </c>
      <c r="N682" t="s">
        <v>127</v>
      </c>
      <c r="O682" t="s">
        <v>167</v>
      </c>
      <c r="P682" t="s">
        <v>1959</v>
      </c>
      <c r="Q682" t="s">
        <v>168</v>
      </c>
      <c r="R682" t="s">
        <v>165</v>
      </c>
      <c r="S682" t="s">
        <v>119</v>
      </c>
      <c r="T682" t="s">
        <v>1960</v>
      </c>
      <c r="U682" t="s">
        <v>136</v>
      </c>
      <c r="V682" t="s">
        <v>2096</v>
      </c>
      <c r="W682" t="s">
        <v>2097</v>
      </c>
      <c r="X682" s="51" t="str">
        <f t="shared" si="16"/>
        <v>3</v>
      </c>
      <c r="Y682" s="51" t="str">
        <f>IF(T682="","",IF(AND(T682&lt;&gt;'Tabelas auxiliares'!$B$236,T682&lt;&gt;'Tabelas auxiliares'!$B$237,T682&lt;&gt;'Tabelas auxiliares'!$C$236,T682&lt;&gt;'Tabelas auxiliares'!$C$237,T682&lt;&gt;'Tabelas auxiliares'!$D$236),"FOLHA DE PESSOAL",IF(X682='Tabelas auxiliares'!$A$237,"CUSTEIO",IF(X682='Tabelas auxiliares'!$A$236,"INVESTIMENTO","ERRO - VERIFICAR"))))</f>
        <v>FOLHA DE PESSOAL</v>
      </c>
      <c r="Z682" s="64">
        <f t="shared" si="17"/>
        <v>7337.14</v>
      </c>
      <c r="AB682" s="44">
        <v>7337.14</v>
      </c>
      <c r="AD682" s="72"/>
      <c r="AE682" s="72"/>
      <c r="AF682" s="72"/>
      <c r="AG682" s="72"/>
      <c r="AH682" s="72"/>
      <c r="AI682" s="72"/>
      <c r="AJ682" s="72"/>
      <c r="AK682" s="72"/>
      <c r="AL682" s="72"/>
      <c r="AM682" s="72"/>
      <c r="AN682" s="72"/>
      <c r="AO682" s="72"/>
    </row>
    <row r="683" spans="1:41" x14ac:dyDescent="0.25">
      <c r="A683" t="s">
        <v>594</v>
      </c>
      <c r="B683" t="s">
        <v>302</v>
      </c>
      <c r="C683" t="s">
        <v>595</v>
      </c>
      <c r="D683" t="s">
        <v>90</v>
      </c>
      <c r="E683" t="s">
        <v>117</v>
      </c>
      <c r="F683" s="51" t="str">
        <f>IFERROR(VLOOKUP(D683,'Tabelas auxiliares'!$A$3:$B$61,2,FALSE),"")</f>
        <v>SUGEPE-FOLHA - PASEP + AUX. MORADIA</v>
      </c>
      <c r="G683" s="51" t="str">
        <f>IFERROR(VLOOKUP($B683,'Tabelas auxiliares'!$A$65:$C$102,2,FALSE),"")</f>
        <v>Folha de pagamento - Ativos, Previdência, PASEP</v>
      </c>
      <c r="H683" s="51" t="str">
        <f>IFERROR(VLOOKUP($B683,'Tabelas auxiliares'!$A$65:$C$102,3,FALSE),"")</f>
        <v>FOLHA DE PAGAMENTO / CONTRIBUICAO PARA O PSS / SUBSTITUICOES / INSS PATRONAL / PASEP</v>
      </c>
      <c r="I683" t="s">
        <v>2206</v>
      </c>
      <c r="J683" t="s">
        <v>2207</v>
      </c>
      <c r="K683" t="s">
        <v>2214</v>
      </c>
      <c r="L683" t="s">
        <v>2211</v>
      </c>
      <c r="M683" t="s">
        <v>165</v>
      </c>
      <c r="N683" t="s">
        <v>127</v>
      </c>
      <c r="O683" t="s">
        <v>167</v>
      </c>
      <c r="P683" t="s">
        <v>1959</v>
      </c>
      <c r="Q683" t="s">
        <v>168</v>
      </c>
      <c r="R683" t="s">
        <v>165</v>
      </c>
      <c r="S683" t="s">
        <v>119</v>
      </c>
      <c r="T683" t="s">
        <v>1960</v>
      </c>
      <c r="U683" t="s">
        <v>136</v>
      </c>
      <c r="V683" t="s">
        <v>2001</v>
      </c>
      <c r="W683" t="s">
        <v>2002</v>
      </c>
      <c r="X683" s="51" t="str">
        <f t="shared" si="16"/>
        <v>3</v>
      </c>
      <c r="Y683" s="51" t="str">
        <f>IF(T683="","",IF(AND(T683&lt;&gt;'Tabelas auxiliares'!$B$236,T683&lt;&gt;'Tabelas auxiliares'!$B$237,T683&lt;&gt;'Tabelas auxiliares'!$C$236,T683&lt;&gt;'Tabelas auxiliares'!$C$237,T683&lt;&gt;'Tabelas auxiliares'!$D$236),"FOLHA DE PESSOAL",IF(X683='Tabelas auxiliares'!$A$237,"CUSTEIO",IF(X683='Tabelas auxiliares'!$A$236,"INVESTIMENTO","ERRO - VERIFICAR"))))</f>
        <v>FOLHA DE PESSOAL</v>
      </c>
      <c r="Z683" s="64">
        <f t="shared" si="17"/>
        <v>9118865.0399999991</v>
      </c>
      <c r="AA683" s="44">
        <v>20321.82</v>
      </c>
      <c r="AB683" s="44">
        <v>5200741.76</v>
      </c>
      <c r="AC683" s="44">
        <v>3897801.46</v>
      </c>
      <c r="AD683" s="72"/>
      <c r="AE683" s="72"/>
      <c r="AF683" s="72"/>
      <c r="AG683" s="72"/>
      <c r="AH683" s="72"/>
      <c r="AI683" s="72"/>
      <c r="AJ683" s="72"/>
      <c r="AK683" s="72"/>
      <c r="AL683" s="72"/>
      <c r="AM683" s="72"/>
      <c r="AN683" s="72"/>
      <c r="AO683" s="72"/>
    </row>
    <row r="684" spans="1:41" x14ac:dyDescent="0.25">
      <c r="A684" t="s">
        <v>594</v>
      </c>
      <c r="B684" t="s">
        <v>302</v>
      </c>
      <c r="C684" t="s">
        <v>595</v>
      </c>
      <c r="D684" t="s">
        <v>90</v>
      </c>
      <c r="E684" t="s">
        <v>117</v>
      </c>
      <c r="F684" s="51" t="str">
        <f>IFERROR(VLOOKUP(D684,'Tabelas auxiliares'!$A$3:$B$61,2,FALSE),"")</f>
        <v>SUGEPE-FOLHA - PASEP + AUX. MORADIA</v>
      </c>
      <c r="G684" s="51" t="str">
        <f>IFERROR(VLOOKUP($B684,'Tabelas auxiliares'!$A$65:$C$102,2,FALSE),"")</f>
        <v>Folha de pagamento - Ativos, Previdência, PASEP</v>
      </c>
      <c r="H684" s="51" t="str">
        <f>IFERROR(VLOOKUP($B684,'Tabelas auxiliares'!$A$65:$C$102,3,FALSE),"")</f>
        <v>FOLHA DE PAGAMENTO / CONTRIBUICAO PARA O PSS / SUBSTITUICOES / INSS PATRONAL / PASEP</v>
      </c>
      <c r="I684" t="s">
        <v>2206</v>
      </c>
      <c r="J684" t="s">
        <v>2207</v>
      </c>
      <c r="K684" t="s">
        <v>2214</v>
      </c>
      <c r="L684" t="s">
        <v>2211</v>
      </c>
      <c r="M684" t="s">
        <v>165</v>
      </c>
      <c r="N684" t="s">
        <v>127</v>
      </c>
      <c r="O684" t="s">
        <v>167</v>
      </c>
      <c r="P684" t="s">
        <v>1959</v>
      </c>
      <c r="Q684" t="s">
        <v>168</v>
      </c>
      <c r="R684" t="s">
        <v>165</v>
      </c>
      <c r="S684" t="s">
        <v>119</v>
      </c>
      <c r="T684" t="s">
        <v>1960</v>
      </c>
      <c r="U684" t="s">
        <v>136</v>
      </c>
      <c r="V684" t="s">
        <v>2003</v>
      </c>
      <c r="W684" t="s">
        <v>2004</v>
      </c>
      <c r="X684" s="51" t="str">
        <f t="shared" si="16"/>
        <v>3</v>
      </c>
      <c r="Y684" s="51" t="str">
        <f>IF(T684="","",IF(AND(T684&lt;&gt;'Tabelas auxiliares'!$B$236,T684&lt;&gt;'Tabelas auxiliares'!$B$237,T684&lt;&gt;'Tabelas auxiliares'!$C$236,T684&lt;&gt;'Tabelas auxiliares'!$C$237,T684&lt;&gt;'Tabelas auxiliares'!$D$236),"FOLHA DE PESSOAL",IF(X684='Tabelas auxiliares'!$A$237,"CUSTEIO",IF(X684='Tabelas auxiliares'!$A$236,"INVESTIMENTO","ERRO - VERIFICAR"))))</f>
        <v>FOLHA DE PESSOAL</v>
      </c>
      <c r="Z684" s="64">
        <f t="shared" si="17"/>
        <v>3401.06</v>
      </c>
      <c r="AB684" s="44">
        <v>3401.06</v>
      </c>
      <c r="AD684" s="72"/>
      <c r="AE684" s="72"/>
      <c r="AF684" s="72"/>
      <c r="AG684" s="72"/>
      <c r="AH684" s="72"/>
      <c r="AI684" s="72"/>
      <c r="AJ684" s="72"/>
      <c r="AK684" s="72"/>
      <c r="AL684" s="72"/>
      <c r="AM684" s="72"/>
      <c r="AN684" s="72"/>
      <c r="AO684" s="72"/>
    </row>
    <row r="685" spans="1:41" x14ac:dyDescent="0.25">
      <c r="A685" t="s">
        <v>594</v>
      </c>
      <c r="B685" t="s">
        <v>302</v>
      </c>
      <c r="C685" t="s">
        <v>595</v>
      </c>
      <c r="D685" t="s">
        <v>90</v>
      </c>
      <c r="E685" t="s">
        <v>117</v>
      </c>
      <c r="F685" s="51" t="str">
        <f>IFERROR(VLOOKUP(D685,'Tabelas auxiliares'!$A$3:$B$61,2,FALSE),"")</f>
        <v>SUGEPE-FOLHA - PASEP + AUX. MORADIA</v>
      </c>
      <c r="G685" s="51" t="str">
        <f>IFERROR(VLOOKUP($B685,'Tabelas auxiliares'!$A$65:$C$102,2,FALSE),"")</f>
        <v>Folha de pagamento - Ativos, Previdência, PASEP</v>
      </c>
      <c r="H685" s="51" t="str">
        <f>IFERROR(VLOOKUP($B685,'Tabelas auxiliares'!$A$65:$C$102,3,FALSE),"")</f>
        <v>FOLHA DE PAGAMENTO / CONTRIBUICAO PARA O PSS / SUBSTITUICOES / INSS PATRONAL / PASEP</v>
      </c>
      <c r="I685" t="s">
        <v>2206</v>
      </c>
      <c r="J685" t="s">
        <v>2207</v>
      </c>
      <c r="K685" t="s">
        <v>2214</v>
      </c>
      <c r="L685" t="s">
        <v>2211</v>
      </c>
      <c r="M685" t="s">
        <v>165</v>
      </c>
      <c r="N685" t="s">
        <v>127</v>
      </c>
      <c r="O685" t="s">
        <v>167</v>
      </c>
      <c r="P685" t="s">
        <v>1959</v>
      </c>
      <c r="Q685" t="s">
        <v>168</v>
      </c>
      <c r="R685" t="s">
        <v>165</v>
      </c>
      <c r="S685" t="s">
        <v>119</v>
      </c>
      <c r="T685" t="s">
        <v>1960</v>
      </c>
      <c r="U685" t="s">
        <v>136</v>
      </c>
      <c r="V685" t="s">
        <v>2005</v>
      </c>
      <c r="W685" t="s">
        <v>2006</v>
      </c>
      <c r="X685" s="51" t="str">
        <f t="shared" si="16"/>
        <v>3</v>
      </c>
      <c r="Y685" s="51" t="str">
        <f>IF(T685="","",IF(AND(T685&lt;&gt;'Tabelas auxiliares'!$B$236,T685&lt;&gt;'Tabelas auxiliares'!$B$237,T685&lt;&gt;'Tabelas auxiliares'!$C$236,T685&lt;&gt;'Tabelas auxiliares'!$C$237,T685&lt;&gt;'Tabelas auxiliares'!$D$236),"FOLHA DE PESSOAL",IF(X685='Tabelas auxiliares'!$A$237,"CUSTEIO",IF(X685='Tabelas auxiliares'!$A$236,"INVESTIMENTO","ERRO - VERIFICAR"))))</f>
        <v>FOLHA DE PESSOAL</v>
      </c>
      <c r="Z685" s="64">
        <f t="shared" si="17"/>
        <v>582.34</v>
      </c>
      <c r="AB685" s="44">
        <v>582.34</v>
      </c>
      <c r="AD685" s="72"/>
      <c r="AE685" s="72"/>
      <c r="AF685" s="72"/>
      <c r="AG685" s="72"/>
      <c r="AH685" s="72"/>
      <c r="AI685" s="72"/>
      <c r="AJ685" s="72"/>
      <c r="AK685" s="72"/>
      <c r="AL685" s="72"/>
      <c r="AM685" s="72"/>
      <c r="AN685" s="72"/>
      <c r="AO685" s="72"/>
    </row>
    <row r="686" spans="1:41" x14ac:dyDescent="0.25">
      <c r="A686" t="s">
        <v>594</v>
      </c>
      <c r="B686" t="s">
        <v>302</v>
      </c>
      <c r="C686" t="s">
        <v>595</v>
      </c>
      <c r="D686" t="s">
        <v>90</v>
      </c>
      <c r="E686" t="s">
        <v>117</v>
      </c>
      <c r="F686" s="51" t="str">
        <f>IFERROR(VLOOKUP(D686,'Tabelas auxiliares'!$A$3:$B$61,2,FALSE),"")</f>
        <v>SUGEPE-FOLHA - PASEP + AUX. MORADIA</v>
      </c>
      <c r="G686" s="51" t="str">
        <f>IFERROR(VLOOKUP($B686,'Tabelas auxiliares'!$A$65:$C$102,2,FALSE),"")</f>
        <v>Folha de pagamento - Ativos, Previdência, PASEP</v>
      </c>
      <c r="H686" s="51" t="str">
        <f>IFERROR(VLOOKUP($B686,'Tabelas auxiliares'!$A$65:$C$102,3,FALSE),"")</f>
        <v>FOLHA DE PAGAMENTO / CONTRIBUICAO PARA O PSS / SUBSTITUICOES / INSS PATRONAL / PASEP</v>
      </c>
      <c r="I686" t="s">
        <v>2206</v>
      </c>
      <c r="J686" t="s">
        <v>2207</v>
      </c>
      <c r="K686" t="s">
        <v>2214</v>
      </c>
      <c r="L686" t="s">
        <v>2211</v>
      </c>
      <c r="M686" t="s">
        <v>165</v>
      </c>
      <c r="N686" t="s">
        <v>127</v>
      </c>
      <c r="O686" t="s">
        <v>167</v>
      </c>
      <c r="P686" t="s">
        <v>1959</v>
      </c>
      <c r="Q686" t="s">
        <v>168</v>
      </c>
      <c r="R686" t="s">
        <v>165</v>
      </c>
      <c r="S686" t="s">
        <v>119</v>
      </c>
      <c r="T686" t="s">
        <v>1960</v>
      </c>
      <c r="U686" t="s">
        <v>136</v>
      </c>
      <c r="V686" t="s">
        <v>2007</v>
      </c>
      <c r="W686" t="s">
        <v>2008</v>
      </c>
      <c r="X686" s="51" t="str">
        <f t="shared" si="16"/>
        <v>3</v>
      </c>
      <c r="Y686" s="51" t="str">
        <f>IF(T686="","",IF(AND(T686&lt;&gt;'Tabelas auxiliares'!$B$236,T686&lt;&gt;'Tabelas auxiliares'!$B$237,T686&lt;&gt;'Tabelas auxiliares'!$C$236,T686&lt;&gt;'Tabelas auxiliares'!$C$237,T686&lt;&gt;'Tabelas auxiliares'!$D$236),"FOLHA DE PESSOAL",IF(X686='Tabelas auxiliares'!$A$237,"CUSTEIO",IF(X686='Tabelas auxiliares'!$A$236,"INVESTIMENTO","ERRO - VERIFICAR"))))</f>
        <v>FOLHA DE PESSOAL</v>
      </c>
      <c r="Z686" s="64">
        <f t="shared" si="17"/>
        <v>9483.19</v>
      </c>
      <c r="AB686" s="44">
        <v>9483.19</v>
      </c>
      <c r="AD686" s="72"/>
      <c r="AE686" s="72"/>
      <c r="AF686" s="72"/>
      <c r="AG686" s="72"/>
      <c r="AH686" s="72"/>
      <c r="AI686" s="72"/>
      <c r="AJ686" s="72"/>
      <c r="AK686" s="72"/>
      <c r="AL686" s="72"/>
      <c r="AM686" s="72"/>
      <c r="AN686" s="72"/>
      <c r="AO686" s="72"/>
    </row>
    <row r="687" spans="1:41" x14ac:dyDescent="0.25">
      <c r="A687" t="s">
        <v>594</v>
      </c>
      <c r="B687" t="s">
        <v>302</v>
      </c>
      <c r="C687" t="s">
        <v>595</v>
      </c>
      <c r="D687" t="s">
        <v>90</v>
      </c>
      <c r="E687" t="s">
        <v>117</v>
      </c>
      <c r="F687" s="51" t="str">
        <f>IFERROR(VLOOKUP(D687,'Tabelas auxiliares'!$A$3:$B$61,2,FALSE),"")</f>
        <v>SUGEPE-FOLHA - PASEP + AUX. MORADIA</v>
      </c>
      <c r="G687" s="51" t="str">
        <f>IFERROR(VLOOKUP($B687,'Tabelas auxiliares'!$A$65:$C$102,2,FALSE),"")</f>
        <v>Folha de pagamento - Ativos, Previdência, PASEP</v>
      </c>
      <c r="H687" s="51" t="str">
        <f>IFERROR(VLOOKUP($B687,'Tabelas auxiliares'!$A$65:$C$102,3,FALSE),"")</f>
        <v>FOLHA DE PAGAMENTO / CONTRIBUICAO PARA O PSS / SUBSTITUICOES / INSS PATRONAL / PASEP</v>
      </c>
      <c r="I687" t="s">
        <v>2206</v>
      </c>
      <c r="J687" t="s">
        <v>2207</v>
      </c>
      <c r="K687" t="s">
        <v>2214</v>
      </c>
      <c r="L687" t="s">
        <v>2211</v>
      </c>
      <c r="M687" t="s">
        <v>165</v>
      </c>
      <c r="N687" t="s">
        <v>127</v>
      </c>
      <c r="O687" t="s">
        <v>167</v>
      </c>
      <c r="P687" t="s">
        <v>1959</v>
      </c>
      <c r="Q687" t="s">
        <v>168</v>
      </c>
      <c r="R687" t="s">
        <v>165</v>
      </c>
      <c r="S687" t="s">
        <v>119</v>
      </c>
      <c r="T687" t="s">
        <v>1960</v>
      </c>
      <c r="U687" t="s">
        <v>136</v>
      </c>
      <c r="V687" t="s">
        <v>2009</v>
      </c>
      <c r="W687" t="s">
        <v>2010</v>
      </c>
      <c r="X687" s="51" t="str">
        <f t="shared" si="10"/>
        <v>3</v>
      </c>
      <c r="Y687" s="51" t="str">
        <f>IF(T687="","",IF(AND(T687&lt;&gt;'Tabelas auxiliares'!$B$236,T687&lt;&gt;'Tabelas auxiliares'!$B$237,T687&lt;&gt;'Tabelas auxiliares'!$C$236,T687&lt;&gt;'Tabelas auxiliares'!$C$237,T687&lt;&gt;'Tabelas auxiliares'!$D$236),"FOLHA DE PESSOAL",IF(X687='Tabelas auxiliares'!$A$237,"CUSTEIO",IF(X687='Tabelas auxiliares'!$A$236,"INVESTIMENTO","ERRO - VERIFICAR"))))</f>
        <v>FOLHA DE PESSOAL</v>
      </c>
      <c r="Z687" s="64">
        <f t="shared" si="11"/>
        <v>107527.9</v>
      </c>
      <c r="AB687" s="44">
        <v>107527.9</v>
      </c>
      <c r="AD687" s="72"/>
      <c r="AE687" s="72"/>
      <c r="AF687" s="72"/>
      <c r="AG687" s="72"/>
      <c r="AH687" s="72"/>
      <c r="AI687" s="72"/>
      <c r="AJ687" s="72"/>
      <c r="AK687" s="72"/>
      <c r="AL687" s="72"/>
      <c r="AM687" s="72"/>
      <c r="AN687" s="72"/>
      <c r="AO687" s="72"/>
    </row>
    <row r="688" spans="1:41" x14ac:dyDescent="0.25">
      <c r="A688" t="s">
        <v>594</v>
      </c>
      <c r="B688" t="s">
        <v>302</v>
      </c>
      <c r="C688" t="s">
        <v>595</v>
      </c>
      <c r="D688" t="s">
        <v>90</v>
      </c>
      <c r="E688" t="s">
        <v>117</v>
      </c>
      <c r="F688" s="51" t="str">
        <f>IFERROR(VLOOKUP(D688,'Tabelas auxiliares'!$A$3:$B$61,2,FALSE),"")</f>
        <v>SUGEPE-FOLHA - PASEP + AUX. MORADIA</v>
      </c>
      <c r="G688" s="51" t="str">
        <f>IFERROR(VLOOKUP($B688,'Tabelas auxiliares'!$A$65:$C$102,2,FALSE),"")</f>
        <v>Folha de pagamento - Ativos, Previdência, PASEP</v>
      </c>
      <c r="H688" s="51" t="str">
        <f>IFERROR(VLOOKUP($B688,'Tabelas auxiliares'!$A$65:$C$102,3,FALSE),"")</f>
        <v>FOLHA DE PAGAMENTO / CONTRIBUICAO PARA O PSS / SUBSTITUICOES / INSS PATRONAL / PASEP</v>
      </c>
      <c r="I688" t="s">
        <v>2206</v>
      </c>
      <c r="J688" t="s">
        <v>2207</v>
      </c>
      <c r="K688" t="s">
        <v>2214</v>
      </c>
      <c r="L688" t="s">
        <v>2211</v>
      </c>
      <c r="M688" t="s">
        <v>165</v>
      </c>
      <c r="N688" t="s">
        <v>127</v>
      </c>
      <c r="O688" t="s">
        <v>167</v>
      </c>
      <c r="P688" t="s">
        <v>1959</v>
      </c>
      <c r="Q688" t="s">
        <v>168</v>
      </c>
      <c r="R688" t="s">
        <v>165</v>
      </c>
      <c r="S688" t="s">
        <v>119</v>
      </c>
      <c r="T688" t="s">
        <v>1960</v>
      </c>
      <c r="U688" t="s">
        <v>136</v>
      </c>
      <c r="V688" t="s">
        <v>2011</v>
      </c>
      <c r="W688" t="s">
        <v>2012</v>
      </c>
      <c r="X688" s="51" t="str">
        <f t="shared" si="10"/>
        <v>3</v>
      </c>
      <c r="Y688" s="51" t="str">
        <f>IF(T688="","",IF(AND(T688&lt;&gt;'Tabelas auxiliares'!$B$236,T688&lt;&gt;'Tabelas auxiliares'!$B$237,T688&lt;&gt;'Tabelas auxiliares'!$C$236,T688&lt;&gt;'Tabelas auxiliares'!$C$237,T688&lt;&gt;'Tabelas auxiliares'!$D$236),"FOLHA DE PESSOAL",IF(X688='Tabelas auxiliares'!$A$237,"CUSTEIO",IF(X688='Tabelas auxiliares'!$A$236,"INVESTIMENTO","ERRO - VERIFICAR"))))</f>
        <v>FOLHA DE PESSOAL</v>
      </c>
      <c r="Z688" s="64">
        <f t="shared" si="11"/>
        <v>9256.19</v>
      </c>
      <c r="AB688" s="44">
        <v>9256.19</v>
      </c>
      <c r="AD688" s="72"/>
      <c r="AE688" s="72"/>
      <c r="AF688" s="72"/>
      <c r="AG688" s="72"/>
      <c r="AH688" s="72"/>
      <c r="AI688" s="72"/>
      <c r="AJ688" s="72"/>
      <c r="AK688" s="72"/>
      <c r="AL688" s="72"/>
      <c r="AM688" s="72"/>
      <c r="AN688" s="72"/>
      <c r="AO688" s="72"/>
    </row>
    <row r="689" spans="1:41" x14ac:dyDescent="0.25">
      <c r="A689" t="s">
        <v>594</v>
      </c>
      <c r="B689" t="s">
        <v>302</v>
      </c>
      <c r="C689" t="s">
        <v>595</v>
      </c>
      <c r="D689" t="s">
        <v>90</v>
      </c>
      <c r="E689" t="s">
        <v>117</v>
      </c>
      <c r="F689" s="51" t="str">
        <f>IFERROR(VLOOKUP(D689,'Tabelas auxiliares'!$A$3:$B$61,2,FALSE),"")</f>
        <v>SUGEPE-FOLHA - PASEP + AUX. MORADIA</v>
      </c>
      <c r="G689" s="51" t="str">
        <f>IFERROR(VLOOKUP($B689,'Tabelas auxiliares'!$A$65:$C$102,2,FALSE),"")</f>
        <v>Folha de pagamento - Ativos, Previdência, PASEP</v>
      </c>
      <c r="H689" s="51" t="str">
        <f>IFERROR(VLOOKUP($B689,'Tabelas auxiliares'!$A$65:$C$102,3,FALSE),"")</f>
        <v>FOLHA DE PAGAMENTO / CONTRIBUICAO PARA O PSS / SUBSTITUICOES / INSS PATRONAL / PASEP</v>
      </c>
      <c r="I689" t="s">
        <v>2206</v>
      </c>
      <c r="J689" t="s">
        <v>2207</v>
      </c>
      <c r="K689" t="s">
        <v>2214</v>
      </c>
      <c r="L689" t="s">
        <v>2211</v>
      </c>
      <c r="M689" t="s">
        <v>165</v>
      </c>
      <c r="N689" t="s">
        <v>127</v>
      </c>
      <c r="O689" t="s">
        <v>167</v>
      </c>
      <c r="P689" t="s">
        <v>1959</v>
      </c>
      <c r="Q689" t="s">
        <v>168</v>
      </c>
      <c r="R689" t="s">
        <v>165</v>
      </c>
      <c r="S689" t="s">
        <v>119</v>
      </c>
      <c r="T689" t="s">
        <v>1960</v>
      </c>
      <c r="U689" t="s">
        <v>136</v>
      </c>
      <c r="V689" t="s">
        <v>2013</v>
      </c>
      <c r="W689" t="s">
        <v>2014</v>
      </c>
      <c r="X689" s="51" t="str">
        <f t="shared" si="10"/>
        <v>3</v>
      </c>
      <c r="Y689" s="51" t="str">
        <f>IF(T689="","",IF(AND(T689&lt;&gt;'Tabelas auxiliares'!$B$236,T689&lt;&gt;'Tabelas auxiliares'!$B$237,T689&lt;&gt;'Tabelas auxiliares'!$C$236,T689&lt;&gt;'Tabelas auxiliares'!$C$237,T689&lt;&gt;'Tabelas auxiliares'!$D$236),"FOLHA DE PESSOAL",IF(X689='Tabelas auxiliares'!$A$237,"CUSTEIO",IF(X689='Tabelas auxiliares'!$A$236,"INVESTIMENTO","ERRO - VERIFICAR"))))</f>
        <v>FOLHA DE PESSOAL</v>
      </c>
      <c r="Z689" s="64">
        <f t="shared" si="11"/>
        <v>7837908.4700000007</v>
      </c>
      <c r="AA689" s="44">
        <v>5175.99</v>
      </c>
      <c r="AB689" s="44">
        <v>7832732.4800000004</v>
      </c>
      <c r="AD689" s="72"/>
      <c r="AE689" s="72"/>
      <c r="AF689" s="72"/>
      <c r="AG689" s="72"/>
      <c r="AH689" s="72"/>
      <c r="AI689" s="72"/>
      <c r="AJ689" s="72"/>
      <c r="AK689" s="72"/>
      <c r="AL689" s="72"/>
      <c r="AM689" s="72"/>
      <c r="AN689" s="72"/>
      <c r="AO689" s="72"/>
    </row>
    <row r="690" spans="1:41" x14ac:dyDescent="0.25">
      <c r="A690" t="s">
        <v>594</v>
      </c>
      <c r="B690" t="s">
        <v>302</v>
      </c>
      <c r="C690" t="s">
        <v>595</v>
      </c>
      <c r="D690" t="s">
        <v>90</v>
      </c>
      <c r="E690" t="s">
        <v>117</v>
      </c>
      <c r="F690" s="51" t="str">
        <f>IFERROR(VLOOKUP(D690,'Tabelas auxiliares'!$A$3:$B$61,2,FALSE),"")</f>
        <v>SUGEPE-FOLHA - PASEP + AUX. MORADIA</v>
      </c>
      <c r="G690" s="51" t="str">
        <f>IFERROR(VLOOKUP($B690,'Tabelas auxiliares'!$A$65:$C$102,2,FALSE),"")</f>
        <v>Folha de pagamento - Ativos, Previdência, PASEP</v>
      </c>
      <c r="H690" s="51" t="str">
        <f>IFERROR(VLOOKUP($B690,'Tabelas auxiliares'!$A$65:$C$102,3,FALSE),"")</f>
        <v>FOLHA DE PAGAMENTO / CONTRIBUICAO PARA O PSS / SUBSTITUICOES / INSS PATRONAL / PASEP</v>
      </c>
      <c r="I690" t="s">
        <v>2206</v>
      </c>
      <c r="J690" t="s">
        <v>2207</v>
      </c>
      <c r="K690" t="s">
        <v>2214</v>
      </c>
      <c r="L690" t="s">
        <v>2211</v>
      </c>
      <c r="M690" t="s">
        <v>165</v>
      </c>
      <c r="N690" t="s">
        <v>127</v>
      </c>
      <c r="O690" t="s">
        <v>167</v>
      </c>
      <c r="P690" t="s">
        <v>1959</v>
      </c>
      <c r="Q690" t="s">
        <v>168</v>
      </c>
      <c r="R690" t="s">
        <v>165</v>
      </c>
      <c r="S690" t="s">
        <v>119</v>
      </c>
      <c r="T690" t="s">
        <v>1960</v>
      </c>
      <c r="U690" t="s">
        <v>136</v>
      </c>
      <c r="V690" t="s">
        <v>2015</v>
      </c>
      <c r="W690" t="s">
        <v>2016</v>
      </c>
      <c r="X690" s="51" t="str">
        <f t="shared" si="10"/>
        <v>3</v>
      </c>
      <c r="Y690" s="51" t="str">
        <f>IF(T690="","",IF(AND(T690&lt;&gt;'Tabelas auxiliares'!$B$236,T690&lt;&gt;'Tabelas auxiliares'!$B$237,T690&lt;&gt;'Tabelas auxiliares'!$C$236,T690&lt;&gt;'Tabelas auxiliares'!$C$237,T690&lt;&gt;'Tabelas auxiliares'!$D$236),"FOLHA DE PESSOAL",IF(X690='Tabelas auxiliares'!$A$237,"CUSTEIO",IF(X690='Tabelas auxiliares'!$A$236,"INVESTIMENTO","ERRO - VERIFICAR"))))</f>
        <v>FOLHA DE PESSOAL</v>
      </c>
      <c r="Z690" s="64">
        <f t="shared" si="11"/>
        <v>120840.37</v>
      </c>
      <c r="AA690" s="44">
        <v>2143.34</v>
      </c>
      <c r="AB690" s="44">
        <v>118697.03</v>
      </c>
      <c r="AD690" s="72"/>
      <c r="AE690" s="72"/>
      <c r="AF690" s="72"/>
      <c r="AG690" s="72"/>
      <c r="AH690" s="72"/>
      <c r="AI690" s="72"/>
      <c r="AJ690" s="72"/>
      <c r="AK690" s="72"/>
      <c r="AL690" s="72"/>
      <c r="AM690" s="72"/>
      <c r="AN690" s="72"/>
      <c r="AO690" s="72"/>
    </row>
    <row r="691" spans="1:41" x14ac:dyDescent="0.25">
      <c r="A691" t="s">
        <v>594</v>
      </c>
      <c r="B691" t="s">
        <v>302</v>
      </c>
      <c r="C691" t="s">
        <v>595</v>
      </c>
      <c r="D691" t="s">
        <v>90</v>
      </c>
      <c r="E691" t="s">
        <v>117</v>
      </c>
      <c r="F691" s="51" t="str">
        <f>IFERROR(VLOOKUP(D691,'Tabelas auxiliares'!$A$3:$B$61,2,FALSE),"")</f>
        <v>SUGEPE-FOLHA - PASEP + AUX. MORADIA</v>
      </c>
      <c r="G691" s="51" t="str">
        <f>IFERROR(VLOOKUP($B691,'Tabelas auxiliares'!$A$65:$C$102,2,FALSE),"")</f>
        <v>Folha de pagamento - Ativos, Previdência, PASEP</v>
      </c>
      <c r="H691" s="51" t="str">
        <f>IFERROR(VLOOKUP($B691,'Tabelas auxiliares'!$A$65:$C$102,3,FALSE),"")</f>
        <v>FOLHA DE PAGAMENTO / CONTRIBUICAO PARA O PSS / SUBSTITUICOES / INSS PATRONAL / PASEP</v>
      </c>
      <c r="I691" t="s">
        <v>2206</v>
      </c>
      <c r="J691" t="s">
        <v>2207</v>
      </c>
      <c r="K691" t="s">
        <v>2214</v>
      </c>
      <c r="L691" t="s">
        <v>2211</v>
      </c>
      <c r="M691" t="s">
        <v>165</v>
      </c>
      <c r="N691" t="s">
        <v>127</v>
      </c>
      <c r="O691" t="s">
        <v>167</v>
      </c>
      <c r="P691" t="s">
        <v>1959</v>
      </c>
      <c r="Q691" t="s">
        <v>168</v>
      </c>
      <c r="R691" t="s">
        <v>165</v>
      </c>
      <c r="S691" t="s">
        <v>119</v>
      </c>
      <c r="T691" t="s">
        <v>1960</v>
      </c>
      <c r="U691" t="s">
        <v>136</v>
      </c>
      <c r="V691" t="s">
        <v>2017</v>
      </c>
      <c r="W691" t="s">
        <v>2018</v>
      </c>
      <c r="X691" s="51" t="str">
        <f t="shared" si="10"/>
        <v>3</v>
      </c>
      <c r="Y691" s="51" t="str">
        <f>IF(T691="","",IF(AND(T691&lt;&gt;'Tabelas auxiliares'!$B$236,T691&lt;&gt;'Tabelas auxiliares'!$B$237,T691&lt;&gt;'Tabelas auxiliares'!$C$236,T691&lt;&gt;'Tabelas auxiliares'!$C$237,T691&lt;&gt;'Tabelas auxiliares'!$D$236),"FOLHA DE PESSOAL",IF(X691='Tabelas auxiliares'!$A$237,"CUSTEIO",IF(X691='Tabelas auxiliares'!$A$236,"INVESTIMENTO","ERRO - VERIFICAR"))))</f>
        <v>FOLHA DE PESSOAL</v>
      </c>
      <c r="Z691" s="64">
        <f t="shared" si="11"/>
        <v>218511.96</v>
      </c>
      <c r="AB691" s="44">
        <v>218511.96</v>
      </c>
      <c r="AD691" s="72"/>
      <c r="AE691" s="72"/>
      <c r="AF691" s="72"/>
      <c r="AG691" s="72"/>
      <c r="AH691" s="72"/>
      <c r="AI691" s="72"/>
      <c r="AJ691" s="72"/>
      <c r="AK691" s="72"/>
      <c r="AL691" s="72"/>
      <c r="AM691" s="72"/>
      <c r="AN691" s="72"/>
      <c r="AO691" s="72"/>
    </row>
    <row r="692" spans="1:41" x14ac:dyDescent="0.25">
      <c r="A692" t="s">
        <v>594</v>
      </c>
      <c r="B692" t="s">
        <v>302</v>
      </c>
      <c r="C692" t="s">
        <v>595</v>
      </c>
      <c r="D692" t="s">
        <v>90</v>
      </c>
      <c r="E692" t="s">
        <v>117</v>
      </c>
      <c r="F692" s="51" t="str">
        <f>IFERROR(VLOOKUP(D692,'Tabelas auxiliares'!$A$3:$B$61,2,FALSE),"")</f>
        <v>SUGEPE-FOLHA - PASEP + AUX. MORADIA</v>
      </c>
      <c r="G692" s="51" t="str">
        <f>IFERROR(VLOOKUP($B692,'Tabelas auxiliares'!$A$65:$C$102,2,FALSE),"")</f>
        <v>Folha de pagamento - Ativos, Previdência, PASEP</v>
      </c>
      <c r="H692" s="51" t="str">
        <f>IFERROR(VLOOKUP($B692,'Tabelas auxiliares'!$A$65:$C$102,3,FALSE),"")</f>
        <v>FOLHA DE PAGAMENTO / CONTRIBUICAO PARA O PSS / SUBSTITUICOES / INSS PATRONAL / PASEP</v>
      </c>
      <c r="I692" t="s">
        <v>2206</v>
      </c>
      <c r="J692" t="s">
        <v>2207</v>
      </c>
      <c r="K692" t="s">
        <v>2214</v>
      </c>
      <c r="L692" t="s">
        <v>2211</v>
      </c>
      <c r="M692" t="s">
        <v>165</v>
      </c>
      <c r="N692" t="s">
        <v>127</v>
      </c>
      <c r="O692" t="s">
        <v>167</v>
      </c>
      <c r="P692" t="s">
        <v>1959</v>
      </c>
      <c r="Q692" t="s">
        <v>168</v>
      </c>
      <c r="R692" t="s">
        <v>165</v>
      </c>
      <c r="S692" t="s">
        <v>119</v>
      </c>
      <c r="T692" t="s">
        <v>1960</v>
      </c>
      <c r="U692" t="s">
        <v>136</v>
      </c>
      <c r="V692" t="s">
        <v>2019</v>
      </c>
      <c r="W692" t="s">
        <v>2020</v>
      </c>
      <c r="X692" s="51" t="str">
        <f t="shared" si="10"/>
        <v>3</v>
      </c>
      <c r="Y692" s="51" t="str">
        <f>IF(T692="","",IF(AND(T692&lt;&gt;'Tabelas auxiliares'!$B$236,T692&lt;&gt;'Tabelas auxiliares'!$B$237,T692&lt;&gt;'Tabelas auxiliares'!$C$236,T692&lt;&gt;'Tabelas auxiliares'!$C$237,T692&lt;&gt;'Tabelas auxiliares'!$D$236),"FOLHA DE PESSOAL",IF(X692='Tabelas auxiliares'!$A$237,"CUSTEIO",IF(X692='Tabelas auxiliares'!$A$236,"INVESTIMENTO","ERRO - VERIFICAR"))))</f>
        <v>FOLHA DE PESSOAL</v>
      </c>
      <c r="Z692" s="64">
        <f t="shared" si="11"/>
        <v>4583.0200000000004</v>
      </c>
      <c r="AB692" s="44">
        <v>4583.0200000000004</v>
      </c>
      <c r="AD692" s="72"/>
      <c r="AE692" s="72"/>
      <c r="AF692" s="72"/>
      <c r="AG692" s="72"/>
      <c r="AH692" s="72"/>
      <c r="AI692" s="72"/>
      <c r="AJ692" s="72"/>
      <c r="AK692" s="72"/>
      <c r="AL692" s="72"/>
      <c r="AM692" s="72"/>
      <c r="AN692" s="72"/>
      <c r="AO692" s="72"/>
    </row>
    <row r="693" spans="1:41" x14ac:dyDescent="0.25">
      <c r="A693" t="s">
        <v>594</v>
      </c>
      <c r="B693" t="s">
        <v>302</v>
      </c>
      <c r="C693" t="s">
        <v>595</v>
      </c>
      <c r="D693" t="s">
        <v>90</v>
      </c>
      <c r="E693" t="s">
        <v>117</v>
      </c>
      <c r="F693" s="51" t="str">
        <f>IFERROR(VLOOKUP(D693,'Tabelas auxiliares'!$A$3:$B$61,2,FALSE),"")</f>
        <v>SUGEPE-FOLHA - PASEP + AUX. MORADIA</v>
      </c>
      <c r="G693" s="51" t="str">
        <f>IFERROR(VLOOKUP($B693,'Tabelas auxiliares'!$A$65:$C$102,2,FALSE),"")</f>
        <v>Folha de pagamento - Ativos, Previdência, PASEP</v>
      </c>
      <c r="H693" s="51" t="str">
        <f>IFERROR(VLOOKUP($B693,'Tabelas auxiliares'!$A$65:$C$102,3,FALSE),"")</f>
        <v>FOLHA DE PAGAMENTO / CONTRIBUICAO PARA O PSS / SUBSTITUICOES / INSS PATRONAL / PASEP</v>
      </c>
      <c r="I693" t="s">
        <v>2206</v>
      </c>
      <c r="J693" t="s">
        <v>2207</v>
      </c>
      <c r="K693" t="s">
        <v>2214</v>
      </c>
      <c r="L693" t="s">
        <v>2211</v>
      </c>
      <c r="M693" t="s">
        <v>165</v>
      </c>
      <c r="N693" t="s">
        <v>127</v>
      </c>
      <c r="O693" t="s">
        <v>167</v>
      </c>
      <c r="P693" t="s">
        <v>1959</v>
      </c>
      <c r="Q693" t="s">
        <v>168</v>
      </c>
      <c r="R693" t="s">
        <v>165</v>
      </c>
      <c r="S693" t="s">
        <v>119</v>
      </c>
      <c r="T693" t="s">
        <v>1960</v>
      </c>
      <c r="U693" t="s">
        <v>136</v>
      </c>
      <c r="V693" t="s">
        <v>2021</v>
      </c>
      <c r="W693" t="s">
        <v>2022</v>
      </c>
      <c r="X693" s="51" t="str">
        <f t="shared" si="10"/>
        <v>3</v>
      </c>
      <c r="Y693" s="51" t="str">
        <f>IF(T693="","",IF(AND(T693&lt;&gt;'Tabelas auxiliares'!$B$236,T693&lt;&gt;'Tabelas auxiliares'!$B$237,T693&lt;&gt;'Tabelas auxiliares'!$C$236,T693&lt;&gt;'Tabelas auxiliares'!$C$237,T693&lt;&gt;'Tabelas auxiliares'!$D$236),"FOLHA DE PESSOAL",IF(X693='Tabelas auxiliares'!$A$237,"CUSTEIO",IF(X693='Tabelas auxiliares'!$A$236,"INVESTIMENTO","ERRO - VERIFICAR"))))</f>
        <v>FOLHA DE PESSOAL</v>
      </c>
      <c r="Z693" s="64">
        <f t="shared" si="11"/>
        <v>61337.79</v>
      </c>
      <c r="AA693" s="44">
        <v>1975.35</v>
      </c>
      <c r="AB693" s="44">
        <v>59362.44</v>
      </c>
      <c r="AD693" s="72"/>
      <c r="AE693" s="72"/>
      <c r="AF693" s="72"/>
      <c r="AG693" s="72"/>
      <c r="AH693" s="72"/>
      <c r="AI693" s="72"/>
      <c r="AJ693" s="72"/>
      <c r="AK693" s="72"/>
      <c r="AL693" s="72"/>
      <c r="AM693" s="72"/>
      <c r="AN693" s="72"/>
      <c r="AO693" s="72"/>
    </row>
    <row r="694" spans="1:41" x14ac:dyDescent="0.25">
      <c r="A694" t="s">
        <v>594</v>
      </c>
      <c r="B694" t="s">
        <v>302</v>
      </c>
      <c r="C694" t="s">
        <v>595</v>
      </c>
      <c r="D694" t="s">
        <v>90</v>
      </c>
      <c r="E694" t="s">
        <v>117</v>
      </c>
      <c r="F694" s="51" t="str">
        <f>IFERROR(VLOOKUP(D694,'Tabelas auxiliares'!$A$3:$B$61,2,FALSE),"")</f>
        <v>SUGEPE-FOLHA - PASEP + AUX. MORADIA</v>
      </c>
      <c r="G694" s="51" t="str">
        <f>IFERROR(VLOOKUP($B694,'Tabelas auxiliares'!$A$65:$C$102,2,FALSE),"")</f>
        <v>Folha de pagamento - Ativos, Previdência, PASEP</v>
      </c>
      <c r="H694" s="51" t="str">
        <f>IFERROR(VLOOKUP($B694,'Tabelas auxiliares'!$A$65:$C$102,3,FALSE),"")</f>
        <v>FOLHA DE PAGAMENTO / CONTRIBUICAO PARA O PSS / SUBSTITUICOES / INSS PATRONAL / PASEP</v>
      </c>
      <c r="I694" t="s">
        <v>2206</v>
      </c>
      <c r="J694" t="s">
        <v>2207</v>
      </c>
      <c r="K694" t="s">
        <v>2214</v>
      </c>
      <c r="L694" t="s">
        <v>2211</v>
      </c>
      <c r="M694" t="s">
        <v>165</v>
      </c>
      <c r="N694" t="s">
        <v>127</v>
      </c>
      <c r="O694" t="s">
        <v>167</v>
      </c>
      <c r="P694" t="s">
        <v>1959</v>
      </c>
      <c r="Q694" t="s">
        <v>168</v>
      </c>
      <c r="R694" t="s">
        <v>165</v>
      </c>
      <c r="S694" t="s">
        <v>119</v>
      </c>
      <c r="T694" t="s">
        <v>1960</v>
      </c>
      <c r="U694" t="s">
        <v>136</v>
      </c>
      <c r="V694" t="s">
        <v>2023</v>
      </c>
      <c r="W694" t="s">
        <v>2024</v>
      </c>
      <c r="X694" s="51" t="str">
        <f t="shared" si="10"/>
        <v>3</v>
      </c>
      <c r="Y694" s="51" t="str">
        <f>IF(T694="","",IF(AND(T694&lt;&gt;'Tabelas auxiliares'!$B$236,T694&lt;&gt;'Tabelas auxiliares'!$B$237,T694&lt;&gt;'Tabelas auxiliares'!$C$236,T694&lt;&gt;'Tabelas auxiliares'!$C$237,T694&lt;&gt;'Tabelas auxiliares'!$D$236),"FOLHA DE PESSOAL",IF(X694='Tabelas auxiliares'!$A$237,"CUSTEIO",IF(X694='Tabelas auxiliares'!$A$236,"INVESTIMENTO","ERRO - VERIFICAR"))))</f>
        <v>FOLHA DE PESSOAL</v>
      </c>
      <c r="Z694" s="64">
        <f t="shared" si="11"/>
        <v>17240733.579999998</v>
      </c>
      <c r="AA694" s="44">
        <v>8301787.96</v>
      </c>
      <c r="AB694" s="44">
        <v>8938945.6199999992</v>
      </c>
      <c r="AD694" s="72"/>
      <c r="AE694" s="72"/>
      <c r="AF694" s="72"/>
      <c r="AG694" s="72"/>
      <c r="AH694" s="72"/>
      <c r="AI694" s="72"/>
      <c r="AJ694" s="72"/>
      <c r="AK694" s="72"/>
      <c r="AL694" s="72"/>
      <c r="AM694" s="72"/>
      <c r="AN694" s="72"/>
      <c r="AO694" s="72"/>
    </row>
    <row r="695" spans="1:41" x14ac:dyDescent="0.25">
      <c r="A695" t="s">
        <v>594</v>
      </c>
      <c r="B695" t="s">
        <v>302</v>
      </c>
      <c r="C695" t="s">
        <v>595</v>
      </c>
      <c r="D695" t="s">
        <v>90</v>
      </c>
      <c r="E695" t="s">
        <v>117</v>
      </c>
      <c r="F695" s="51" t="str">
        <f>IFERROR(VLOOKUP(D695,'Tabelas auxiliares'!$A$3:$B$61,2,FALSE),"")</f>
        <v>SUGEPE-FOLHA - PASEP + AUX. MORADIA</v>
      </c>
      <c r="G695" s="51" t="str">
        <f>IFERROR(VLOOKUP($B695,'Tabelas auxiliares'!$A$65:$C$102,2,FALSE),"")</f>
        <v>Folha de pagamento - Ativos, Previdência, PASEP</v>
      </c>
      <c r="H695" s="51" t="str">
        <f>IFERROR(VLOOKUP($B695,'Tabelas auxiliares'!$A$65:$C$102,3,FALSE),"")</f>
        <v>FOLHA DE PAGAMENTO / CONTRIBUICAO PARA O PSS / SUBSTITUICOES / INSS PATRONAL / PASEP</v>
      </c>
      <c r="I695" t="s">
        <v>2206</v>
      </c>
      <c r="J695" t="s">
        <v>2207</v>
      </c>
      <c r="K695" t="s">
        <v>2214</v>
      </c>
      <c r="L695" t="s">
        <v>2211</v>
      </c>
      <c r="M695" t="s">
        <v>165</v>
      </c>
      <c r="N695" t="s">
        <v>127</v>
      </c>
      <c r="O695" t="s">
        <v>167</v>
      </c>
      <c r="P695" t="s">
        <v>1959</v>
      </c>
      <c r="Q695" t="s">
        <v>168</v>
      </c>
      <c r="R695" t="s">
        <v>165</v>
      </c>
      <c r="S695" t="s">
        <v>119</v>
      </c>
      <c r="T695" t="s">
        <v>1960</v>
      </c>
      <c r="U695" t="s">
        <v>136</v>
      </c>
      <c r="V695" t="s">
        <v>2025</v>
      </c>
      <c r="W695" t="s">
        <v>2026</v>
      </c>
      <c r="X695" s="51" t="str">
        <f t="shared" si="10"/>
        <v>3</v>
      </c>
      <c r="Y695" s="51" t="str">
        <f>IF(T695="","",IF(AND(T695&lt;&gt;'Tabelas auxiliares'!$B$236,T695&lt;&gt;'Tabelas auxiliares'!$B$237,T695&lt;&gt;'Tabelas auxiliares'!$C$236,T695&lt;&gt;'Tabelas auxiliares'!$C$237,T695&lt;&gt;'Tabelas auxiliares'!$D$236),"FOLHA DE PESSOAL",IF(X695='Tabelas auxiliares'!$A$237,"CUSTEIO",IF(X695='Tabelas auxiliares'!$A$236,"INVESTIMENTO","ERRO - VERIFICAR"))))</f>
        <v>FOLHA DE PESSOAL</v>
      </c>
      <c r="Z695" s="64">
        <f t="shared" si="11"/>
        <v>553798.98</v>
      </c>
      <c r="AA695" s="44">
        <v>3033.64</v>
      </c>
      <c r="AB695" s="44">
        <v>550765.34</v>
      </c>
      <c r="AD695" s="72"/>
      <c r="AE695" s="72"/>
      <c r="AF695" s="72"/>
      <c r="AG695" s="72"/>
      <c r="AH695" s="72"/>
      <c r="AI695" s="72"/>
      <c r="AJ695" s="72"/>
      <c r="AK695" s="72"/>
      <c r="AL695" s="72"/>
      <c r="AM695" s="72"/>
      <c r="AN695" s="72"/>
      <c r="AO695" s="72"/>
    </row>
    <row r="696" spans="1:41" x14ac:dyDescent="0.25">
      <c r="A696" t="s">
        <v>594</v>
      </c>
      <c r="B696" t="s">
        <v>302</v>
      </c>
      <c r="C696" t="s">
        <v>595</v>
      </c>
      <c r="D696" t="s">
        <v>90</v>
      </c>
      <c r="E696" t="s">
        <v>117</v>
      </c>
      <c r="F696" s="51" t="str">
        <f>IFERROR(VLOOKUP(D696,'Tabelas auxiliares'!$A$3:$B$61,2,FALSE),"")</f>
        <v>SUGEPE-FOLHA - PASEP + AUX. MORADIA</v>
      </c>
      <c r="G696" s="51" t="str">
        <f>IFERROR(VLOOKUP($B696,'Tabelas auxiliares'!$A$65:$C$102,2,FALSE),"")</f>
        <v>Folha de pagamento - Ativos, Previdência, PASEP</v>
      </c>
      <c r="H696" s="51" t="str">
        <f>IFERROR(VLOOKUP($B696,'Tabelas auxiliares'!$A$65:$C$102,3,FALSE),"")</f>
        <v>FOLHA DE PAGAMENTO / CONTRIBUICAO PARA O PSS / SUBSTITUICOES / INSS PATRONAL / PASEP</v>
      </c>
      <c r="I696" t="s">
        <v>2206</v>
      </c>
      <c r="J696" t="s">
        <v>2207</v>
      </c>
      <c r="K696" t="s">
        <v>2214</v>
      </c>
      <c r="L696" t="s">
        <v>2211</v>
      </c>
      <c r="M696" t="s">
        <v>165</v>
      </c>
      <c r="N696" t="s">
        <v>127</v>
      </c>
      <c r="O696" t="s">
        <v>167</v>
      </c>
      <c r="P696" t="s">
        <v>1959</v>
      </c>
      <c r="Q696" t="s">
        <v>168</v>
      </c>
      <c r="R696" t="s">
        <v>165</v>
      </c>
      <c r="S696" t="s">
        <v>119</v>
      </c>
      <c r="T696" t="s">
        <v>1960</v>
      </c>
      <c r="U696" t="s">
        <v>136</v>
      </c>
      <c r="V696" t="s">
        <v>2027</v>
      </c>
      <c r="W696" t="s">
        <v>2028</v>
      </c>
      <c r="X696" s="51" t="str">
        <f t="shared" si="10"/>
        <v>3</v>
      </c>
      <c r="Y696" s="51" t="str">
        <f>IF(T696="","",IF(AND(T696&lt;&gt;'Tabelas auxiliares'!$B$236,T696&lt;&gt;'Tabelas auxiliares'!$B$237,T696&lt;&gt;'Tabelas auxiliares'!$C$236,T696&lt;&gt;'Tabelas auxiliares'!$C$237,T696&lt;&gt;'Tabelas auxiliares'!$D$236),"FOLHA DE PESSOAL",IF(X696='Tabelas auxiliares'!$A$237,"CUSTEIO",IF(X696='Tabelas auxiliares'!$A$236,"INVESTIMENTO","ERRO - VERIFICAR"))))</f>
        <v>FOLHA DE PESSOAL</v>
      </c>
      <c r="Z696" s="64">
        <f t="shared" si="11"/>
        <v>203013</v>
      </c>
      <c r="AA696" s="44">
        <v>16574.37</v>
      </c>
      <c r="AB696" s="44">
        <v>186438.63</v>
      </c>
      <c r="AD696" s="72"/>
      <c r="AE696" s="72"/>
      <c r="AF696" s="72"/>
      <c r="AG696" s="72"/>
      <c r="AH696" s="72"/>
      <c r="AI696" s="72"/>
      <c r="AJ696" s="72"/>
      <c r="AK696" s="72"/>
      <c r="AL696" s="72"/>
      <c r="AM696" s="72"/>
      <c r="AN696" s="72"/>
      <c r="AO696" s="72"/>
    </row>
    <row r="697" spans="1:41" x14ac:dyDescent="0.25">
      <c r="A697" t="s">
        <v>594</v>
      </c>
      <c r="B697" t="s">
        <v>302</v>
      </c>
      <c r="C697" t="s">
        <v>595</v>
      </c>
      <c r="D697" t="s">
        <v>90</v>
      </c>
      <c r="E697" t="s">
        <v>117</v>
      </c>
      <c r="F697" s="51" t="str">
        <f>IFERROR(VLOOKUP(D697,'Tabelas auxiliares'!$A$3:$B$61,2,FALSE),"")</f>
        <v>SUGEPE-FOLHA - PASEP + AUX. MORADIA</v>
      </c>
      <c r="G697" s="51" t="str">
        <f>IFERROR(VLOOKUP($B697,'Tabelas auxiliares'!$A$65:$C$102,2,FALSE),"")</f>
        <v>Folha de pagamento - Ativos, Previdência, PASEP</v>
      </c>
      <c r="H697" s="51" t="str">
        <f>IFERROR(VLOOKUP($B697,'Tabelas auxiliares'!$A$65:$C$102,3,FALSE),"")</f>
        <v>FOLHA DE PAGAMENTO / CONTRIBUICAO PARA O PSS / SUBSTITUICOES / INSS PATRONAL / PASEP</v>
      </c>
      <c r="I697" t="s">
        <v>2206</v>
      </c>
      <c r="J697" t="s">
        <v>2207</v>
      </c>
      <c r="K697" t="s">
        <v>2215</v>
      </c>
      <c r="L697" t="s">
        <v>2211</v>
      </c>
      <c r="M697" t="s">
        <v>165</v>
      </c>
      <c r="N697" t="s">
        <v>127</v>
      </c>
      <c r="O697" t="s">
        <v>167</v>
      </c>
      <c r="P697" t="s">
        <v>1959</v>
      </c>
      <c r="Q697" t="s">
        <v>168</v>
      </c>
      <c r="R697" t="s">
        <v>165</v>
      </c>
      <c r="S697" t="s">
        <v>119</v>
      </c>
      <c r="T697" t="s">
        <v>1960</v>
      </c>
      <c r="U697" t="s">
        <v>136</v>
      </c>
      <c r="V697" t="s">
        <v>2030</v>
      </c>
      <c r="W697" t="s">
        <v>2031</v>
      </c>
      <c r="X697" s="51" t="str">
        <f t="shared" si="10"/>
        <v>3</v>
      </c>
      <c r="Y697" s="51" t="str">
        <f>IF(T697="","",IF(AND(T697&lt;&gt;'Tabelas auxiliares'!$B$236,T697&lt;&gt;'Tabelas auxiliares'!$B$237,T697&lt;&gt;'Tabelas auxiliares'!$C$236,T697&lt;&gt;'Tabelas auxiliares'!$C$237,T697&lt;&gt;'Tabelas auxiliares'!$D$236),"FOLHA DE PESSOAL",IF(X697='Tabelas auxiliares'!$A$237,"CUSTEIO",IF(X697='Tabelas auxiliares'!$A$236,"INVESTIMENTO","ERRO - VERIFICAR"))))</f>
        <v>FOLHA DE PESSOAL</v>
      </c>
      <c r="Z697" s="64">
        <f t="shared" si="11"/>
        <v>21449.51</v>
      </c>
      <c r="AB697" s="44">
        <v>21449.51</v>
      </c>
      <c r="AD697" s="72"/>
      <c r="AE697" s="72"/>
      <c r="AF697" s="72"/>
      <c r="AG697" s="72"/>
      <c r="AH697" s="72"/>
      <c r="AI697" s="72"/>
      <c r="AJ697" s="72"/>
      <c r="AK697" s="72"/>
      <c r="AL697" s="72"/>
      <c r="AM697" s="72"/>
      <c r="AN697" s="72"/>
      <c r="AO697" s="72"/>
    </row>
    <row r="698" spans="1:41" x14ac:dyDescent="0.25">
      <c r="A698" t="s">
        <v>594</v>
      </c>
      <c r="B698" t="s">
        <v>302</v>
      </c>
      <c r="C698" t="s">
        <v>595</v>
      </c>
      <c r="D698" t="s">
        <v>90</v>
      </c>
      <c r="E698" t="s">
        <v>117</v>
      </c>
      <c r="F698" s="51" t="str">
        <f>IFERROR(VLOOKUP(D698,'Tabelas auxiliares'!$A$3:$B$61,2,FALSE),"")</f>
        <v>SUGEPE-FOLHA - PASEP + AUX. MORADIA</v>
      </c>
      <c r="G698" s="51" t="str">
        <f>IFERROR(VLOOKUP($B698,'Tabelas auxiliares'!$A$65:$C$102,2,FALSE),"")</f>
        <v>Folha de pagamento - Ativos, Previdência, PASEP</v>
      </c>
      <c r="H698" s="51" t="str">
        <f>IFERROR(VLOOKUP($B698,'Tabelas auxiliares'!$A$65:$C$102,3,FALSE),"")</f>
        <v>FOLHA DE PAGAMENTO / CONTRIBUICAO PARA O PSS / SUBSTITUICOES / INSS PATRONAL / PASEP</v>
      </c>
      <c r="I698" t="s">
        <v>2206</v>
      </c>
      <c r="J698" t="s">
        <v>2207</v>
      </c>
      <c r="K698" t="s">
        <v>2216</v>
      </c>
      <c r="L698" t="s">
        <v>2211</v>
      </c>
      <c r="M698" t="s">
        <v>165</v>
      </c>
      <c r="N698" t="s">
        <v>127</v>
      </c>
      <c r="O698" t="s">
        <v>167</v>
      </c>
      <c r="P698" t="s">
        <v>1959</v>
      </c>
      <c r="Q698" t="s">
        <v>168</v>
      </c>
      <c r="R698" t="s">
        <v>165</v>
      </c>
      <c r="S698" t="s">
        <v>119</v>
      </c>
      <c r="T698" t="s">
        <v>1960</v>
      </c>
      <c r="U698" t="s">
        <v>136</v>
      </c>
      <c r="V698" t="s">
        <v>2033</v>
      </c>
      <c r="W698" t="s">
        <v>2034</v>
      </c>
      <c r="X698" s="51" t="str">
        <f t="shared" si="10"/>
        <v>3</v>
      </c>
      <c r="Y698" s="51" t="str">
        <f>IF(T698="","",IF(AND(T698&lt;&gt;'Tabelas auxiliares'!$B$236,T698&lt;&gt;'Tabelas auxiliares'!$B$237,T698&lt;&gt;'Tabelas auxiliares'!$C$236,T698&lt;&gt;'Tabelas auxiliares'!$C$237,T698&lt;&gt;'Tabelas auxiliares'!$D$236),"FOLHA DE PESSOAL",IF(X698='Tabelas auxiliares'!$A$237,"CUSTEIO",IF(X698='Tabelas auxiliares'!$A$236,"INVESTIMENTO","ERRO - VERIFICAR"))))</f>
        <v>FOLHA DE PESSOAL</v>
      </c>
      <c r="Z698" s="64">
        <f t="shared" si="11"/>
        <v>3885.87</v>
      </c>
      <c r="AB698" s="44">
        <v>3885.87</v>
      </c>
      <c r="AD698" s="72"/>
      <c r="AE698" s="72"/>
      <c r="AF698" s="72"/>
      <c r="AG698" s="72"/>
      <c r="AH698" s="72"/>
      <c r="AI698" s="72"/>
      <c r="AJ698" s="72"/>
      <c r="AK698" s="72"/>
      <c r="AL698" s="72"/>
      <c r="AM698" s="72"/>
      <c r="AN698" s="72"/>
      <c r="AO698" s="72"/>
    </row>
    <row r="699" spans="1:41" x14ac:dyDescent="0.25">
      <c r="A699" t="s">
        <v>594</v>
      </c>
      <c r="B699" t="s">
        <v>302</v>
      </c>
      <c r="C699" t="s">
        <v>595</v>
      </c>
      <c r="D699" t="s">
        <v>90</v>
      </c>
      <c r="E699" t="s">
        <v>117</v>
      </c>
      <c r="F699" s="51" t="str">
        <f>IFERROR(VLOOKUP(D699,'Tabelas auxiliares'!$A$3:$B$61,2,FALSE),"")</f>
        <v>SUGEPE-FOLHA - PASEP + AUX. MORADIA</v>
      </c>
      <c r="G699" s="51" t="str">
        <f>IFERROR(VLOOKUP($B699,'Tabelas auxiliares'!$A$65:$C$102,2,FALSE),"")</f>
        <v>Folha de pagamento - Ativos, Previdência, PASEP</v>
      </c>
      <c r="H699" s="51" t="str">
        <f>IFERROR(VLOOKUP($B699,'Tabelas auxiliares'!$A$65:$C$102,3,FALSE),"")</f>
        <v>FOLHA DE PAGAMENTO / CONTRIBUICAO PARA O PSS / SUBSTITUICOES / INSS PATRONAL / PASEP</v>
      </c>
      <c r="I699" t="s">
        <v>2206</v>
      </c>
      <c r="J699" t="s">
        <v>2207</v>
      </c>
      <c r="K699" t="s">
        <v>2217</v>
      </c>
      <c r="L699" t="s">
        <v>2211</v>
      </c>
      <c r="M699" t="s">
        <v>165</v>
      </c>
      <c r="N699" t="s">
        <v>127</v>
      </c>
      <c r="O699" t="s">
        <v>167</v>
      </c>
      <c r="P699" t="s">
        <v>1959</v>
      </c>
      <c r="Q699" t="s">
        <v>168</v>
      </c>
      <c r="R699" t="s">
        <v>165</v>
      </c>
      <c r="S699" t="s">
        <v>119</v>
      </c>
      <c r="T699" t="s">
        <v>1960</v>
      </c>
      <c r="U699" t="s">
        <v>136</v>
      </c>
      <c r="V699" t="s">
        <v>2036</v>
      </c>
      <c r="W699" t="s">
        <v>2037</v>
      </c>
      <c r="X699" s="51" t="str">
        <f t="shared" si="10"/>
        <v>3</v>
      </c>
      <c r="Y699" s="51" t="str">
        <f>IF(T699="","",IF(AND(T699&lt;&gt;'Tabelas auxiliares'!$B$236,T699&lt;&gt;'Tabelas auxiliares'!$B$237,T699&lt;&gt;'Tabelas auxiliares'!$C$236,T699&lt;&gt;'Tabelas auxiliares'!$C$237,T699&lt;&gt;'Tabelas auxiliares'!$D$236),"FOLHA DE PESSOAL",IF(X699='Tabelas auxiliares'!$A$237,"CUSTEIO",IF(X699='Tabelas auxiliares'!$A$236,"INVESTIMENTO","ERRO - VERIFICAR"))))</f>
        <v>FOLHA DE PESSOAL</v>
      </c>
      <c r="Z699" s="64">
        <f t="shared" si="11"/>
        <v>9858.36</v>
      </c>
      <c r="AB699" s="44">
        <v>9858.36</v>
      </c>
      <c r="AD699" s="72"/>
      <c r="AE699" s="72"/>
      <c r="AF699" s="72"/>
      <c r="AG699" s="72"/>
      <c r="AH699" s="72"/>
      <c r="AI699" s="72"/>
      <c r="AJ699" s="72"/>
      <c r="AK699" s="72"/>
      <c r="AL699" s="72"/>
      <c r="AM699" s="72"/>
      <c r="AN699" s="72"/>
      <c r="AO699" s="72"/>
    </row>
    <row r="700" spans="1:41" x14ac:dyDescent="0.25">
      <c r="A700" t="s">
        <v>594</v>
      </c>
      <c r="B700" t="s">
        <v>302</v>
      </c>
      <c r="C700" t="s">
        <v>595</v>
      </c>
      <c r="D700" t="s">
        <v>90</v>
      </c>
      <c r="E700" t="s">
        <v>117</v>
      </c>
      <c r="F700" s="51" t="str">
        <f>IFERROR(VLOOKUP(D700,'Tabelas auxiliares'!$A$3:$B$61,2,FALSE),"")</f>
        <v>SUGEPE-FOLHA - PASEP + AUX. MORADIA</v>
      </c>
      <c r="G700" s="51" t="str">
        <f>IFERROR(VLOOKUP($B700,'Tabelas auxiliares'!$A$65:$C$102,2,FALSE),"")</f>
        <v>Folha de pagamento - Ativos, Previdência, PASEP</v>
      </c>
      <c r="H700" s="51" t="str">
        <f>IFERROR(VLOOKUP($B700,'Tabelas auxiliares'!$A$65:$C$102,3,FALSE),"")</f>
        <v>FOLHA DE PAGAMENTO / CONTRIBUICAO PARA O PSS / SUBSTITUICOES / INSS PATRONAL / PASEP</v>
      </c>
      <c r="I700" t="s">
        <v>2206</v>
      </c>
      <c r="J700" t="s">
        <v>2207</v>
      </c>
      <c r="K700" t="s">
        <v>5527</v>
      </c>
      <c r="L700" t="s">
        <v>2211</v>
      </c>
      <c r="M700" t="s">
        <v>165</v>
      </c>
      <c r="N700" t="s">
        <v>127</v>
      </c>
      <c r="O700" t="s">
        <v>167</v>
      </c>
      <c r="P700" t="s">
        <v>1959</v>
      </c>
      <c r="Q700" t="s">
        <v>168</v>
      </c>
      <c r="R700" t="s">
        <v>165</v>
      </c>
      <c r="S700" t="s">
        <v>119</v>
      </c>
      <c r="T700" t="s">
        <v>1960</v>
      </c>
      <c r="U700" t="s">
        <v>136</v>
      </c>
      <c r="V700" t="s">
        <v>2174</v>
      </c>
      <c r="W700" t="s">
        <v>2175</v>
      </c>
      <c r="X700" s="51" t="str">
        <f t="shared" si="10"/>
        <v>3</v>
      </c>
      <c r="Y700" s="51" t="str">
        <f>IF(T700="","",IF(AND(T700&lt;&gt;'Tabelas auxiliares'!$B$236,T700&lt;&gt;'Tabelas auxiliares'!$B$237,T700&lt;&gt;'Tabelas auxiliares'!$C$236,T700&lt;&gt;'Tabelas auxiliares'!$C$237,T700&lt;&gt;'Tabelas auxiliares'!$D$236),"FOLHA DE PESSOAL",IF(X700='Tabelas auxiliares'!$A$237,"CUSTEIO",IF(X700='Tabelas auxiliares'!$A$236,"INVESTIMENTO","ERRO - VERIFICAR"))))</f>
        <v>FOLHA DE PESSOAL</v>
      </c>
      <c r="Z700" s="64">
        <f t="shared" si="11"/>
        <v>7103.91</v>
      </c>
      <c r="AA700" s="44">
        <v>7103.91</v>
      </c>
      <c r="AD700" s="72"/>
      <c r="AE700" s="72"/>
      <c r="AF700" s="72"/>
      <c r="AG700" s="72"/>
      <c r="AH700" s="72"/>
      <c r="AI700" s="72"/>
      <c r="AJ700" s="72"/>
      <c r="AK700" s="72"/>
      <c r="AL700" s="72"/>
      <c r="AM700" s="72"/>
      <c r="AN700" s="72"/>
      <c r="AO700" s="72"/>
    </row>
    <row r="701" spans="1:41" x14ac:dyDescent="0.25">
      <c r="A701" t="s">
        <v>594</v>
      </c>
      <c r="B701" t="s">
        <v>302</v>
      </c>
      <c r="C701" t="s">
        <v>595</v>
      </c>
      <c r="D701" t="s">
        <v>90</v>
      </c>
      <c r="E701" t="s">
        <v>117</v>
      </c>
      <c r="F701" s="51" t="str">
        <f>IFERROR(VLOOKUP(D701,'Tabelas auxiliares'!$A$3:$B$61,2,FALSE),"")</f>
        <v>SUGEPE-FOLHA - PASEP + AUX. MORADIA</v>
      </c>
      <c r="G701" s="51" t="str">
        <f>IFERROR(VLOOKUP($B701,'Tabelas auxiliares'!$A$65:$C$102,2,FALSE),"")</f>
        <v>Folha de pagamento - Ativos, Previdência, PASEP</v>
      </c>
      <c r="H701" s="51" t="str">
        <f>IFERROR(VLOOKUP($B701,'Tabelas auxiliares'!$A$65:$C$102,3,FALSE),"")</f>
        <v>FOLHA DE PAGAMENTO / CONTRIBUICAO PARA O PSS / SUBSTITUICOES / INSS PATRONAL / PASEP</v>
      </c>
      <c r="I701" t="s">
        <v>2206</v>
      </c>
      <c r="J701" t="s">
        <v>2207</v>
      </c>
      <c r="K701" t="s">
        <v>2218</v>
      </c>
      <c r="L701" t="s">
        <v>2211</v>
      </c>
      <c r="M701" t="s">
        <v>2187</v>
      </c>
      <c r="N701" t="s">
        <v>127</v>
      </c>
      <c r="O701" t="s">
        <v>167</v>
      </c>
      <c r="P701" t="s">
        <v>1959</v>
      </c>
      <c r="Q701" t="s">
        <v>168</v>
      </c>
      <c r="R701" t="s">
        <v>165</v>
      </c>
      <c r="S701" t="s">
        <v>119</v>
      </c>
      <c r="T701" t="s">
        <v>1960</v>
      </c>
      <c r="U701" t="s">
        <v>136</v>
      </c>
      <c r="V701" t="s">
        <v>2040</v>
      </c>
      <c r="W701" t="s">
        <v>2041</v>
      </c>
      <c r="X701" s="51" t="str">
        <f t="shared" si="10"/>
        <v>3</v>
      </c>
      <c r="Y701" s="51" t="str">
        <f>IF(T701="","",IF(AND(T701&lt;&gt;'Tabelas auxiliares'!$B$236,T701&lt;&gt;'Tabelas auxiliares'!$B$237,T701&lt;&gt;'Tabelas auxiliares'!$C$236,T701&lt;&gt;'Tabelas auxiliares'!$C$237,T701&lt;&gt;'Tabelas auxiliares'!$D$236),"FOLHA DE PESSOAL",IF(X701='Tabelas auxiliares'!$A$237,"CUSTEIO",IF(X701='Tabelas auxiliares'!$A$236,"INVESTIMENTO","ERRO - VERIFICAR"))))</f>
        <v>FOLHA DE PESSOAL</v>
      </c>
      <c r="Z701" s="64">
        <f t="shared" si="11"/>
        <v>280501.14</v>
      </c>
      <c r="AB701" s="44">
        <v>280501.14</v>
      </c>
      <c r="AD701" s="72"/>
      <c r="AE701" s="72"/>
      <c r="AF701" s="72"/>
      <c r="AG701" s="72"/>
      <c r="AH701" s="72"/>
      <c r="AI701" s="72"/>
      <c r="AJ701" s="72"/>
      <c r="AK701" s="72"/>
      <c r="AL701" s="72"/>
      <c r="AM701" s="72"/>
      <c r="AN701" s="72"/>
      <c r="AO701" s="72"/>
    </row>
    <row r="702" spans="1:41" x14ac:dyDescent="0.25">
      <c r="A702" t="s">
        <v>594</v>
      </c>
      <c r="B702" t="s">
        <v>302</v>
      </c>
      <c r="C702" t="s">
        <v>595</v>
      </c>
      <c r="D702" t="s">
        <v>90</v>
      </c>
      <c r="E702" t="s">
        <v>117</v>
      </c>
      <c r="F702" s="51" t="str">
        <f>IFERROR(VLOOKUP(D702,'Tabelas auxiliares'!$A$3:$B$61,2,FALSE),"")</f>
        <v>SUGEPE-FOLHA - PASEP + AUX. MORADIA</v>
      </c>
      <c r="G702" s="51" t="str">
        <f>IFERROR(VLOOKUP($B702,'Tabelas auxiliares'!$A$65:$C$102,2,FALSE),"")</f>
        <v>Folha de pagamento - Ativos, Previdência, PASEP</v>
      </c>
      <c r="H702" s="51" t="str">
        <f>IFERROR(VLOOKUP($B702,'Tabelas auxiliares'!$A$65:$C$102,3,FALSE),"")</f>
        <v>FOLHA DE PAGAMENTO / CONTRIBUICAO PARA O PSS / SUBSTITUICOES / INSS PATRONAL / PASEP</v>
      </c>
      <c r="I702" t="s">
        <v>2206</v>
      </c>
      <c r="J702" t="s">
        <v>2207</v>
      </c>
      <c r="K702" t="s">
        <v>2219</v>
      </c>
      <c r="L702" t="s">
        <v>2211</v>
      </c>
      <c r="M702" t="s">
        <v>2043</v>
      </c>
      <c r="N702" t="s">
        <v>126</v>
      </c>
      <c r="O702" t="s">
        <v>167</v>
      </c>
      <c r="P702" t="s">
        <v>1974</v>
      </c>
      <c r="Q702" t="s">
        <v>168</v>
      </c>
      <c r="R702" t="s">
        <v>165</v>
      </c>
      <c r="S702" t="s">
        <v>119</v>
      </c>
      <c r="T702" t="s">
        <v>1975</v>
      </c>
      <c r="U702" t="s">
        <v>120</v>
      </c>
      <c r="V702" t="s">
        <v>1976</v>
      </c>
      <c r="W702" t="s">
        <v>1977</v>
      </c>
      <c r="X702" s="51" t="str">
        <f t="shared" si="10"/>
        <v>3</v>
      </c>
      <c r="Y702" s="51" t="str">
        <f>IF(T702="","",IF(AND(T702&lt;&gt;'Tabelas auxiliares'!$B$236,T702&lt;&gt;'Tabelas auxiliares'!$B$237,T702&lt;&gt;'Tabelas auxiliares'!$C$236,T702&lt;&gt;'Tabelas auxiliares'!$C$237,T702&lt;&gt;'Tabelas auxiliares'!$D$236),"FOLHA DE PESSOAL",IF(X702='Tabelas auxiliares'!$A$237,"CUSTEIO",IF(X702='Tabelas auxiliares'!$A$236,"INVESTIMENTO","ERRO - VERIFICAR"))))</f>
        <v>FOLHA DE PESSOAL</v>
      </c>
      <c r="Z702" s="64">
        <f t="shared" si="11"/>
        <v>7731418.0999999996</v>
      </c>
      <c r="AC702" s="44">
        <v>7731418.0999999996</v>
      </c>
      <c r="AD702" s="72"/>
      <c r="AE702" s="72"/>
      <c r="AF702" s="72"/>
      <c r="AG702" s="72"/>
      <c r="AH702" s="72"/>
      <c r="AI702" s="72"/>
      <c r="AJ702" s="72"/>
      <c r="AK702" s="72"/>
      <c r="AL702" s="72"/>
      <c r="AM702" s="72"/>
      <c r="AN702" s="72"/>
      <c r="AO702" s="72"/>
    </row>
    <row r="703" spans="1:41" x14ac:dyDescent="0.25">
      <c r="A703" t="s">
        <v>594</v>
      </c>
      <c r="B703" t="s">
        <v>302</v>
      </c>
      <c r="C703" t="s">
        <v>595</v>
      </c>
      <c r="D703" t="s">
        <v>90</v>
      </c>
      <c r="E703" t="s">
        <v>117</v>
      </c>
      <c r="F703" s="51" t="str">
        <f>IFERROR(VLOOKUP(D703,'Tabelas auxiliares'!$A$3:$B$61,2,FALSE),"")</f>
        <v>SUGEPE-FOLHA - PASEP + AUX. MORADIA</v>
      </c>
      <c r="G703" s="51" t="str">
        <f>IFERROR(VLOOKUP($B703,'Tabelas auxiliares'!$A$65:$C$102,2,FALSE),"")</f>
        <v>Folha de pagamento - Ativos, Previdência, PASEP</v>
      </c>
      <c r="H703" s="51" t="str">
        <f>IFERROR(VLOOKUP($B703,'Tabelas auxiliares'!$A$65:$C$102,3,FALSE),"")</f>
        <v>FOLHA DE PAGAMENTO / CONTRIBUICAO PARA O PSS / SUBSTITUICOES / INSS PATRONAL / PASEP</v>
      </c>
      <c r="I703" t="s">
        <v>2206</v>
      </c>
      <c r="J703" t="s">
        <v>2207</v>
      </c>
      <c r="K703" t="s">
        <v>2220</v>
      </c>
      <c r="L703" t="s">
        <v>2211</v>
      </c>
      <c r="M703" t="s">
        <v>2045</v>
      </c>
      <c r="N703" t="s">
        <v>166</v>
      </c>
      <c r="O703" t="s">
        <v>167</v>
      </c>
      <c r="P703" t="s">
        <v>200</v>
      </c>
      <c r="Q703" t="s">
        <v>168</v>
      </c>
      <c r="R703" t="s">
        <v>165</v>
      </c>
      <c r="S703" t="s">
        <v>119</v>
      </c>
      <c r="T703" t="s">
        <v>164</v>
      </c>
      <c r="U703" t="s">
        <v>118</v>
      </c>
      <c r="V703" t="s">
        <v>2046</v>
      </c>
      <c r="W703" t="s">
        <v>2047</v>
      </c>
      <c r="X703" s="51" t="str">
        <f t="shared" si="10"/>
        <v>3</v>
      </c>
      <c r="Y703" s="51" t="str">
        <f>IF(T703="","",IF(AND(T703&lt;&gt;'Tabelas auxiliares'!$B$236,T703&lt;&gt;'Tabelas auxiliares'!$B$237,T703&lt;&gt;'Tabelas auxiliares'!$C$236,T703&lt;&gt;'Tabelas auxiliares'!$C$237,T703&lt;&gt;'Tabelas auxiliares'!$D$236),"FOLHA DE PESSOAL",IF(X703='Tabelas auxiliares'!$A$237,"CUSTEIO",IF(X703='Tabelas auxiliares'!$A$236,"INVESTIMENTO","ERRO - VERIFICAR"))))</f>
        <v>CUSTEIO</v>
      </c>
      <c r="Z703" s="64">
        <f t="shared" si="11"/>
        <v>282739.06</v>
      </c>
      <c r="AC703" s="44">
        <v>282739.06</v>
      </c>
      <c r="AD703" s="72"/>
      <c r="AE703" s="72"/>
      <c r="AF703" s="72"/>
      <c r="AG703" s="72"/>
      <c r="AH703" s="72"/>
      <c r="AI703" s="72"/>
      <c r="AJ703" s="72"/>
      <c r="AK703" s="72"/>
      <c r="AL703" s="72"/>
      <c r="AM703" s="72"/>
      <c r="AN703" s="72"/>
      <c r="AO703" s="72"/>
    </row>
    <row r="704" spans="1:41" x14ac:dyDescent="0.25">
      <c r="A704" t="s">
        <v>594</v>
      </c>
      <c r="B704" t="s">
        <v>304</v>
      </c>
      <c r="C704" t="s">
        <v>595</v>
      </c>
      <c r="D704" t="s">
        <v>92</v>
      </c>
      <c r="E704" t="s">
        <v>117</v>
      </c>
      <c r="F704" s="51" t="str">
        <f>IFERROR(VLOOKUP(D704,'Tabelas auxiliares'!$A$3:$B$61,2,FALSE),"")</f>
        <v>SUGEPE - CONTRATAÇÃO DE ESTAGIÁRIOS * D.U.C</v>
      </c>
      <c r="G704" s="51" t="str">
        <f>IFERROR(VLOOKUP($B704,'Tabelas auxiliares'!$A$65:$C$102,2,FALSE),"")</f>
        <v>Folha de pagamento - Estagiários</v>
      </c>
      <c r="H704" s="51" t="str">
        <f>IFERROR(VLOOKUP($B704,'Tabelas auxiliares'!$A$65:$C$102,3,FALSE),"")</f>
        <v>FOLHA DE PAGAMENTO - ESTAGIÁRIOS</v>
      </c>
      <c r="I704" t="s">
        <v>1978</v>
      </c>
      <c r="J704" t="s">
        <v>1979</v>
      </c>
      <c r="K704" t="s">
        <v>2221</v>
      </c>
      <c r="L704" t="s">
        <v>1981</v>
      </c>
      <c r="M704" t="s">
        <v>165</v>
      </c>
      <c r="N704" t="s">
        <v>166</v>
      </c>
      <c r="O704" t="s">
        <v>167</v>
      </c>
      <c r="P704" t="s">
        <v>200</v>
      </c>
      <c r="Q704" t="s">
        <v>168</v>
      </c>
      <c r="R704" t="s">
        <v>165</v>
      </c>
      <c r="S704" t="s">
        <v>119</v>
      </c>
      <c r="T704" t="s">
        <v>164</v>
      </c>
      <c r="U704" t="s">
        <v>118</v>
      </c>
      <c r="V704" t="s">
        <v>2222</v>
      </c>
      <c r="W704" t="s">
        <v>2223</v>
      </c>
      <c r="X704" s="51" t="str">
        <f t="shared" si="10"/>
        <v>3</v>
      </c>
      <c r="Y704" s="51" t="str">
        <f>IF(T704="","",IF(AND(T704&lt;&gt;'Tabelas auxiliares'!$B$236,T704&lt;&gt;'Tabelas auxiliares'!$B$237,T704&lt;&gt;'Tabelas auxiliares'!$C$236,T704&lt;&gt;'Tabelas auxiliares'!$C$237,T704&lt;&gt;'Tabelas auxiliares'!$D$236),"FOLHA DE PESSOAL",IF(X704='Tabelas auxiliares'!$A$237,"CUSTEIO",IF(X704='Tabelas auxiliares'!$A$236,"INVESTIMENTO","ERRO - VERIFICAR"))))</f>
        <v>CUSTEIO</v>
      </c>
      <c r="Z704" s="64">
        <f t="shared" si="11"/>
        <v>30204.82</v>
      </c>
      <c r="AC704" s="44">
        <v>30204.82</v>
      </c>
      <c r="AD704" s="72"/>
      <c r="AE704" s="72"/>
      <c r="AF704" s="72"/>
      <c r="AG704" s="72"/>
      <c r="AH704" s="72"/>
      <c r="AI704" s="72"/>
      <c r="AJ704" s="72"/>
      <c r="AK704" s="72"/>
      <c r="AL704" s="72"/>
      <c r="AM704" s="72"/>
      <c r="AN704" s="72"/>
      <c r="AO704" s="72"/>
    </row>
    <row r="705" spans="1:41" x14ac:dyDescent="0.25">
      <c r="A705" t="s">
        <v>594</v>
      </c>
      <c r="B705" t="s">
        <v>304</v>
      </c>
      <c r="C705" t="s">
        <v>595</v>
      </c>
      <c r="D705" t="s">
        <v>92</v>
      </c>
      <c r="E705" t="s">
        <v>117</v>
      </c>
      <c r="F705" s="51" t="str">
        <f>IFERROR(VLOOKUP(D705,'Tabelas auxiliares'!$A$3:$B$61,2,FALSE),"")</f>
        <v>SUGEPE - CONTRATAÇÃO DE ESTAGIÁRIOS * D.U.C</v>
      </c>
      <c r="G705" s="51" t="str">
        <f>IFERROR(VLOOKUP($B705,'Tabelas auxiliares'!$A$65:$C$102,2,FALSE),"")</f>
        <v>Folha de pagamento - Estagiários</v>
      </c>
      <c r="H705" s="51" t="str">
        <f>IFERROR(VLOOKUP($B705,'Tabelas auxiliares'!$A$65:$C$102,3,FALSE),"")</f>
        <v>FOLHA DE PAGAMENTO - ESTAGIÁRIOS</v>
      </c>
      <c r="I705" t="s">
        <v>607</v>
      </c>
      <c r="J705" t="s">
        <v>2058</v>
      </c>
      <c r="K705" t="s">
        <v>2224</v>
      </c>
      <c r="L705" t="s">
        <v>2060</v>
      </c>
      <c r="M705" t="s">
        <v>165</v>
      </c>
      <c r="N705" t="s">
        <v>166</v>
      </c>
      <c r="O705" t="s">
        <v>167</v>
      </c>
      <c r="P705" t="s">
        <v>200</v>
      </c>
      <c r="Q705" t="s">
        <v>168</v>
      </c>
      <c r="R705" t="s">
        <v>165</v>
      </c>
      <c r="S705" t="s">
        <v>119</v>
      </c>
      <c r="T705" t="s">
        <v>164</v>
      </c>
      <c r="U705" t="s">
        <v>118</v>
      </c>
      <c r="V705" t="s">
        <v>2222</v>
      </c>
      <c r="W705" t="s">
        <v>2223</v>
      </c>
      <c r="X705" s="51" t="str">
        <f t="shared" si="10"/>
        <v>3</v>
      </c>
      <c r="Y705" s="51" t="str">
        <f>IF(T705="","",IF(AND(T705&lt;&gt;'Tabelas auxiliares'!$B$236,T705&lt;&gt;'Tabelas auxiliares'!$B$237,T705&lt;&gt;'Tabelas auxiliares'!$C$236,T705&lt;&gt;'Tabelas auxiliares'!$C$237,T705&lt;&gt;'Tabelas auxiliares'!$D$236),"FOLHA DE PESSOAL",IF(X705='Tabelas auxiliares'!$A$237,"CUSTEIO",IF(X705='Tabelas auxiliares'!$A$236,"INVESTIMENTO","ERRO - VERIFICAR"))))</f>
        <v>CUSTEIO</v>
      </c>
      <c r="Z705" s="64">
        <f t="shared" si="11"/>
        <v>31522.82</v>
      </c>
      <c r="AC705" s="44">
        <v>31522.82</v>
      </c>
      <c r="AD705" s="72"/>
      <c r="AE705" s="72"/>
      <c r="AF705" s="72"/>
      <c r="AG705" s="72"/>
      <c r="AH705" s="72"/>
      <c r="AI705" s="72"/>
      <c r="AJ705" s="72"/>
      <c r="AK705" s="72"/>
      <c r="AL705" s="72"/>
      <c r="AM705" s="72"/>
      <c r="AN705" s="72"/>
      <c r="AO705" s="72"/>
    </row>
    <row r="706" spans="1:41" x14ac:dyDescent="0.25">
      <c r="A706" t="s">
        <v>594</v>
      </c>
      <c r="B706" t="s">
        <v>304</v>
      </c>
      <c r="C706" t="s">
        <v>595</v>
      </c>
      <c r="D706" t="s">
        <v>92</v>
      </c>
      <c r="E706" t="s">
        <v>117</v>
      </c>
      <c r="F706" s="51" t="str">
        <f>IFERROR(VLOOKUP(D706,'Tabelas auxiliares'!$A$3:$B$61,2,FALSE),"")</f>
        <v>SUGEPE - CONTRATAÇÃO DE ESTAGIÁRIOS * D.U.C</v>
      </c>
      <c r="G706" s="51" t="str">
        <f>IFERROR(VLOOKUP($B706,'Tabelas auxiliares'!$A$65:$C$102,2,FALSE),"")</f>
        <v>Folha de pagamento - Estagiários</v>
      </c>
      <c r="H706" s="51" t="str">
        <f>IFERROR(VLOOKUP($B706,'Tabelas auxiliares'!$A$65:$C$102,3,FALSE),"")</f>
        <v>FOLHA DE PAGAMENTO - ESTAGIÁRIOS</v>
      </c>
      <c r="I706" t="s">
        <v>633</v>
      </c>
      <c r="J706" t="s">
        <v>2077</v>
      </c>
      <c r="K706" t="s">
        <v>2225</v>
      </c>
      <c r="L706" t="s">
        <v>2079</v>
      </c>
      <c r="M706" t="s">
        <v>165</v>
      </c>
      <c r="N706" t="s">
        <v>166</v>
      </c>
      <c r="O706" t="s">
        <v>167</v>
      </c>
      <c r="P706" t="s">
        <v>200</v>
      </c>
      <c r="Q706" t="s">
        <v>168</v>
      </c>
      <c r="R706" t="s">
        <v>165</v>
      </c>
      <c r="S706" t="s">
        <v>119</v>
      </c>
      <c r="T706" t="s">
        <v>164</v>
      </c>
      <c r="U706" t="s">
        <v>118</v>
      </c>
      <c r="V706" t="s">
        <v>2222</v>
      </c>
      <c r="W706" t="s">
        <v>2223</v>
      </c>
      <c r="X706" s="51" t="str">
        <f t="shared" si="10"/>
        <v>3</v>
      </c>
      <c r="Y706" s="51" t="str">
        <f>IF(T706="","",IF(AND(T706&lt;&gt;'Tabelas auxiliares'!$B$236,T706&lt;&gt;'Tabelas auxiliares'!$B$237,T706&lt;&gt;'Tabelas auxiliares'!$C$236,T706&lt;&gt;'Tabelas auxiliares'!$C$237,T706&lt;&gt;'Tabelas auxiliares'!$D$236),"FOLHA DE PESSOAL",IF(X706='Tabelas auxiliares'!$A$237,"CUSTEIO",IF(X706='Tabelas auxiliares'!$A$236,"INVESTIMENTO","ERRO - VERIFICAR"))))</f>
        <v>CUSTEIO</v>
      </c>
      <c r="Z706" s="64">
        <f t="shared" si="11"/>
        <v>33945.54</v>
      </c>
      <c r="AC706" s="44">
        <v>33945.54</v>
      </c>
      <c r="AD706" s="72"/>
      <c r="AE706" s="72"/>
      <c r="AF706" s="72"/>
      <c r="AG706" s="72"/>
      <c r="AH706" s="72"/>
      <c r="AI706" s="72"/>
      <c r="AJ706" s="72"/>
      <c r="AK706" s="72"/>
      <c r="AL706" s="72"/>
      <c r="AM706" s="72"/>
      <c r="AN706" s="72"/>
      <c r="AO706" s="72"/>
    </row>
    <row r="707" spans="1:41" x14ac:dyDescent="0.25">
      <c r="A707" t="s">
        <v>594</v>
      </c>
      <c r="B707" t="s">
        <v>304</v>
      </c>
      <c r="C707" t="s">
        <v>595</v>
      </c>
      <c r="D707" t="s">
        <v>92</v>
      </c>
      <c r="E707" t="s">
        <v>117</v>
      </c>
      <c r="F707" s="51" t="str">
        <f>IFERROR(VLOOKUP(D707,'Tabelas auxiliares'!$A$3:$B$61,2,FALSE),"")</f>
        <v>SUGEPE - CONTRATAÇÃO DE ESTAGIÁRIOS * D.U.C</v>
      </c>
      <c r="G707" s="51" t="str">
        <f>IFERROR(VLOOKUP($B707,'Tabelas auxiliares'!$A$65:$C$102,2,FALSE),"")</f>
        <v>Folha de pagamento - Estagiários</v>
      </c>
      <c r="H707" s="51" t="str">
        <f>IFERROR(VLOOKUP($B707,'Tabelas auxiliares'!$A$65:$C$102,3,FALSE),"")</f>
        <v>FOLHA DE PAGAMENTO - ESTAGIÁRIOS</v>
      </c>
      <c r="I707" t="s">
        <v>1026</v>
      </c>
      <c r="J707" t="s">
        <v>2091</v>
      </c>
      <c r="K707" t="s">
        <v>2226</v>
      </c>
      <c r="L707" t="s">
        <v>2093</v>
      </c>
      <c r="M707" t="s">
        <v>165</v>
      </c>
      <c r="N707" t="s">
        <v>166</v>
      </c>
      <c r="O707" t="s">
        <v>167</v>
      </c>
      <c r="P707" t="s">
        <v>200</v>
      </c>
      <c r="Q707" t="s">
        <v>168</v>
      </c>
      <c r="R707" t="s">
        <v>165</v>
      </c>
      <c r="S707" t="s">
        <v>119</v>
      </c>
      <c r="T707" t="s">
        <v>164</v>
      </c>
      <c r="U707" t="s">
        <v>118</v>
      </c>
      <c r="V707" t="s">
        <v>2222</v>
      </c>
      <c r="W707" t="s">
        <v>2223</v>
      </c>
      <c r="X707" s="51" t="str">
        <f t="shared" si="10"/>
        <v>3</v>
      </c>
      <c r="Y707" s="51" t="str">
        <f>IF(T707="","",IF(AND(T707&lt;&gt;'Tabelas auxiliares'!$B$236,T707&lt;&gt;'Tabelas auxiliares'!$B$237,T707&lt;&gt;'Tabelas auxiliares'!$C$236,T707&lt;&gt;'Tabelas auxiliares'!$C$237,T707&lt;&gt;'Tabelas auxiliares'!$D$236),"FOLHA DE PESSOAL",IF(X707='Tabelas auxiliares'!$A$237,"CUSTEIO",IF(X707='Tabelas auxiliares'!$A$236,"INVESTIMENTO","ERRO - VERIFICAR"))))</f>
        <v>CUSTEIO</v>
      </c>
      <c r="Z707" s="64">
        <f t="shared" si="11"/>
        <v>40232.68</v>
      </c>
      <c r="AC707" s="44">
        <v>40232.68</v>
      </c>
      <c r="AD707" s="72"/>
      <c r="AE707" s="72"/>
      <c r="AF707" s="72"/>
      <c r="AG707" s="72"/>
      <c r="AH707" s="72"/>
      <c r="AI707" s="72"/>
      <c r="AJ707" s="72"/>
      <c r="AK707" s="72"/>
      <c r="AL707" s="72"/>
      <c r="AM707" s="72"/>
      <c r="AN707" s="72"/>
      <c r="AO707" s="72"/>
    </row>
    <row r="708" spans="1:41" x14ac:dyDescent="0.25">
      <c r="A708" t="s">
        <v>594</v>
      </c>
      <c r="B708" t="s">
        <v>304</v>
      </c>
      <c r="C708" t="s">
        <v>595</v>
      </c>
      <c r="D708" t="s">
        <v>92</v>
      </c>
      <c r="E708" t="s">
        <v>117</v>
      </c>
      <c r="F708" s="51" t="str">
        <f>IFERROR(VLOOKUP(D708,'Tabelas auxiliares'!$A$3:$B$61,2,FALSE),"")</f>
        <v>SUGEPE - CONTRATAÇÃO DE ESTAGIÁRIOS * D.U.C</v>
      </c>
      <c r="G708" s="51" t="str">
        <f>IFERROR(VLOOKUP($B708,'Tabelas auxiliares'!$A$65:$C$102,2,FALSE),"")</f>
        <v>Folha de pagamento - Estagiários</v>
      </c>
      <c r="H708" s="51" t="str">
        <f>IFERROR(VLOOKUP($B708,'Tabelas auxiliares'!$A$65:$C$102,3,FALSE),"")</f>
        <v>FOLHA DE PAGAMENTO - ESTAGIÁRIOS</v>
      </c>
      <c r="I708" t="s">
        <v>2108</v>
      </c>
      <c r="J708" t="s">
        <v>2109</v>
      </c>
      <c r="K708" t="s">
        <v>2227</v>
      </c>
      <c r="L708" t="s">
        <v>2111</v>
      </c>
      <c r="M708" t="s">
        <v>165</v>
      </c>
      <c r="N708" t="s">
        <v>166</v>
      </c>
      <c r="O708" t="s">
        <v>167</v>
      </c>
      <c r="P708" t="s">
        <v>200</v>
      </c>
      <c r="Q708" t="s">
        <v>168</v>
      </c>
      <c r="R708" t="s">
        <v>165</v>
      </c>
      <c r="S708" t="s">
        <v>119</v>
      </c>
      <c r="T708" t="s">
        <v>164</v>
      </c>
      <c r="U708" t="s">
        <v>118</v>
      </c>
      <c r="V708" t="s">
        <v>2222</v>
      </c>
      <c r="W708" t="s">
        <v>2223</v>
      </c>
      <c r="X708" s="51" t="str">
        <f t="shared" si="10"/>
        <v>3</v>
      </c>
      <c r="Y708" s="51" t="str">
        <f>IF(T708="","",IF(AND(T708&lt;&gt;'Tabelas auxiliares'!$B$236,T708&lt;&gt;'Tabelas auxiliares'!$B$237,T708&lt;&gt;'Tabelas auxiliares'!$C$236,T708&lt;&gt;'Tabelas auxiliares'!$C$237,T708&lt;&gt;'Tabelas auxiliares'!$D$236),"FOLHA DE PESSOAL",IF(X708='Tabelas auxiliares'!$A$237,"CUSTEIO",IF(X708='Tabelas auxiliares'!$A$236,"INVESTIMENTO","ERRO - VERIFICAR"))))</f>
        <v>CUSTEIO</v>
      </c>
      <c r="Z708" s="64">
        <f t="shared" si="11"/>
        <v>39814.080000000002</v>
      </c>
      <c r="AC708" s="44">
        <v>39814.080000000002</v>
      </c>
      <c r="AD708" s="72"/>
      <c r="AE708" s="72"/>
      <c r="AF708" s="72"/>
      <c r="AG708" s="72"/>
      <c r="AH708" s="72"/>
      <c r="AI708" s="72"/>
      <c r="AJ708" s="72"/>
      <c r="AK708" s="72"/>
      <c r="AL708" s="72"/>
      <c r="AM708" s="72"/>
      <c r="AN708" s="72"/>
      <c r="AO708" s="72"/>
    </row>
    <row r="709" spans="1:41" x14ac:dyDescent="0.25">
      <c r="A709" t="s">
        <v>594</v>
      </c>
      <c r="B709" t="s">
        <v>304</v>
      </c>
      <c r="C709" t="s">
        <v>595</v>
      </c>
      <c r="D709" t="s">
        <v>92</v>
      </c>
      <c r="E709" t="s">
        <v>117</v>
      </c>
      <c r="F709" s="51" t="str">
        <f>IFERROR(VLOOKUP(D709,'Tabelas auxiliares'!$A$3:$B$61,2,FALSE),"")</f>
        <v>SUGEPE - CONTRATAÇÃO DE ESTAGIÁRIOS * D.U.C</v>
      </c>
      <c r="G709" s="51" t="str">
        <f>IFERROR(VLOOKUP($B709,'Tabelas auxiliares'!$A$65:$C$102,2,FALSE),"")</f>
        <v>Folha de pagamento - Estagiários</v>
      </c>
      <c r="H709" s="51" t="str">
        <f>IFERROR(VLOOKUP($B709,'Tabelas auxiliares'!$A$65:$C$102,3,FALSE),"")</f>
        <v>FOLHA DE PAGAMENTO - ESTAGIÁRIOS</v>
      </c>
      <c r="I709" t="s">
        <v>1592</v>
      </c>
      <c r="J709" t="s">
        <v>2122</v>
      </c>
      <c r="K709" t="s">
        <v>2228</v>
      </c>
      <c r="L709" t="s">
        <v>2124</v>
      </c>
      <c r="M709" t="s">
        <v>165</v>
      </c>
      <c r="N709" t="s">
        <v>166</v>
      </c>
      <c r="O709" t="s">
        <v>167</v>
      </c>
      <c r="P709" t="s">
        <v>200</v>
      </c>
      <c r="Q709" t="s">
        <v>168</v>
      </c>
      <c r="R709" t="s">
        <v>165</v>
      </c>
      <c r="S709" t="s">
        <v>119</v>
      </c>
      <c r="T709" t="s">
        <v>164</v>
      </c>
      <c r="U709" t="s">
        <v>118</v>
      </c>
      <c r="V709" t="s">
        <v>2222</v>
      </c>
      <c r="W709" t="s">
        <v>2223</v>
      </c>
      <c r="X709" s="51" t="str">
        <f t="shared" si="10"/>
        <v>3</v>
      </c>
      <c r="Y709" s="51" t="str">
        <f>IF(T709="","",IF(AND(T709&lt;&gt;'Tabelas auxiliares'!$B$236,T709&lt;&gt;'Tabelas auxiliares'!$B$237,T709&lt;&gt;'Tabelas auxiliares'!$C$236,T709&lt;&gt;'Tabelas auxiliares'!$C$237,T709&lt;&gt;'Tabelas auxiliares'!$D$236),"FOLHA DE PESSOAL",IF(X709='Tabelas auxiliares'!$A$237,"CUSTEIO",IF(X709='Tabelas auxiliares'!$A$236,"INVESTIMENTO","ERRO - VERIFICAR"))))</f>
        <v>CUSTEIO</v>
      </c>
      <c r="Z709" s="64">
        <f t="shared" si="11"/>
        <v>37760.19</v>
      </c>
      <c r="AC709" s="44">
        <v>37760.19</v>
      </c>
      <c r="AD709" s="72"/>
      <c r="AE709" s="72"/>
      <c r="AF709" s="72"/>
      <c r="AG709" s="72"/>
      <c r="AH709" s="72"/>
      <c r="AI709" s="72"/>
      <c r="AJ709" s="72"/>
      <c r="AK709" s="72"/>
      <c r="AL709" s="72"/>
      <c r="AM709" s="72"/>
      <c r="AN709" s="72"/>
      <c r="AO709" s="72"/>
    </row>
    <row r="710" spans="1:41" x14ac:dyDescent="0.25">
      <c r="A710" t="s">
        <v>594</v>
      </c>
      <c r="B710" t="s">
        <v>304</v>
      </c>
      <c r="C710" t="s">
        <v>595</v>
      </c>
      <c r="D710" t="s">
        <v>92</v>
      </c>
      <c r="E710" t="s">
        <v>117</v>
      </c>
      <c r="F710" s="51" t="str">
        <f>IFERROR(VLOOKUP(D710,'Tabelas auxiliares'!$A$3:$B$61,2,FALSE),"")</f>
        <v>SUGEPE - CONTRATAÇÃO DE ESTAGIÁRIOS * D.U.C</v>
      </c>
      <c r="G710" s="51" t="str">
        <f>IFERROR(VLOOKUP($B710,'Tabelas auxiliares'!$A$65:$C$102,2,FALSE),"")</f>
        <v>Folha de pagamento - Estagiários</v>
      </c>
      <c r="H710" s="51" t="str">
        <f>IFERROR(VLOOKUP($B710,'Tabelas auxiliares'!$A$65:$C$102,3,FALSE),"")</f>
        <v>FOLHA DE PAGAMENTO - ESTAGIÁRIOS</v>
      </c>
      <c r="I710" t="s">
        <v>1517</v>
      </c>
      <c r="J710" t="s">
        <v>2138</v>
      </c>
      <c r="K710" t="s">
        <v>2229</v>
      </c>
      <c r="L710" t="s">
        <v>2230</v>
      </c>
      <c r="M710" t="s">
        <v>165</v>
      </c>
      <c r="N710" t="s">
        <v>166</v>
      </c>
      <c r="O710" t="s">
        <v>167</v>
      </c>
      <c r="P710" t="s">
        <v>200</v>
      </c>
      <c r="Q710" t="s">
        <v>168</v>
      </c>
      <c r="R710" t="s">
        <v>165</v>
      </c>
      <c r="S710" t="s">
        <v>119</v>
      </c>
      <c r="T710" t="s">
        <v>164</v>
      </c>
      <c r="U710" t="s">
        <v>118</v>
      </c>
      <c r="V710" t="s">
        <v>2222</v>
      </c>
      <c r="W710" t="s">
        <v>2223</v>
      </c>
      <c r="X710" s="51" t="str">
        <f t="shared" si="10"/>
        <v>3</v>
      </c>
      <c r="Y710" s="51" t="str">
        <f>IF(T710="","",IF(AND(T710&lt;&gt;'Tabelas auxiliares'!$B$236,T710&lt;&gt;'Tabelas auxiliares'!$B$237,T710&lt;&gt;'Tabelas auxiliares'!$C$236,T710&lt;&gt;'Tabelas auxiliares'!$C$237,T710&lt;&gt;'Tabelas auxiliares'!$D$236),"FOLHA DE PESSOAL",IF(X710='Tabelas auxiliares'!$A$237,"CUSTEIO",IF(X710='Tabelas auxiliares'!$A$236,"INVESTIMENTO","ERRO - VERIFICAR"))))</f>
        <v>CUSTEIO</v>
      </c>
      <c r="Z710" s="64">
        <f t="shared" si="11"/>
        <v>38879.64</v>
      </c>
      <c r="AC710" s="44">
        <v>38879.64</v>
      </c>
      <c r="AD710" s="72"/>
      <c r="AE710" s="72"/>
      <c r="AF710" s="72"/>
      <c r="AG710" s="72"/>
      <c r="AH710" s="72"/>
      <c r="AI710" s="72"/>
      <c r="AJ710" s="72"/>
      <c r="AK710" s="72"/>
      <c r="AL710" s="72"/>
      <c r="AM710" s="72"/>
      <c r="AN710" s="72"/>
      <c r="AO710" s="72"/>
    </row>
    <row r="711" spans="1:41" x14ac:dyDescent="0.25">
      <c r="A711" t="s">
        <v>594</v>
      </c>
      <c r="B711" t="s">
        <v>304</v>
      </c>
      <c r="C711" t="s">
        <v>595</v>
      </c>
      <c r="D711" t="s">
        <v>92</v>
      </c>
      <c r="E711" t="s">
        <v>117</v>
      </c>
      <c r="F711" s="51" t="str">
        <f>IFERROR(VLOOKUP(D711,'Tabelas auxiliares'!$A$3:$B$61,2,FALSE),"")</f>
        <v>SUGEPE - CONTRATAÇÃO DE ESTAGIÁRIOS * D.U.C</v>
      </c>
      <c r="G711" s="51" t="str">
        <f>IFERROR(VLOOKUP($B711,'Tabelas auxiliares'!$A$65:$C$102,2,FALSE),"")</f>
        <v>Folha de pagamento - Estagiários</v>
      </c>
      <c r="H711" s="51" t="str">
        <f>IFERROR(VLOOKUP($B711,'Tabelas auxiliares'!$A$65:$C$102,3,FALSE),"")</f>
        <v>FOLHA DE PAGAMENTO - ESTAGIÁRIOS</v>
      </c>
      <c r="I711" t="s">
        <v>1139</v>
      </c>
      <c r="J711" t="s">
        <v>2151</v>
      </c>
      <c r="K711" t="s">
        <v>2231</v>
      </c>
      <c r="L711" t="s">
        <v>2153</v>
      </c>
      <c r="M711" t="s">
        <v>165</v>
      </c>
      <c r="N711" t="s">
        <v>166</v>
      </c>
      <c r="O711" t="s">
        <v>167</v>
      </c>
      <c r="P711" t="s">
        <v>200</v>
      </c>
      <c r="Q711" t="s">
        <v>168</v>
      </c>
      <c r="R711" t="s">
        <v>165</v>
      </c>
      <c r="S711" t="s">
        <v>119</v>
      </c>
      <c r="T711" t="s">
        <v>164</v>
      </c>
      <c r="U711" t="s">
        <v>118</v>
      </c>
      <c r="V711" t="s">
        <v>2222</v>
      </c>
      <c r="W711" t="s">
        <v>2223</v>
      </c>
      <c r="X711" s="51" t="str">
        <f t="shared" si="10"/>
        <v>3</v>
      </c>
      <c r="Y711" s="51" t="str">
        <f>IF(T711="","",IF(AND(T711&lt;&gt;'Tabelas auxiliares'!$B$236,T711&lt;&gt;'Tabelas auxiliares'!$B$237,T711&lt;&gt;'Tabelas auxiliares'!$C$236,T711&lt;&gt;'Tabelas auxiliares'!$C$237,T711&lt;&gt;'Tabelas auxiliares'!$D$236),"FOLHA DE PESSOAL",IF(X711='Tabelas auxiliares'!$A$237,"CUSTEIO",IF(X711='Tabelas auxiliares'!$A$236,"INVESTIMENTO","ERRO - VERIFICAR"))))</f>
        <v>CUSTEIO</v>
      </c>
      <c r="Z711" s="64">
        <f t="shared" si="11"/>
        <v>39494.5</v>
      </c>
      <c r="AA711" s="44">
        <v>2642.57</v>
      </c>
      <c r="AC711" s="44">
        <v>36851.93</v>
      </c>
      <c r="AD711" s="72"/>
      <c r="AE711" s="72"/>
      <c r="AF711" s="72"/>
      <c r="AG711" s="72"/>
      <c r="AH711" s="72"/>
      <c r="AI711" s="72"/>
      <c r="AJ711" s="72"/>
      <c r="AK711" s="72"/>
      <c r="AL711" s="72"/>
      <c r="AM711" s="72"/>
      <c r="AN711" s="72"/>
      <c r="AO711" s="72"/>
    </row>
    <row r="712" spans="1:41" x14ac:dyDescent="0.25">
      <c r="A712" t="s">
        <v>594</v>
      </c>
      <c r="B712" t="s">
        <v>304</v>
      </c>
      <c r="C712" t="s">
        <v>595</v>
      </c>
      <c r="D712" t="s">
        <v>92</v>
      </c>
      <c r="E712" t="s">
        <v>117</v>
      </c>
      <c r="F712" s="51" t="str">
        <f>IFERROR(VLOOKUP(D712,'Tabelas auxiliares'!$A$3:$B$61,2,FALSE),"")</f>
        <v>SUGEPE - CONTRATAÇÃO DE ESTAGIÁRIOS * D.U.C</v>
      </c>
      <c r="G712" s="51" t="str">
        <f>IFERROR(VLOOKUP($B712,'Tabelas auxiliares'!$A$65:$C$102,2,FALSE),"")</f>
        <v>Folha de pagamento - Estagiários</v>
      </c>
      <c r="H712" s="51" t="str">
        <f>IFERROR(VLOOKUP($B712,'Tabelas auxiliares'!$A$65:$C$102,3,FALSE),"")</f>
        <v>FOLHA DE PAGAMENTO - ESTAGIÁRIOS</v>
      </c>
      <c r="I712" t="s">
        <v>1756</v>
      </c>
      <c r="J712" t="s">
        <v>2165</v>
      </c>
      <c r="K712" t="s">
        <v>2232</v>
      </c>
      <c r="L712" t="s">
        <v>2167</v>
      </c>
      <c r="M712" t="s">
        <v>165</v>
      </c>
      <c r="N712" t="s">
        <v>166</v>
      </c>
      <c r="O712" t="s">
        <v>167</v>
      </c>
      <c r="P712" t="s">
        <v>200</v>
      </c>
      <c r="Q712" t="s">
        <v>168</v>
      </c>
      <c r="R712" t="s">
        <v>165</v>
      </c>
      <c r="S712" t="s">
        <v>119</v>
      </c>
      <c r="T712" t="s">
        <v>164</v>
      </c>
      <c r="U712" t="s">
        <v>118</v>
      </c>
      <c r="V712" t="s">
        <v>2222</v>
      </c>
      <c r="W712" t="s">
        <v>2223</v>
      </c>
      <c r="X712" s="51" t="str">
        <f t="shared" si="10"/>
        <v>3</v>
      </c>
      <c r="Y712" s="51" t="str">
        <f>IF(T712="","",IF(AND(T712&lt;&gt;'Tabelas auxiliares'!$B$236,T712&lt;&gt;'Tabelas auxiliares'!$B$237,T712&lt;&gt;'Tabelas auxiliares'!$C$236,T712&lt;&gt;'Tabelas auxiliares'!$C$237,T712&lt;&gt;'Tabelas auxiliares'!$D$236),"FOLHA DE PESSOAL",IF(X712='Tabelas auxiliares'!$A$237,"CUSTEIO",IF(X712='Tabelas auxiliares'!$A$236,"INVESTIMENTO","ERRO - VERIFICAR"))))</f>
        <v>CUSTEIO</v>
      </c>
      <c r="Z712" s="64">
        <f t="shared" si="11"/>
        <v>33159.300000000003</v>
      </c>
      <c r="AA712" s="44">
        <v>2820</v>
      </c>
      <c r="AC712" s="44">
        <v>30339.3</v>
      </c>
      <c r="AD712" s="72"/>
      <c r="AE712" s="72"/>
      <c r="AF712" s="72"/>
      <c r="AG712" s="72"/>
      <c r="AH712" s="72"/>
      <c r="AI712" s="72"/>
      <c r="AJ712" s="72"/>
      <c r="AK712" s="72"/>
      <c r="AL712" s="72"/>
      <c r="AM712" s="72"/>
      <c r="AN712" s="72"/>
      <c r="AO712" s="72"/>
    </row>
    <row r="713" spans="1:41" x14ac:dyDescent="0.25">
      <c r="A713" t="s">
        <v>594</v>
      </c>
      <c r="B713" t="s">
        <v>304</v>
      </c>
      <c r="C713" t="s">
        <v>595</v>
      </c>
      <c r="D713" t="s">
        <v>92</v>
      </c>
      <c r="E713" t="s">
        <v>117</v>
      </c>
      <c r="F713" s="51" t="str">
        <f>IFERROR(VLOOKUP(D713,'Tabelas auxiliares'!$A$3:$B$61,2,FALSE),"")</f>
        <v>SUGEPE - CONTRATAÇÃO DE ESTAGIÁRIOS * D.U.C</v>
      </c>
      <c r="G713" s="51" t="str">
        <f>IFERROR(VLOOKUP($B713,'Tabelas auxiliares'!$A$65:$C$102,2,FALSE),"")</f>
        <v>Folha de pagamento - Estagiários</v>
      </c>
      <c r="H713" s="51" t="str">
        <f>IFERROR(VLOOKUP($B713,'Tabelas auxiliares'!$A$65:$C$102,3,FALSE),"")</f>
        <v>FOLHA DE PAGAMENTO - ESTAGIÁRIOS</v>
      </c>
      <c r="I713" t="s">
        <v>1756</v>
      </c>
      <c r="J713" t="s">
        <v>2165</v>
      </c>
      <c r="K713" t="s">
        <v>2233</v>
      </c>
      <c r="L713" t="s">
        <v>2167</v>
      </c>
      <c r="M713" t="s">
        <v>165</v>
      </c>
      <c r="N713" t="s">
        <v>166</v>
      </c>
      <c r="O713" t="s">
        <v>167</v>
      </c>
      <c r="P713" t="s">
        <v>200</v>
      </c>
      <c r="Q713" t="s">
        <v>168</v>
      </c>
      <c r="R713" t="s">
        <v>165</v>
      </c>
      <c r="S713" t="s">
        <v>597</v>
      </c>
      <c r="T713" t="s">
        <v>164</v>
      </c>
      <c r="U713" t="s">
        <v>118</v>
      </c>
      <c r="V713" t="s">
        <v>2222</v>
      </c>
      <c r="W713" t="s">
        <v>2223</v>
      </c>
      <c r="X713" s="51" t="str">
        <f t="shared" si="10"/>
        <v>3</v>
      </c>
      <c r="Y713" s="51" t="str">
        <f>IF(T713="","",IF(AND(T713&lt;&gt;'Tabelas auxiliares'!$B$236,T713&lt;&gt;'Tabelas auxiliares'!$B$237,T713&lt;&gt;'Tabelas auxiliares'!$C$236,T713&lt;&gt;'Tabelas auxiliares'!$C$237,T713&lt;&gt;'Tabelas auxiliares'!$D$236),"FOLHA DE PESSOAL",IF(X713='Tabelas auxiliares'!$A$237,"CUSTEIO",IF(X713='Tabelas auxiliares'!$A$236,"INVESTIMENTO","ERRO - VERIFICAR"))))</f>
        <v>CUSTEIO</v>
      </c>
      <c r="Z713" s="64">
        <f t="shared" si="11"/>
        <v>4638</v>
      </c>
      <c r="AC713" s="44">
        <v>4638</v>
      </c>
      <c r="AD713" s="72"/>
      <c r="AE713" s="72"/>
      <c r="AF713" s="72"/>
      <c r="AG713" s="72"/>
      <c r="AH713" s="72"/>
      <c r="AI713" s="72"/>
      <c r="AJ713" s="72"/>
      <c r="AK713" s="72"/>
      <c r="AL713" s="72"/>
      <c r="AM713" s="72"/>
      <c r="AN713" s="72"/>
      <c r="AO713" s="72"/>
    </row>
    <row r="714" spans="1:41" x14ac:dyDescent="0.25">
      <c r="A714" t="s">
        <v>594</v>
      </c>
      <c r="B714" t="s">
        <v>304</v>
      </c>
      <c r="C714" t="s">
        <v>595</v>
      </c>
      <c r="D714" t="s">
        <v>92</v>
      </c>
      <c r="E714" t="s">
        <v>117</v>
      </c>
      <c r="F714" s="51" t="str">
        <f>IFERROR(VLOOKUP(D714,'Tabelas auxiliares'!$A$3:$B$61,2,FALSE),"")</f>
        <v>SUGEPE - CONTRATAÇÃO DE ESTAGIÁRIOS * D.U.C</v>
      </c>
      <c r="G714" s="51" t="str">
        <f>IFERROR(VLOOKUP($B714,'Tabelas auxiliares'!$A$65:$C$102,2,FALSE),"")</f>
        <v>Folha de pagamento - Estagiários</v>
      </c>
      <c r="H714" s="51" t="str">
        <f>IFERROR(VLOOKUP($B714,'Tabelas auxiliares'!$A$65:$C$102,3,FALSE),"")</f>
        <v>FOLHA DE PAGAMENTO - ESTAGIÁRIOS</v>
      </c>
      <c r="I714" t="s">
        <v>600</v>
      </c>
      <c r="J714" t="s">
        <v>2191</v>
      </c>
      <c r="K714" t="s">
        <v>2234</v>
      </c>
      <c r="L714" t="s">
        <v>2193</v>
      </c>
      <c r="M714" t="s">
        <v>165</v>
      </c>
      <c r="N714" t="s">
        <v>166</v>
      </c>
      <c r="O714" t="s">
        <v>167</v>
      </c>
      <c r="P714" t="s">
        <v>200</v>
      </c>
      <c r="Q714" t="s">
        <v>168</v>
      </c>
      <c r="R714" t="s">
        <v>165</v>
      </c>
      <c r="S714" t="s">
        <v>119</v>
      </c>
      <c r="T714" t="s">
        <v>164</v>
      </c>
      <c r="U714" t="s">
        <v>118</v>
      </c>
      <c r="V714" t="s">
        <v>2222</v>
      </c>
      <c r="W714" t="s">
        <v>2223</v>
      </c>
      <c r="X714" s="51" t="str">
        <f t="shared" si="10"/>
        <v>3</v>
      </c>
      <c r="Y714" s="51" t="str">
        <f>IF(T714="","",IF(AND(T714&lt;&gt;'Tabelas auxiliares'!$B$236,T714&lt;&gt;'Tabelas auxiliares'!$B$237,T714&lt;&gt;'Tabelas auxiliares'!$C$236,T714&lt;&gt;'Tabelas auxiliares'!$C$237,T714&lt;&gt;'Tabelas auxiliares'!$D$236),"FOLHA DE PESSOAL",IF(X714='Tabelas auxiliares'!$A$237,"CUSTEIO",IF(X714='Tabelas auxiliares'!$A$236,"INVESTIMENTO","ERRO - VERIFICAR"))))</f>
        <v>CUSTEIO</v>
      </c>
      <c r="Z714" s="64">
        <f t="shared" si="11"/>
        <v>37710.93</v>
      </c>
      <c r="AC714" s="44">
        <v>37710.93</v>
      </c>
      <c r="AD714" s="72"/>
      <c r="AE714" s="72"/>
      <c r="AF714" s="72"/>
      <c r="AG714" s="72"/>
      <c r="AH714" s="72"/>
      <c r="AI714" s="72"/>
      <c r="AJ714" s="72"/>
      <c r="AK714" s="72"/>
      <c r="AL714" s="72"/>
      <c r="AM714" s="72"/>
      <c r="AN714" s="72"/>
      <c r="AO714" s="72"/>
    </row>
    <row r="715" spans="1:41" x14ac:dyDescent="0.25">
      <c r="A715" t="s">
        <v>594</v>
      </c>
      <c r="B715" t="s">
        <v>304</v>
      </c>
      <c r="C715" t="s">
        <v>595</v>
      </c>
      <c r="D715" t="s">
        <v>92</v>
      </c>
      <c r="E715" t="s">
        <v>117</v>
      </c>
      <c r="F715" s="51" t="str">
        <f>IFERROR(VLOOKUP(D715,'Tabelas auxiliares'!$A$3:$B$61,2,FALSE),"")</f>
        <v>SUGEPE - CONTRATAÇÃO DE ESTAGIÁRIOS * D.U.C</v>
      </c>
      <c r="G715" s="51" t="str">
        <f>IFERROR(VLOOKUP($B715,'Tabelas auxiliares'!$A$65:$C$102,2,FALSE),"")</f>
        <v>Folha de pagamento - Estagiários</v>
      </c>
      <c r="H715" s="51" t="str">
        <f>IFERROR(VLOOKUP($B715,'Tabelas auxiliares'!$A$65:$C$102,3,FALSE),"")</f>
        <v>FOLHA DE PAGAMENTO - ESTAGIÁRIOS</v>
      </c>
      <c r="I715" t="s">
        <v>2206</v>
      </c>
      <c r="J715" t="s">
        <v>2207</v>
      </c>
      <c r="K715" t="s">
        <v>2235</v>
      </c>
      <c r="L715" t="s">
        <v>2211</v>
      </c>
      <c r="M715" t="s">
        <v>165</v>
      </c>
      <c r="N715" t="s">
        <v>166</v>
      </c>
      <c r="O715" t="s">
        <v>167</v>
      </c>
      <c r="P715" t="s">
        <v>200</v>
      </c>
      <c r="Q715" t="s">
        <v>168</v>
      </c>
      <c r="R715" t="s">
        <v>165</v>
      </c>
      <c r="S715" t="s">
        <v>119</v>
      </c>
      <c r="T715" t="s">
        <v>164</v>
      </c>
      <c r="U715" t="s">
        <v>118</v>
      </c>
      <c r="V715" t="s">
        <v>2222</v>
      </c>
      <c r="W715" t="s">
        <v>2223</v>
      </c>
      <c r="X715" s="51" t="str">
        <f t="shared" si="10"/>
        <v>3</v>
      </c>
      <c r="Y715" s="51" t="str">
        <f>IF(T715="","",IF(AND(T715&lt;&gt;'Tabelas auxiliares'!$B$236,T715&lt;&gt;'Tabelas auxiliares'!$B$237,T715&lt;&gt;'Tabelas auxiliares'!$C$236,T715&lt;&gt;'Tabelas auxiliares'!$C$237,T715&lt;&gt;'Tabelas auxiliares'!$D$236),"FOLHA DE PESSOAL",IF(X715='Tabelas auxiliares'!$A$237,"CUSTEIO",IF(X715='Tabelas auxiliares'!$A$236,"INVESTIMENTO","ERRO - VERIFICAR"))))</f>
        <v>CUSTEIO</v>
      </c>
      <c r="Z715" s="64">
        <f t="shared" si="11"/>
        <v>35289</v>
      </c>
      <c r="AB715" s="44">
        <v>35289</v>
      </c>
      <c r="AD715" s="72"/>
      <c r="AE715" s="72"/>
      <c r="AF715" s="72"/>
      <c r="AG715" s="72"/>
      <c r="AH715" s="72"/>
      <c r="AI715" s="72"/>
      <c r="AJ715" s="72"/>
      <c r="AK715" s="72"/>
      <c r="AL715" s="72"/>
      <c r="AM715" s="72"/>
      <c r="AN715" s="72"/>
      <c r="AO715" s="72"/>
    </row>
    <row r="716" spans="1:41" x14ac:dyDescent="0.25">
      <c r="A716" t="s">
        <v>594</v>
      </c>
      <c r="B716" t="s">
        <v>358</v>
      </c>
      <c r="C716" t="s">
        <v>595</v>
      </c>
      <c r="D716" t="s">
        <v>90</v>
      </c>
      <c r="E716" t="s">
        <v>117</v>
      </c>
      <c r="F716" s="51" t="str">
        <f>IFERROR(VLOOKUP(D716,'Tabelas auxiliares'!$A$3:$B$61,2,FALSE),"")</f>
        <v>SUGEPE-FOLHA - PASEP + AUX. MORADIA</v>
      </c>
      <c r="G716" s="51" t="str">
        <f>IFERROR(VLOOKUP($B716,'Tabelas auxiliares'!$A$65:$C$102,2,FALSE),"")</f>
        <v>Folha de Pagamento - Benefícios</v>
      </c>
      <c r="H716" s="51" t="str">
        <f>IFERROR(VLOOKUP($B716,'Tabelas auxiliares'!$A$65:$C$102,3,FALSE),"")</f>
        <v xml:space="preserve">AUXILIO FUNERAL / CONTRATACAO POR TEMPO DETERMINADO / BENEF.ASSIST. DO SERVIDOR E DO MILITAR / AUXILIO-ALIMENTACAO / AUXILIO-TRANSPORTE / INDENIZACOES E RESTITUICOES / DESPESAS DE EXERCICIOS ANTERIORES </v>
      </c>
      <c r="I716" t="s">
        <v>1978</v>
      </c>
      <c r="J716" t="s">
        <v>1979</v>
      </c>
      <c r="K716" t="s">
        <v>2236</v>
      </c>
      <c r="L716" t="s">
        <v>1981</v>
      </c>
      <c r="M716" t="s">
        <v>165</v>
      </c>
      <c r="N716" t="s">
        <v>128</v>
      </c>
      <c r="O716" t="s">
        <v>2237</v>
      </c>
      <c r="P716" t="s">
        <v>2238</v>
      </c>
      <c r="Q716" t="s">
        <v>168</v>
      </c>
      <c r="R716" t="s">
        <v>165</v>
      </c>
      <c r="S716" t="s">
        <v>119</v>
      </c>
      <c r="T716" t="s">
        <v>1960</v>
      </c>
      <c r="U716" t="s">
        <v>138</v>
      </c>
      <c r="V716" t="s">
        <v>2239</v>
      </c>
      <c r="W716" t="s">
        <v>2240</v>
      </c>
      <c r="X716" s="51" t="str">
        <f t="shared" si="10"/>
        <v>3</v>
      </c>
      <c r="Y716" s="51" t="str">
        <f>IF(T716="","",IF(AND(T716&lt;&gt;'Tabelas auxiliares'!$B$236,T716&lt;&gt;'Tabelas auxiliares'!$B$237,T716&lt;&gt;'Tabelas auxiliares'!$C$236,T716&lt;&gt;'Tabelas auxiliares'!$C$237,T716&lt;&gt;'Tabelas auxiliares'!$D$236),"FOLHA DE PESSOAL",IF(X716='Tabelas auxiliares'!$A$237,"CUSTEIO",IF(X716='Tabelas auxiliares'!$A$236,"INVESTIMENTO","ERRO - VERIFICAR"))))</f>
        <v>FOLHA DE PESSOAL</v>
      </c>
      <c r="Z716" s="64">
        <f t="shared" si="11"/>
        <v>29926.83</v>
      </c>
      <c r="AC716" s="44">
        <v>29926.83</v>
      </c>
      <c r="AD716" s="72"/>
      <c r="AE716" s="72"/>
      <c r="AF716" s="72"/>
      <c r="AG716" s="72"/>
      <c r="AH716" s="72"/>
      <c r="AI716" s="72"/>
      <c r="AJ716" s="72"/>
      <c r="AK716" s="72"/>
      <c r="AL716" s="72"/>
      <c r="AM716" s="72"/>
      <c r="AN716" s="72"/>
      <c r="AO716" s="72"/>
    </row>
    <row r="717" spans="1:41" x14ac:dyDescent="0.25">
      <c r="A717" t="s">
        <v>594</v>
      </c>
      <c r="B717" t="s">
        <v>358</v>
      </c>
      <c r="C717" t="s">
        <v>595</v>
      </c>
      <c r="D717" t="s">
        <v>90</v>
      </c>
      <c r="E717" t="s">
        <v>117</v>
      </c>
      <c r="F717" s="51" t="str">
        <f>IFERROR(VLOOKUP(D717,'Tabelas auxiliares'!$A$3:$B$61,2,FALSE),"")</f>
        <v>SUGEPE-FOLHA - PASEP + AUX. MORADIA</v>
      </c>
      <c r="G717" s="51" t="str">
        <f>IFERROR(VLOOKUP($B717,'Tabelas auxiliares'!$A$65:$C$102,2,FALSE),"")</f>
        <v>Folha de Pagamento - Benefícios</v>
      </c>
      <c r="H717" s="51" t="str">
        <f>IFERROR(VLOOKUP($B717,'Tabelas auxiliares'!$A$65:$C$102,3,FALSE),"")</f>
        <v xml:space="preserve">AUXILIO FUNERAL / CONTRATACAO POR TEMPO DETERMINADO / BENEF.ASSIST. DO SERVIDOR E DO MILITAR / AUXILIO-ALIMENTACAO / AUXILIO-TRANSPORTE / INDENIZACOES E RESTITUICOES / DESPESAS DE EXERCICIOS ANTERIORES </v>
      </c>
      <c r="I717" t="s">
        <v>1978</v>
      </c>
      <c r="J717" t="s">
        <v>1979</v>
      </c>
      <c r="K717" t="s">
        <v>2241</v>
      </c>
      <c r="L717" t="s">
        <v>1981</v>
      </c>
      <c r="M717" t="s">
        <v>165</v>
      </c>
      <c r="N717" t="s">
        <v>128</v>
      </c>
      <c r="O717" t="s">
        <v>927</v>
      </c>
      <c r="P717" t="s">
        <v>2242</v>
      </c>
      <c r="Q717" t="s">
        <v>168</v>
      </c>
      <c r="R717" t="s">
        <v>165</v>
      </c>
      <c r="S717" t="s">
        <v>119</v>
      </c>
      <c r="T717" t="s">
        <v>1960</v>
      </c>
      <c r="U717" t="s">
        <v>140</v>
      </c>
      <c r="V717" t="s">
        <v>2243</v>
      </c>
      <c r="W717" t="s">
        <v>2244</v>
      </c>
      <c r="X717" s="51" t="str">
        <f t="shared" si="10"/>
        <v>3</v>
      </c>
      <c r="Y717" s="51" t="str">
        <f>IF(T717="","",IF(AND(T717&lt;&gt;'Tabelas auxiliares'!$B$236,T717&lt;&gt;'Tabelas auxiliares'!$B$237,T717&lt;&gt;'Tabelas auxiliares'!$C$236,T717&lt;&gt;'Tabelas auxiliares'!$C$237,T717&lt;&gt;'Tabelas auxiliares'!$D$236),"FOLHA DE PESSOAL",IF(X717='Tabelas auxiliares'!$A$237,"CUSTEIO",IF(X717='Tabelas auxiliares'!$A$236,"INVESTIMENTO","ERRO - VERIFICAR"))))</f>
        <v>FOLHA DE PESSOAL</v>
      </c>
      <c r="Z717" s="64">
        <f t="shared" si="11"/>
        <v>2311.1999999999998</v>
      </c>
      <c r="AC717" s="44">
        <v>2311.1999999999998</v>
      </c>
      <c r="AD717" s="72"/>
      <c r="AE717" s="72"/>
      <c r="AF717" s="72"/>
      <c r="AG717" s="72"/>
      <c r="AH717" s="72"/>
      <c r="AI717" s="72"/>
      <c r="AJ717" s="72"/>
      <c r="AK717" s="72"/>
      <c r="AL717" s="72"/>
      <c r="AM717" s="72"/>
      <c r="AN717" s="72"/>
      <c r="AO717" s="72"/>
    </row>
    <row r="718" spans="1:41" x14ac:dyDescent="0.25">
      <c r="A718" t="s">
        <v>594</v>
      </c>
      <c r="B718" t="s">
        <v>358</v>
      </c>
      <c r="C718" t="s">
        <v>595</v>
      </c>
      <c r="D718" t="s">
        <v>90</v>
      </c>
      <c r="E718" t="s">
        <v>117</v>
      </c>
      <c r="F718" s="51" t="str">
        <f>IFERROR(VLOOKUP(D718,'Tabelas auxiliares'!$A$3:$B$61,2,FALSE),"")</f>
        <v>SUGEPE-FOLHA - PASEP + AUX. MORADIA</v>
      </c>
      <c r="G718" s="51" t="str">
        <f>IFERROR(VLOOKUP($B718,'Tabelas auxiliares'!$A$65:$C$102,2,FALSE),"")</f>
        <v>Folha de Pagamento - Benefícios</v>
      </c>
      <c r="H718" s="51" t="str">
        <f>IFERROR(VLOOKUP($B718,'Tabelas auxiliares'!$A$65:$C$102,3,FALSE),"")</f>
        <v xml:space="preserve">AUXILIO FUNERAL / CONTRATACAO POR TEMPO DETERMINADO / BENEF.ASSIST. DO SERVIDOR E DO MILITAR / AUXILIO-ALIMENTACAO / AUXILIO-TRANSPORTE / INDENIZACOES E RESTITUICOES / DESPESAS DE EXERCICIOS ANTERIORES </v>
      </c>
      <c r="I718" t="s">
        <v>1978</v>
      </c>
      <c r="J718" t="s">
        <v>1979</v>
      </c>
      <c r="K718" t="s">
        <v>2245</v>
      </c>
      <c r="L718" t="s">
        <v>1981</v>
      </c>
      <c r="M718" t="s">
        <v>165</v>
      </c>
      <c r="N718" t="s">
        <v>128</v>
      </c>
      <c r="O718" t="s">
        <v>862</v>
      </c>
      <c r="P718" t="s">
        <v>2246</v>
      </c>
      <c r="Q718" t="s">
        <v>168</v>
      </c>
      <c r="R718" t="s">
        <v>165</v>
      </c>
      <c r="S718" t="s">
        <v>119</v>
      </c>
      <c r="T718" t="s">
        <v>1960</v>
      </c>
      <c r="U718" t="s">
        <v>137</v>
      </c>
      <c r="V718" t="s">
        <v>2247</v>
      </c>
      <c r="W718" t="s">
        <v>2248</v>
      </c>
      <c r="X718" s="51" t="str">
        <f t="shared" si="10"/>
        <v>3</v>
      </c>
      <c r="Y718" s="51" t="str">
        <f>IF(T718="","",IF(AND(T718&lt;&gt;'Tabelas auxiliares'!$B$236,T718&lt;&gt;'Tabelas auxiliares'!$B$237,T718&lt;&gt;'Tabelas auxiliares'!$C$236,T718&lt;&gt;'Tabelas auxiliares'!$C$237,T718&lt;&gt;'Tabelas auxiliares'!$D$236),"FOLHA DE PESSOAL",IF(X718='Tabelas auxiliares'!$A$237,"CUSTEIO",IF(X718='Tabelas auxiliares'!$A$236,"INVESTIMENTO","ERRO - VERIFICAR"))))</f>
        <v>FOLHA DE PESSOAL</v>
      </c>
      <c r="Z718" s="64">
        <f t="shared" si="11"/>
        <v>984.55</v>
      </c>
      <c r="AC718" s="44">
        <v>984.55</v>
      </c>
      <c r="AD718" s="72"/>
      <c r="AE718" s="72"/>
      <c r="AF718" s="72"/>
      <c r="AG718" s="72"/>
      <c r="AH718" s="72"/>
      <c r="AI718" s="72"/>
      <c r="AJ718" s="72"/>
      <c r="AK718" s="72"/>
      <c r="AL718" s="72"/>
      <c r="AM718" s="72"/>
      <c r="AN718" s="72"/>
      <c r="AO718" s="72"/>
    </row>
    <row r="719" spans="1:41" x14ac:dyDescent="0.25">
      <c r="A719" t="s">
        <v>594</v>
      </c>
      <c r="B719" t="s">
        <v>358</v>
      </c>
      <c r="C719" t="s">
        <v>595</v>
      </c>
      <c r="D719" t="s">
        <v>90</v>
      </c>
      <c r="E719" t="s">
        <v>117</v>
      </c>
      <c r="F719" s="51" t="str">
        <f>IFERROR(VLOOKUP(D719,'Tabelas auxiliares'!$A$3:$B$61,2,FALSE),"")</f>
        <v>SUGEPE-FOLHA - PASEP + AUX. MORADIA</v>
      </c>
      <c r="G719" s="51" t="str">
        <f>IFERROR(VLOOKUP($B719,'Tabelas auxiliares'!$A$65:$C$102,2,FALSE),"")</f>
        <v>Folha de Pagamento - Benefícios</v>
      </c>
      <c r="H719" s="51" t="str">
        <f>IFERROR(VLOOKUP($B719,'Tabelas auxiliares'!$A$65:$C$102,3,FALSE),"")</f>
        <v xml:space="preserve">AUXILIO FUNERAL / CONTRATACAO POR TEMPO DETERMINADO / BENEF.ASSIST. DO SERVIDOR E DO MILITAR / AUXILIO-ALIMENTACAO / AUXILIO-TRANSPORTE / INDENIZACOES E RESTITUICOES / DESPESAS DE EXERCICIOS ANTERIORES </v>
      </c>
      <c r="I719" t="s">
        <v>1978</v>
      </c>
      <c r="J719" t="s">
        <v>1979</v>
      </c>
      <c r="K719" t="s">
        <v>2249</v>
      </c>
      <c r="L719" t="s">
        <v>1981</v>
      </c>
      <c r="M719" t="s">
        <v>165</v>
      </c>
      <c r="N719" t="s">
        <v>128</v>
      </c>
      <c r="O719" t="s">
        <v>2250</v>
      </c>
      <c r="P719" t="s">
        <v>2251</v>
      </c>
      <c r="Q719" t="s">
        <v>168</v>
      </c>
      <c r="R719" t="s">
        <v>165</v>
      </c>
      <c r="S719" t="s">
        <v>119</v>
      </c>
      <c r="T719" t="s">
        <v>1960</v>
      </c>
      <c r="U719" t="s">
        <v>142</v>
      </c>
      <c r="V719" t="s">
        <v>2252</v>
      </c>
      <c r="W719" t="s">
        <v>2253</v>
      </c>
      <c r="X719" s="51" t="str">
        <f t="shared" si="10"/>
        <v>3</v>
      </c>
      <c r="Y719" s="51" t="str">
        <f>IF(T719="","",IF(AND(T719&lt;&gt;'Tabelas auxiliares'!$B$236,T719&lt;&gt;'Tabelas auxiliares'!$B$237,T719&lt;&gt;'Tabelas auxiliares'!$C$236,T719&lt;&gt;'Tabelas auxiliares'!$C$237,T719&lt;&gt;'Tabelas auxiliares'!$D$236),"FOLHA DE PESSOAL",IF(X719='Tabelas auxiliares'!$A$237,"CUSTEIO",IF(X719='Tabelas auxiliares'!$A$236,"INVESTIMENTO","ERRO - VERIFICAR"))))</f>
        <v>FOLHA DE PESSOAL</v>
      </c>
      <c r="Z719" s="64">
        <f t="shared" si="11"/>
        <v>1318.5</v>
      </c>
      <c r="AC719" s="44">
        <v>1318.5</v>
      </c>
      <c r="AD719" s="72"/>
      <c r="AE719" s="72"/>
      <c r="AF719" s="72"/>
      <c r="AG719" s="72"/>
      <c r="AH719" s="72"/>
      <c r="AI719" s="72"/>
      <c r="AJ719" s="72"/>
      <c r="AK719" s="72"/>
      <c r="AL719" s="72"/>
      <c r="AM719" s="72"/>
      <c r="AN719" s="72"/>
      <c r="AO719" s="72"/>
    </row>
    <row r="720" spans="1:41" x14ac:dyDescent="0.25">
      <c r="A720" t="s">
        <v>594</v>
      </c>
      <c r="B720" t="s">
        <v>358</v>
      </c>
      <c r="C720" t="s">
        <v>595</v>
      </c>
      <c r="D720" t="s">
        <v>90</v>
      </c>
      <c r="E720" t="s">
        <v>117</v>
      </c>
      <c r="F720" s="51" t="str">
        <f>IFERROR(VLOOKUP(D720,'Tabelas auxiliares'!$A$3:$B$61,2,FALSE),"")</f>
        <v>SUGEPE-FOLHA - PASEP + AUX. MORADIA</v>
      </c>
      <c r="G720" s="51" t="str">
        <f>IFERROR(VLOOKUP($B720,'Tabelas auxiliares'!$A$65:$C$102,2,FALSE),"")</f>
        <v>Folha de Pagamento - Benefícios</v>
      </c>
      <c r="H720" s="51" t="str">
        <f>IFERROR(VLOOKUP($B720,'Tabelas auxiliares'!$A$65:$C$102,3,FALSE),"")</f>
        <v xml:space="preserve">AUXILIO FUNERAL / CONTRATACAO POR TEMPO DETERMINADO / BENEF.ASSIST. DO SERVIDOR E DO MILITAR / AUXILIO-ALIMENTACAO / AUXILIO-TRANSPORTE / INDENIZACOES E RESTITUICOES / DESPESAS DE EXERCICIOS ANTERIORES </v>
      </c>
      <c r="I720" t="s">
        <v>1978</v>
      </c>
      <c r="J720" t="s">
        <v>1979</v>
      </c>
      <c r="K720" t="s">
        <v>2254</v>
      </c>
      <c r="L720" t="s">
        <v>1981</v>
      </c>
      <c r="M720" t="s">
        <v>165</v>
      </c>
      <c r="N720" t="s">
        <v>128</v>
      </c>
      <c r="O720" t="s">
        <v>927</v>
      </c>
      <c r="P720" t="s">
        <v>2242</v>
      </c>
      <c r="Q720" t="s">
        <v>168</v>
      </c>
      <c r="R720" t="s">
        <v>165</v>
      </c>
      <c r="S720" t="s">
        <v>119</v>
      </c>
      <c r="T720" t="s">
        <v>1960</v>
      </c>
      <c r="U720" t="s">
        <v>140</v>
      </c>
      <c r="V720" t="s">
        <v>2255</v>
      </c>
      <c r="W720" t="s">
        <v>2256</v>
      </c>
      <c r="X720" s="51" t="str">
        <f t="shared" si="10"/>
        <v>3</v>
      </c>
      <c r="Y720" s="51" t="str">
        <f>IF(T720="","",IF(AND(T720&lt;&gt;'Tabelas auxiliares'!$B$236,T720&lt;&gt;'Tabelas auxiliares'!$B$237,T720&lt;&gt;'Tabelas auxiliares'!$C$236,T720&lt;&gt;'Tabelas auxiliares'!$C$237,T720&lt;&gt;'Tabelas auxiliares'!$D$236),"FOLHA DE PESSOAL",IF(X720='Tabelas auxiliares'!$A$237,"CUSTEIO",IF(X720='Tabelas auxiliares'!$A$236,"INVESTIMENTO","ERRO - VERIFICAR"))))</f>
        <v>FOLHA DE PESSOAL</v>
      </c>
      <c r="Z720" s="64">
        <f t="shared" si="11"/>
        <v>62996.25</v>
      </c>
      <c r="AC720" s="44">
        <v>62996.25</v>
      </c>
      <c r="AD720" s="72"/>
      <c r="AE720" s="72"/>
      <c r="AF720" s="72"/>
      <c r="AG720" s="72"/>
      <c r="AH720" s="72"/>
      <c r="AI720" s="72"/>
      <c r="AJ720" s="72"/>
      <c r="AK720" s="72"/>
      <c r="AL720" s="72"/>
      <c r="AM720" s="72"/>
      <c r="AN720" s="72"/>
      <c r="AO720" s="72"/>
    </row>
    <row r="721" spans="1:41" x14ac:dyDescent="0.25">
      <c r="A721" t="s">
        <v>594</v>
      </c>
      <c r="B721" t="s">
        <v>358</v>
      </c>
      <c r="C721" t="s">
        <v>595</v>
      </c>
      <c r="D721" t="s">
        <v>90</v>
      </c>
      <c r="E721" t="s">
        <v>117</v>
      </c>
      <c r="F721" s="51" t="str">
        <f>IFERROR(VLOOKUP(D721,'Tabelas auxiliares'!$A$3:$B$61,2,FALSE),"")</f>
        <v>SUGEPE-FOLHA - PASEP + AUX. MORADIA</v>
      </c>
      <c r="G721" s="51" t="str">
        <f>IFERROR(VLOOKUP($B721,'Tabelas auxiliares'!$A$65:$C$102,2,FALSE),"")</f>
        <v>Folha de Pagamento - Benefícios</v>
      </c>
      <c r="H721" s="51" t="str">
        <f>IFERROR(VLOOKUP($B721,'Tabelas auxiliares'!$A$65:$C$102,3,FALSE),"")</f>
        <v xml:space="preserve">AUXILIO FUNERAL / CONTRATACAO POR TEMPO DETERMINADO / BENEF.ASSIST. DO SERVIDOR E DO MILITAR / AUXILIO-ALIMENTACAO / AUXILIO-TRANSPORTE / INDENIZACOES E RESTITUICOES / DESPESAS DE EXERCICIOS ANTERIORES </v>
      </c>
      <c r="I721" t="s">
        <v>1978</v>
      </c>
      <c r="J721" t="s">
        <v>1979</v>
      </c>
      <c r="K721" t="s">
        <v>2257</v>
      </c>
      <c r="L721" t="s">
        <v>1981</v>
      </c>
      <c r="M721" t="s">
        <v>165</v>
      </c>
      <c r="N721" t="s">
        <v>128</v>
      </c>
      <c r="O721" t="s">
        <v>2237</v>
      </c>
      <c r="P721" t="s">
        <v>2238</v>
      </c>
      <c r="Q721" t="s">
        <v>168</v>
      </c>
      <c r="R721" t="s">
        <v>165</v>
      </c>
      <c r="S721" t="s">
        <v>119</v>
      </c>
      <c r="T721" t="s">
        <v>1960</v>
      </c>
      <c r="U721" t="s">
        <v>138</v>
      </c>
      <c r="V721" t="s">
        <v>2258</v>
      </c>
      <c r="W721" t="s">
        <v>2259</v>
      </c>
      <c r="X721" s="51" t="str">
        <f t="shared" si="10"/>
        <v>3</v>
      </c>
      <c r="Y721" s="51" t="str">
        <f>IF(T721="","",IF(AND(T721&lt;&gt;'Tabelas auxiliares'!$B$236,T721&lt;&gt;'Tabelas auxiliares'!$B$237,T721&lt;&gt;'Tabelas auxiliares'!$C$236,T721&lt;&gt;'Tabelas auxiliares'!$C$237,T721&lt;&gt;'Tabelas auxiliares'!$D$236),"FOLHA DE PESSOAL",IF(X721='Tabelas auxiliares'!$A$237,"CUSTEIO",IF(X721='Tabelas auxiliares'!$A$236,"INVESTIMENTO","ERRO - VERIFICAR"))))</f>
        <v>FOLHA DE PESSOAL</v>
      </c>
      <c r="Z721" s="64">
        <f t="shared" si="11"/>
        <v>668658.46</v>
      </c>
      <c r="AC721" s="44">
        <v>668658.46</v>
      </c>
      <c r="AD721" s="72"/>
      <c r="AE721" s="72"/>
      <c r="AF721" s="72"/>
      <c r="AG721" s="72"/>
      <c r="AH721" s="72"/>
      <c r="AI721" s="72"/>
      <c r="AJ721" s="72"/>
      <c r="AK721" s="72"/>
      <c r="AL721" s="72"/>
      <c r="AM721" s="72"/>
      <c r="AN721" s="72"/>
      <c r="AO721" s="72"/>
    </row>
    <row r="722" spans="1:41" x14ac:dyDescent="0.25">
      <c r="A722" t="s">
        <v>594</v>
      </c>
      <c r="B722" t="s">
        <v>358</v>
      </c>
      <c r="C722" t="s">
        <v>595</v>
      </c>
      <c r="D722" t="s">
        <v>90</v>
      </c>
      <c r="E722" t="s">
        <v>117</v>
      </c>
      <c r="F722" s="51" t="str">
        <f>IFERROR(VLOOKUP(D722,'Tabelas auxiliares'!$A$3:$B$61,2,FALSE),"")</f>
        <v>SUGEPE-FOLHA - PASEP + AUX. MORADIA</v>
      </c>
      <c r="G722" s="51" t="str">
        <f>IFERROR(VLOOKUP($B722,'Tabelas auxiliares'!$A$65:$C$102,2,FALSE),"")</f>
        <v>Folha de Pagamento - Benefícios</v>
      </c>
      <c r="H722" s="51" t="str">
        <f>IFERROR(VLOOKUP($B722,'Tabelas auxiliares'!$A$65:$C$102,3,FALSE),"")</f>
        <v xml:space="preserve">AUXILIO FUNERAL / CONTRATACAO POR TEMPO DETERMINADO / BENEF.ASSIST. DO SERVIDOR E DO MILITAR / AUXILIO-ALIMENTACAO / AUXILIO-TRANSPORTE / INDENIZACOES E RESTITUICOES / DESPESAS DE EXERCICIOS ANTERIORES </v>
      </c>
      <c r="I722" t="s">
        <v>1978</v>
      </c>
      <c r="J722" t="s">
        <v>1979</v>
      </c>
      <c r="K722" t="s">
        <v>2260</v>
      </c>
      <c r="L722" t="s">
        <v>1981</v>
      </c>
      <c r="M722" t="s">
        <v>165</v>
      </c>
      <c r="N722" t="s">
        <v>128</v>
      </c>
      <c r="O722" t="s">
        <v>862</v>
      </c>
      <c r="P722" t="s">
        <v>2246</v>
      </c>
      <c r="Q722" t="s">
        <v>168</v>
      </c>
      <c r="R722" t="s">
        <v>165</v>
      </c>
      <c r="S722" t="s">
        <v>119</v>
      </c>
      <c r="T722" t="s">
        <v>1960</v>
      </c>
      <c r="U722" t="s">
        <v>137</v>
      </c>
      <c r="V722" t="s">
        <v>2261</v>
      </c>
      <c r="W722" t="s">
        <v>2262</v>
      </c>
      <c r="X722" s="51" t="str">
        <f t="shared" ref="X722:X785" si="18">LEFT(V722,1)</f>
        <v>3</v>
      </c>
      <c r="Y722" s="51" t="str">
        <f>IF(T722="","",IF(AND(T722&lt;&gt;'Tabelas auxiliares'!$B$236,T722&lt;&gt;'Tabelas auxiliares'!$B$237,T722&lt;&gt;'Tabelas auxiliares'!$C$236,T722&lt;&gt;'Tabelas auxiliares'!$C$237,T722&lt;&gt;'Tabelas auxiliares'!$D$236),"FOLHA DE PESSOAL",IF(X722='Tabelas auxiliares'!$A$237,"CUSTEIO",IF(X722='Tabelas auxiliares'!$A$236,"INVESTIMENTO","ERRO - VERIFICAR"))))</f>
        <v>FOLHA DE PESSOAL</v>
      </c>
      <c r="Z722" s="64">
        <f t="shared" si="11"/>
        <v>69735.44</v>
      </c>
      <c r="AC722" s="44">
        <v>69735.44</v>
      </c>
      <c r="AD722" s="72"/>
      <c r="AE722" s="72"/>
      <c r="AF722" s="72"/>
      <c r="AG722" s="72"/>
      <c r="AH722" s="72"/>
      <c r="AI722" s="72"/>
      <c r="AJ722" s="72"/>
      <c r="AK722" s="72"/>
      <c r="AL722" s="72"/>
      <c r="AM722" s="72"/>
      <c r="AN722" s="72"/>
      <c r="AO722" s="72"/>
    </row>
    <row r="723" spans="1:41" x14ac:dyDescent="0.25">
      <c r="A723" t="s">
        <v>594</v>
      </c>
      <c r="B723" t="s">
        <v>358</v>
      </c>
      <c r="C723" t="s">
        <v>595</v>
      </c>
      <c r="D723" t="s">
        <v>90</v>
      </c>
      <c r="E723" t="s">
        <v>117</v>
      </c>
      <c r="F723" s="51" t="str">
        <f>IFERROR(VLOOKUP(D723,'Tabelas auxiliares'!$A$3:$B$61,2,FALSE),"")</f>
        <v>SUGEPE-FOLHA - PASEP + AUX. MORADIA</v>
      </c>
      <c r="G723" s="51" t="str">
        <f>IFERROR(VLOOKUP($B723,'Tabelas auxiliares'!$A$65:$C$102,2,FALSE),"")</f>
        <v>Folha de Pagamento - Benefícios</v>
      </c>
      <c r="H723" s="51" t="str">
        <f>IFERROR(VLOOKUP($B723,'Tabelas auxiliares'!$A$65:$C$102,3,FALSE),"")</f>
        <v xml:space="preserve">AUXILIO FUNERAL / CONTRATACAO POR TEMPO DETERMINADO / BENEF.ASSIST. DO SERVIDOR E DO MILITAR / AUXILIO-ALIMENTACAO / AUXILIO-TRANSPORTE / INDENIZACOES E RESTITUICOES / DESPESAS DE EXERCICIOS ANTERIORES </v>
      </c>
      <c r="I723" t="s">
        <v>1978</v>
      </c>
      <c r="J723" t="s">
        <v>1979</v>
      </c>
      <c r="K723" t="s">
        <v>2263</v>
      </c>
      <c r="L723" t="s">
        <v>1981</v>
      </c>
      <c r="M723" t="s">
        <v>165</v>
      </c>
      <c r="N723" t="s">
        <v>130</v>
      </c>
      <c r="O723" t="s">
        <v>927</v>
      </c>
      <c r="P723" t="s">
        <v>1969</v>
      </c>
      <c r="Q723" t="s">
        <v>168</v>
      </c>
      <c r="R723" t="s">
        <v>165</v>
      </c>
      <c r="S723" t="s">
        <v>119</v>
      </c>
      <c r="T723" t="s">
        <v>1960</v>
      </c>
      <c r="U723" t="s">
        <v>141</v>
      </c>
      <c r="V723" t="s">
        <v>1970</v>
      </c>
      <c r="W723" t="s">
        <v>1971</v>
      </c>
      <c r="X723" s="51" t="str">
        <f t="shared" si="18"/>
        <v>3</v>
      </c>
      <c r="Y723" s="51" t="str">
        <f>IF(T723="","",IF(AND(T723&lt;&gt;'Tabelas auxiliares'!$B$236,T723&lt;&gt;'Tabelas auxiliares'!$B$237,T723&lt;&gt;'Tabelas auxiliares'!$C$236,T723&lt;&gt;'Tabelas auxiliares'!$C$237,T723&lt;&gt;'Tabelas auxiliares'!$D$236),"FOLHA DE PESSOAL",IF(X723='Tabelas auxiliares'!$A$237,"CUSTEIO",IF(X723='Tabelas auxiliares'!$A$236,"INVESTIMENTO","ERRO - VERIFICAR"))))</f>
        <v>FOLHA DE PESSOAL</v>
      </c>
      <c r="Z723" s="64">
        <f t="shared" ref="Z723:Z786" si="19">IF(AA723+AB723+AC723&lt;&gt;0,AA723+AB723+AC723,"")</f>
        <v>175627.84</v>
      </c>
      <c r="AC723" s="44">
        <v>175627.84</v>
      </c>
      <c r="AD723" s="72"/>
      <c r="AE723" s="72"/>
      <c r="AF723" s="72"/>
      <c r="AG723" s="72"/>
      <c r="AH723" s="72"/>
      <c r="AI723" s="72"/>
      <c r="AJ723" s="72"/>
      <c r="AK723" s="72"/>
      <c r="AL723" s="72"/>
      <c r="AM723" s="72"/>
      <c r="AN723" s="72"/>
      <c r="AO723" s="72"/>
    </row>
    <row r="724" spans="1:41" x14ac:dyDescent="0.25">
      <c r="A724" t="s">
        <v>594</v>
      </c>
      <c r="B724" t="s">
        <v>358</v>
      </c>
      <c r="C724" t="s">
        <v>595</v>
      </c>
      <c r="D724" t="s">
        <v>90</v>
      </c>
      <c r="E724" t="s">
        <v>117</v>
      </c>
      <c r="F724" s="51" t="str">
        <f>IFERROR(VLOOKUP(D724,'Tabelas auxiliares'!$A$3:$B$61,2,FALSE),"")</f>
        <v>SUGEPE-FOLHA - PASEP + AUX. MORADIA</v>
      </c>
      <c r="G724" s="51" t="str">
        <f>IFERROR(VLOOKUP($B724,'Tabelas auxiliares'!$A$65:$C$102,2,FALSE),"")</f>
        <v>Folha de Pagamento - Benefícios</v>
      </c>
      <c r="H724" s="51" t="str">
        <f>IFERROR(VLOOKUP($B724,'Tabelas auxiliares'!$A$65:$C$102,3,FALSE),"")</f>
        <v xml:space="preserve">AUXILIO FUNERAL / CONTRATACAO POR TEMPO DETERMINADO / BENEF.ASSIST. DO SERVIDOR E DO MILITAR / AUXILIO-ALIMENTACAO / AUXILIO-TRANSPORTE / INDENIZACOES E RESTITUICOES / DESPESAS DE EXERCICIOS ANTERIORES </v>
      </c>
      <c r="I724" t="s">
        <v>605</v>
      </c>
      <c r="J724" t="s">
        <v>2264</v>
      </c>
      <c r="K724" t="s">
        <v>2265</v>
      </c>
      <c r="L724" t="s">
        <v>2266</v>
      </c>
      <c r="M724" t="s">
        <v>1968</v>
      </c>
      <c r="N724" t="s">
        <v>130</v>
      </c>
      <c r="O724" t="s">
        <v>927</v>
      </c>
      <c r="P724" t="s">
        <v>1969</v>
      </c>
      <c r="Q724" t="s">
        <v>168</v>
      </c>
      <c r="R724" t="s">
        <v>165</v>
      </c>
      <c r="S724" t="s">
        <v>119</v>
      </c>
      <c r="T724" t="s">
        <v>1960</v>
      </c>
      <c r="U724" t="s">
        <v>141</v>
      </c>
      <c r="V724" t="s">
        <v>1970</v>
      </c>
      <c r="W724" t="s">
        <v>1971</v>
      </c>
      <c r="X724" s="51" t="str">
        <f t="shared" si="18"/>
        <v>3</v>
      </c>
      <c r="Y724" s="51" t="str">
        <f>IF(T724="","",IF(AND(T724&lt;&gt;'Tabelas auxiliares'!$B$236,T724&lt;&gt;'Tabelas auxiliares'!$B$237,T724&lt;&gt;'Tabelas auxiliares'!$C$236,T724&lt;&gt;'Tabelas auxiliares'!$C$237,T724&lt;&gt;'Tabelas auxiliares'!$D$236),"FOLHA DE PESSOAL",IF(X724='Tabelas auxiliares'!$A$237,"CUSTEIO",IF(X724='Tabelas auxiliares'!$A$236,"INVESTIMENTO","ERRO - VERIFICAR"))))</f>
        <v>FOLHA DE PESSOAL</v>
      </c>
      <c r="Z724" s="64">
        <f t="shared" si="19"/>
        <v>1537.1299999999999</v>
      </c>
      <c r="AA724" s="44">
        <v>23.27</v>
      </c>
      <c r="AC724" s="44">
        <v>1513.86</v>
      </c>
      <c r="AD724" s="72"/>
      <c r="AE724" s="72"/>
      <c r="AF724" s="72"/>
      <c r="AG724" s="72"/>
      <c r="AH724" s="72"/>
      <c r="AI724" s="72"/>
      <c r="AJ724" s="72"/>
      <c r="AK724" s="72"/>
      <c r="AL724" s="72"/>
      <c r="AM724" s="72"/>
      <c r="AN724" s="72"/>
      <c r="AO724" s="72"/>
    </row>
    <row r="725" spans="1:41" x14ac:dyDescent="0.25">
      <c r="A725" t="s">
        <v>594</v>
      </c>
      <c r="B725" t="s">
        <v>358</v>
      </c>
      <c r="C725" t="s">
        <v>595</v>
      </c>
      <c r="D725" t="s">
        <v>90</v>
      </c>
      <c r="E725" t="s">
        <v>117</v>
      </c>
      <c r="F725" s="51" t="str">
        <f>IFERROR(VLOOKUP(D725,'Tabelas auxiliares'!$A$3:$B$61,2,FALSE),"")</f>
        <v>SUGEPE-FOLHA - PASEP + AUX. MORADIA</v>
      </c>
      <c r="G725" s="51" t="str">
        <f>IFERROR(VLOOKUP($B725,'Tabelas auxiliares'!$A$65:$C$102,2,FALSE),"")</f>
        <v>Folha de Pagamento - Benefícios</v>
      </c>
      <c r="H725" s="51" t="str">
        <f>IFERROR(VLOOKUP($B725,'Tabelas auxiliares'!$A$65:$C$102,3,FALSE),"")</f>
        <v xml:space="preserve">AUXILIO FUNERAL / CONTRATACAO POR TEMPO DETERMINADO / BENEF.ASSIST. DO SERVIDOR E DO MILITAR / AUXILIO-ALIMENTACAO / AUXILIO-TRANSPORTE / INDENIZACOES E RESTITUICOES / DESPESAS DE EXERCICIOS ANTERIORES </v>
      </c>
      <c r="I725" t="s">
        <v>607</v>
      </c>
      <c r="J725" t="s">
        <v>2058</v>
      </c>
      <c r="K725" t="s">
        <v>2267</v>
      </c>
      <c r="L725" t="s">
        <v>2060</v>
      </c>
      <c r="M725" t="s">
        <v>165</v>
      </c>
      <c r="N725" t="s">
        <v>128</v>
      </c>
      <c r="O725" t="s">
        <v>2237</v>
      </c>
      <c r="P725" t="s">
        <v>2238</v>
      </c>
      <c r="Q725" t="s">
        <v>168</v>
      </c>
      <c r="R725" t="s">
        <v>165</v>
      </c>
      <c r="S725" t="s">
        <v>119</v>
      </c>
      <c r="T725" t="s">
        <v>1960</v>
      </c>
      <c r="U725" t="s">
        <v>138</v>
      </c>
      <c r="V725" t="s">
        <v>2239</v>
      </c>
      <c r="W725" t="s">
        <v>2240</v>
      </c>
      <c r="X725" s="51" t="str">
        <f t="shared" si="18"/>
        <v>3</v>
      </c>
      <c r="Y725" s="51" t="str">
        <f>IF(T725="","",IF(AND(T725&lt;&gt;'Tabelas auxiliares'!$B$236,T725&lt;&gt;'Tabelas auxiliares'!$B$237,T725&lt;&gt;'Tabelas auxiliares'!$C$236,T725&lt;&gt;'Tabelas auxiliares'!$C$237,T725&lt;&gt;'Tabelas auxiliares'!$D$236),"FOLHA DE PESSOAL",IF(X725='Tabelas auxiliares'!$A$237,"CUSTEIO",IF(X725='Tabelas auxiliares'!$A$236,"INVESTIMENTO","ERRO - VERIFICAR"))))</f>
        <v>FOLHA DE PESSOAL</v>
      </c>
      <c r="Z725" s="64">
        <f t="shared" si="19"/>
        <v>27438.36</v>
      </c>
      <c r="AC725" s="44">
        <v>27438.36</v>
      </c>
      <c r="AD725" s="72"/>
      <c r="AE725" s="72"/>
      <c r="AF725" s="72"/>
      <c r="AG725" s="72"/>
      <c r="AH725" s="72"/>
      <c r="AI725" s="72"/>
      <c r="AJ725" s="72"/>
      <c r="AK725" s="72"/>
      <c r="AL725" s="72"/>
      <c r="AM725" s="72"/>
      <c r="AN725" s="72"/>
      <c r="AO725" s="72"/>
    </row>
    <row r="726" spans="1:41" x14ac:dyDescent="0.25">
      <c r="A726" t="s">
        <v>594</v>
      </c>
      <c r="B726" t="s">
        <v>358</v>
      </c>
      <c r="C726" t="s">
        <v>595</v>
      </c>
      <c r="D726" t="s">
        <v>90</v>
      </c>
      <c r="E726" t="s">
        <v>117</v>
      </c>
      <c r="F726" s="51" t="str">
        <f>IFERROR(VLOOKUP(D726,'Tabelas auxiliares'!$A$3:$B$61,2,FALSE),"")</f>
        <v>SUGEPE-FOLHA - PASEP + AUX. MORADIA</v>
      </c>
      <c r="G726" s="51" t="str">
        <f>IFERROR(VLOOKUP($B726,'Tabelas auxiliares'!$A$65:$C$102,2,FALSE),"")</f>
        <v>Folha de Pagamento - Benefícios</v>
      </c>
      <c r="H726" s="51" t="str">
        <f>IFERROR(VLOOKUP($B726,'Tabelas auxiliares'!$A$65:$C$102,3,FALSE),"")</f>
        <v xml:space="preserve">AUXILIO FUNERAL / CONTRATACAO POR TEMPO DETERMINADO / BENEF.ASSIST. DO SERVIDOR E DO MILITAR / AUXILIO-ALIMENTACAO / AUXILIO-TRANSPORTE / INDENIZACOES E RESTITUICOES / DESPESAS DE EXERCICIOS ANTERIORES </v>
      </c>
      <c r="I726" t="s">
        <v>607</v>
      </c>
      <c r="J726" t="s">
        <v>2058</v>
      </c>
      <c r="K726" t="s">
        <v>2268</v>
      </c>
      <c r="L726" t="s">
        <v>2060</v>
      </c>
      <c r="M726" t="s">
        <v>165</v>
      </c>
      <c r="N726" t="s">
        <v>128</v>
      </c>
      <c r="O726" t="s">
        <v>927</v>
      </c>
      <c r="P726" t="s">
        <v>2242</v>
      </c>
      <c r="Q726" t="s">
        <v>168</v>
      </c>
      <c r="R726" t="s">
        <v>165</v>
      </c>
      <c r="S726" t="s">
        <v>119</v>
      </c>
      <c r="T726" t="s">
        <v>1960</v>
      </c>
      <c r="U726" t="s">
        <v>140</v>
      </c>
      <c r="V726" t="s">
        <v>2243</v>
      </c>
      <c r="W726" t="s">
        <v>2244</v>
      </c>
      <c r="X726" s="51" t="str">
        <f t="shared" si="18"/>
        <v>3</v>
      </c>
      <c r="Y726" s="51" t="str">
        <f>IF(T726="","",IF(AND(T726&lt;&gt;'Tabelas auxiliares'!$B$236,T726&lt;&gt;'Tabelas auxiliares'!$B$237,T726&lt;&gt;'Tabelas auxiliares'!$C$236,T726&lt;&gt;'Tabelas auxiliares'!$C$237,T726&lt;&gt;'Tabelas auxiliares'!$D$236),"FOLHA DE PESSOAL",IF(X726='Tabelas auxiliares'!$A$237,"CUSTEIO",IF(X726='Tabelas auxiliares'!$A$236,"INVESTIMENTO","ERRO - VERIFICAR"))))</f>
        <v>FOLHA DE PESSOAL</v>
      </c>
      <c r="Z726" s="64">
        <f t="shared" si="19"/>
        <v>2311.1999999999998</v>
      </c>
      <c r="AC726" s="44">
        <v>2311.1999999999998</v>
      </c>
      <c r="AD726" s="72"/>
      <c r="AE726" s="72"/>
      <c r="AF726" s="72"/>
      <c r="AG726" s="72"/>
      <c r="AH726" s="72"/>
      <c r="AI726" s="72"/>
      <c r="AJ726" s="72"/>
      <c r="AK726" s="72"/>
      <c r="AL726" s="72"/>
      <c r="AM726" s="72"/>
      <c r="AN726" s="72"/>
      <c r="AO726" s="72"/>
    </row>
    <row r="727" spans="1:41" x14ac:dyDescent="0.25">
      <c r="A727" t="s">
        <v>594</v>
      </c>
      <c r="B727" t="s">
        <v>358</v>
      </c>
      <c r="C727" t="s">
        <v>595</v>
      </c>
      <c r="D727" t="s">
        <v>90</v>
      </c>
      <c r="E727" t="s">
        <v>117</v>
      </c>
      <c r="F727" s="51" t="str">
        <f>IFERROR(VLOOKUP(D727,'Tabelas auxiliares'!$A$3:$B$61,2,FALSE),"")</f>
        <v>SUGEPE-FOLHA - PASEP + AUX. MORADIA</v>
      </c>
      <c r="G727" s="51" t="str">
        <f>IFERROR(VLOOKUP($B727,'Tabelas auxiliares'!$A$65:$C$102,2,FALSE),"")</f>
        <v>Folha de Pagamento - Benefícios</v>
      </c>
      <c r="H727" s="51" t="str">
        <f>IFERROR(VLOOKUP($B727,'Tabelas auxiliares'!$A$65:$C$102,3,FALSE),"")</f>
        <v xml:space="preserve">AUXILIO FUNERAL / CONTRATACAO POR TEMPO DETERMINADO / BENEF.ASSIST. DO SERVIDOR E DO MILITAR / AUXILIO-ALIMENTACAO / AUXILIO-TRANSPORTE / INDENIZACOES E RESTITUICOES / DESPESAS DE EXERCICIOS ANTERIORES </v>
      </c>
      <c r="I727" t="s">
        <v>607</v>
      </c>
      <c r="J727" t="s">
        <v>2058</v>
      </c>
      <c r="K727" t="s">
        <v>2269</v>
      </c>
      <c r="L727" t="s">
        <v>2060</v>
      </c>
      <c r="M727" t="s">
        <v>165</v>
      </c>
      <c r="N727" t="s">
        <v>128</v>
      </c>
      <c r="O727" t="s">
        <v>862</v>
      </c>
      <c r="P727" t="s">
        <v>2246</v>
      </c>
      <c r="Q727" t="s">
        <v>168</v>
      </c>
      <c r="R727" t="s">
        <v>165</v>
      </c>
      <c r="S727" t="s">
        <v>119</v>
      </c>
      <c r="T727" t="s">
        <v>1960</v>
      </c>
      <c r="U727" t="s">
        <v>137</v>
      </c>
      <c r="V727" t="s">
        <v>2247</v>
      </c>
      <c r="W727" t="s">
        <v>2248</v>
      </c>
      <c r="X727" s="51" t="str">
        <f t="shared" si="18"/>
        <v>3</v>
      </c>
      <c r="Y727" s="51" t="str">
        <f>IF(T727="","",IF(AND(T727&lt;&gt;'Tabelas auxiliares'!$B$236,T727&lt;&gt;'Tabelas auxiliares'!$B$237,T727&lt;&gt;'Tabelas auxiliares'!$C$236,T727&lt;&gt;'Tabelas auxiliares'!$C$237,T727&lt;&gt;'Tabelas auxiliares'!$D$236),"FOLHA DE PESSOAL",IF(X727='Tabelas auxiliares'!$A$237,"CUSTEIO",IF(X727='Tabelas auxiliares'!$A$236,"INVESTIMENTO","ERRO - VERIFICAR"))))</f>
        <v>FOLHA DE PESSOAL</v>
      </c>
      <c r="Z727" s="64">
        <f t="shared" si="19"/>
        <v>982.66</v>
      </c>
      <c r="AC727" s="44">
        <v>982.66</v>
      </c>
      <c r="AD727" s="72"/>
      <c r="AE727" s="72"/>
      <c r="AF727" s="72"/>
      <c r="AG727" s="72"/>
      <c r="AH727" s="72"/>
      <c r="AI727" s="72"/>
      <c r="AJ727" s="72"/>
      <c r="AK727" s="72"/>
      <c r="AL727" s="72"/>
      <c r="AM727" s="72"/>
      <c r="AN727" s="72"/>
      <c r="AO727" s="72"/>
    </row>
    <row r="728" spans="1:41" x14ac:dyDescent="0.25">
      <c r="A728" t="s">
        <v>594</v>
      </c>
      <c r="B728" t="s">
        <v>358</v>
      </c>
      <c r="C728" t="s">
        <v>595</v>
      </c>
      <c r="D728" t="s">
        <v>90</v>
      </c>
      <c r="E728" t="s">
        <v>117</v>
      </c>
      <c r="F728" s="51" t="str">
        <f>IFERROR(VLOOKUP(D728,'Tabelas auxiliares'!$A$3:$B$61,2,FALSE),"")</f>
        <v>SUGEPE-FOLHA - PASEP + AUX. MORADIA</v>
      </c>
      <c r="G728" s="51" t="str">
        <f>IFERROR(VLOOKUP($B728,'Tabelas auxiliares'!$A$65:$C$102,2,FALSE),"")</f>
        <v>Folha de Pagamento - Benefícios</v>
      </c>
      <c r="H728" s="51" t="str">
        <f>IFERROR(VLOOKUP($B728,'Tabelas auxiliares'!$A$65:$C$102,3,FALSE),"")</f>
        <v xml:space="preserve">AUXILIO FUNERAL / CONTRATACAO POR TEMPO DETERMINADO / BENEF.ASSIST. DO SERVIDOR E DO MILITAR / AUXILIO-ALIMENTACAO / AUXILIO-TRANSPORTE / INDENIZACOES E RESTITUICOES / DESPESAS DE EXERCICIOS ANTERIORES </v>
      </c>
      <c r="I728" t="s">
        <v>607</v>
      </c>
      <c r="J728" t="s">
        <v>2058</v>
      </c>
      <c r="K728" t="s">
        <v>2270</v>
      </c>
      <c r="L728" t="s">
        <v>2060</v>
      </c>
      <c r="M728" t="s">
        <v>165</v>
      </c>
      <c r="N728" t="s">
        <v>128</v>
      </c>
      <c r="O728" t="s">
        <v>2250</v>
      </c>
      <c r="P728" t="s">
        <v>2251</v>
      </c>
      <c r="Q728" t="s">
        <v>168</v>
      </c>
      <c r="R728" t="s">
        <v>165</v>
      </c>
      <c r="S728" t="s">
        <v>119</v>
      </c>
      <c r="T728" t="s">
        <v>1960</v>
      </c>
      <c r="U728" t="s">
        <v>142</v>
      </c>
      <c r="V728" t="s">
        <v>2252</v>
      </c>
      <c r="W728" t="s">
        <v>2253</v>
      </c>
      <c r="X728" s="51" t="str">
        <f t="shared" si="18"/>
        <v>3</v>
      </c>
      <c r="Y728" s="51" t="str">
        <f>IF(T728="","",IF(AND(T728&lt;&gt;'Tabelas auxiliares'!$B$236,T728&lt;&gt;'Tabelas auxiliares'!$B$237,T728&lt;&gt;'Tabelas auxiliares'!$C$236,T728&lt;&gt;'Tabelas auxiliares'!$C$237,T728&lt;&gt;'Tabelas auxiliares'!$D$236),"FOLHA DE PESSOAL",IF(X728='Tabelas auxiliares'!$A$237,"CUSTEIO",IF(X728='Tabelas auxiliares'!$A$236,"INVESTIMENTO","ERRO - VERIFICAR"))))</f>
        <v>FOLHA DE PESSOAL</v>
      </c>
      <c r="Z728" s="64">
        <f t="shared" si="19"/>
        <v>659.25</v>
      </c>
      <c r="AC728" s="44">
        <v>659.25</v>
      </c>
      <c r="AD728" s="72"/>
      <c r="AE728" s="72"/>
      <c r="AF728" s="72"/>
      <c r="AG728" s="72"/>
      <c r="AH728" s="72"/>
      <c r="AI728" s="72"/>
      <c r="AJ728" s="72"/>
      <c r="AK728" s="72"/>
      <c r="AL728" s="72"/>
      <c r="AM728" s="72"/>
      <c r="AN728" s="72"/>
      <c r="AO728" s="72"/>
    </row>
    <row r="729" spans="1:41" x14ac:dyDescent="0.25">
      <c r="A729" t="s">
        <v>594</v>
      </c>
      <c r="B729" t="s">
        <v>358</v>
      </c>
      <c r="C729" t="s">
        <v>595</v>
      </c>
      <c r="D729" t="s">
        <v>90</v>
      </c>
      <c r="E729" t="s">
        <v>117</v>
      </c>
      <c r="F729" s="51" t="str">
        <f>IFERROR(VLOOKUP(D729,'Tabelas auxiliares'!$A$3:$B$61,2,FALSE),"")</f>
        <v>SUGEPE-FOLHA - PASEP + AUX. MORADIA</v>
      </c>
      <c r="G729" s="51" t="str">
        <f>IFERROR(VLOOKUP($B729,'Tabelas auxiliares'!$A$65:$C$102,2,FALSE),"")</f>
        <v>Folha de Pagamento - Benefícios</v>
      </c>
      <c r="H729" s="51" t="str">
        <f>IFERROR(VLOOKUP($B729,'Tabelas auxiliares'!$A$65:$C$102,3,FALSE),"")</f>
        <v xml:space="preserve">AUXILIO FUNERAL / CONTRATACAO POR TEMPO DETERMINADO / BENEF.ASSIST. DO SERVIDOR E DO MILITAR / AUXILIO-ALIMENTACAO / AUXILIO-TRANSPORTE / INDENIZACOES E RESTITUICOES / DESPESAS DE EXERCICIOS ANTERIORES </v>
      </c>
      <c r="I729" t="s">
        <v>607</v>
      </c>
      <c r="J729" t="s">
        <v>2058</v>
      </c>
      <c r="K729" t="s">
        <v>2271</v>
      </c>
      <c r="L729" t="s">
        <v>2060</v>
      </c>
      <c r="M729" t="s">
        <v>165</v>
      </c>
      <c r="N729" t="s">
        <v>128</v>
      </c>
      <c r="O729" t="s">
        <v>927</v>
      </c>
      <c r="P729" t="s">
        <v>2242</v>
      </c>
      <c r="Q729" t="s">
        <v>168</v>
      </c>
      <c r="R729" t="s">
        <v>165</v>
      </c>
      <c r="S729" t="s">
        <v>119</v>
      </c>
      <c r="T729" t="s">
        <v>1960</v>
      </c>
      <c r="U729" t="s">
        <v>140</v>
      </c>
      <c r="V729" t="s">
        <v>2255</v>
      </c>
      <c r="W729" t="s">
        <v>2256</v>
      </c>
      <c r="X729" s="51" t="str">
        <f t="shared" si="18"/>
        <v>3</v>
      </c>
      <c r="Y729" s="51" t="str">
        <f>IF(T729="","",IF(AND(T729&lt;&gt;'Tabelas auxiliares'!$B$236,T729&lt;&gt;'Tabelas auxiliares'!$B$237,T729&lt;&gt;'Tabelas auxiliares'!$C$236,T729&lt;&gt;'Tabelas auxiliares'!$C$237,T729&lt;&gt;'Tabelas auxiliares'!$D$236),"FOLHA DE PESSOAL",IF(X729='Tabelas auxiliares'!$A$237,"CUSTEIO",IF(X729='Tabelas auxiliares'!$A$236,"INVESTIMENTO","ERRO - VERIFICAR"))))</f>
        <v>FOLHA DE PESSOAL</v>
      </c>
      <c r="Z729" s="64">
        <f t="shared" si="19"/>
        <v>63541.95</v>
      </c>
      <c r="AC729" s="44">
        <v>63541.95</v>
      </c>
      <c r="AD729" s="72"/>
      <c r="AE729" s="72"/>
      <c r="AF729" s="72"/>
      <c r="AG729" s="72"/>
      <c r="AH729" s="72"/>
      <c r="AI729" s="72"/>
      <c r="AJ729" s="72"/>
      <c r="AK729" s="72"/>
      <c r="AL729" s="72"/>
      <c r="AM729" s="72"/>
      <c r="AN729" s="72"/>
      <c r="AO729" s="72"/>
    </row>
    <row r="730" spans="1:41" x14ac:dyDescent="0.25">
      <c r="A730" t="s">
        <v>594</v>
      </c>
      <c r="B730" t="s">
        <v>358</v>
      </c>
      <c r="C730" t="s">
        <v>595</v>
      </c>
      <c r="D730" t="s">
        <v>90</v>
      </c>
      <c r="E730" t="s">
        <v>117</v>
      </c>
      <c r="F730" s="51" t="str">
        <f>IFERROR(VLOOKUP(D730,'Tabelas auxiliares'!$A$3:$B$61,2,FALSE),"")</f>
        <v>SUGEPE-FOLHA - PASEP + AUX. MORADIA</v>
      </c>
      <c r="G730" s="51" t="str">
        <f>IFERROR(VLOOKUP($B730,'Tabelas auxiliares'!$A$65:$C$102,2,FALSE),"")</f>
        <v>Folha de Pagamento - Benefícios</v>
      </c>
      <c r="H730" s="51" t="str">
        <f>IFERROR(VLOOKUP($B730,'Tabelas auxiliares'!$A$65:$C$102,3,FALSE),"")</f>
        <v xml:space="preserve">AUXILIO FUNERAL / CONTRATACAO POR TEMPO DETERMINADO / BENEF.ASSIST. DO SERVIDOR E DO MILITAR / AUXILIO-ALIMENTACAO / AUXILIO-TRANSPORTE / INDENIZACOES E RESTITUICOES / DESPESAS DE EXERCICIOS ANTERIORES </v>
      </c>
      <c r="I730" t="s">
        <v>607</v>
      </c>
      <c r="J730" t="s">
        <v>2058</v>
      </c>
      <c r="K730" t="s">
        <v>2272</v>
      </c>
      <c r="L730" t="s">
        <v>2060</v>
      </c>
      <c r="M730" t="s">
        <v>165</v>
      </c>
      <c r="N730" t="s">
        <v>128</v>
      </c>
      <c r="O730" t="s">
        <v>2237</v>
      </c>
      <c r="P730" t="s">
        <v>2238</v>
      </c>
      <c r="Q730" t="s">
        <v>168</v>
      </c>
      <c r="R730" t="s">
        <v>165</v>
      </c>
      <c r="S730" t="s">
        <v>119</v>
      </c>
      <c r="T730" t="s">
        <v>1960</v>
      </c>
      <c r="U730" t="s">
        <v>138</v>
      </c>
      <c r="V730" t="s">
        <v>2258</v>
      </c>
      <c r="W730" t="s">
        <v>2259</v>
      </c>
      <c r="X730" s="51" t="str">
        <f t="shared" si="18"/>
        <v>3</v>
      </c>
      <c r="Y730" s="51" t="str">
        <f>IF(T730="","",IF(AND(T730&lt;&gt;'Tabelas auxiliares'!$B$236,T730&lt;&gt;'Tabelas auxiliares'!$B$237,T730&lt;&gt;'Tabelas auxiliares'!$C$236,T730&lt;&gt;'Tabelas auxiliares'!$C$237,T730&lt;&gt;'Tabelas auxiliares'!$D$236),"FOLHA DE PESSOAL",IF(X730='Tabelas auxiliares'!$A$237,"CUSTEIO",IF(X730='Tabelas auxiliares'!$A$236,"INVESTIMENTO","ERRO - VERIFICAR"))))</f>
        <v>FOLHA DE PESSOAL</v>
      </c>
      <c r="Z730" s="64">
        <f t="shared" si="19"/>
        <v>666564.18000000005</v>
      </c>
      <c r="AC730" s="44">
        <v>666564.18000000005</v>
      </c>
      <c r="AD730" s="72"/>
      <c r="AE730" s="72"/>
      <c r="AF730" s="72"/>
      <c r="AG730" s="72"/>
      <c r="AH730" s="72"/>
      <c r="AI730" s="72"/>
      <c r="AJ730" s="72"/>
      <c r="AK730" s="72"/>
      <c r="AL730" s="72"/>
      <c r="AM730" s="72"/>
      <c r="AN730" s="72"/>
      <c r="AO730" s="72"/>
    </row>
    <row r="731" spans="1:41" x14ac:dyDescent="0.25">
      <c r="A731" t="s">
        <v>594</v>
      </c>
      <c r="B731" t="s">
        <v>358</v>
      </c>
      <c r="C731" t="s">
        <v>595</v>
      </c>
      <c r="D731" t="s">
        <v>90</v>
      </c>
      <c r="E731" t="s">
        <v>117</v>
      </c>
      <c r="F731" s="51" t="str">
        <f>IFERROR(VLOOKUP(D731,'Tabelas auxiliares'!$A$3:$B$61,2,FALSE),"")</f>
        <v>SUGEPE-FOLHA - PASEP + AUX. MORADIA</v>
      </c>
      <c r="G731" s="51" t="str">
        <f>IFERROR(VLOOKUP($B731,'Tabelas auxiliares'!$A$65:$C$102,2,FALSE),"")</f>
        <v>Folha de Pagamento - Benefícios</v>
      </c>
      <c r="H731" s="51" t="str">
        <f>IFERROR(VLOOKUP($B731,'Tabelas auxiliares'!$A$65:$C$102,3,FALSE),"")</f>
        <v xml:space="preserve">AUXILIO FUNERAL / CONTRATACAO POR TEMPO DETERMINADO / BENEF.ASSIST. DO SERVIDOR E DO MILITAR / AUXILIO-ALIMENTACAO / AUXILIO-TRANSPORTE / INDENIZACOES E RESTITUICOES / DESPESAS DE EXERCICIOS ANTERIORES </v>
      </c>
      <c r="I731" t="s">
        <v>607</v>
      </c>
      <c r="J731" t="s">
        <v>2058</v>
      </c>
      <c r="K731" t="s">
        <v>2273</v>
      </c>
      <c r="L731" t="s">
        <v>2060</v>
      </c>
      <c r="M731" t="s">
        <v>165</v>
      </c>
      <c r="N731" t="s">
        <v>128</v>
      </c>
      <c r="O731" t="s">
        <v>862</v>
      </c>
      <c r="P731" t="s">
        <v>2246</v>
      </c>
      <c r="Q731" t="s">
        <v>168</v>
      </c>
      <c r="R731" t="s">
        <v>165</v>
      </c>
      <c r="S731" t="s">
        <v>119</v>
      </c>
      <c r="T731" t="s">
        <v>1960</v>
      </c>
      <c r="U731" t="s">
        <v>137</v>
      </c>
      <c r="V731" t="s">
        <v>2261</v>
      </c>
      <c r="W731" t="s">
        <v>2262</v>
      </c>
      <c r="X731" s="51" t="str">
        <f t="shared" si="18"/>
        <v>3</v>
      </c>
      <c r="Y731" s="51" t="str">
        <f>IF(T731="","",IF(AND(T731&lt;&gt;'Tabelas auxiliares'!$B$236,T731&lt;&gt;'Tabelas auxiliares'!$B$237,T731&lt;&gt;'Tabelas auxiliares'!$C$236,T731&lt;&gt;'Tabelas auxiliares'!$C$237,T731&lt;&gt;'Tabelas auxiliares'!$D$236),"FOLHA DE PESSOAL",IF(X731='Tabelas auxiliares'!$A$237,"CUSTEIO",IF(X731='Tabelas auxiliares'!$A$236,"INVESTIMENTO","ERRO - VERIFICAR"))))</f>
        <v>FOLHA DE PESSOAL</v>
      </c>
      <c r="Z731" s="64">
        <f t="shared" si="19"/>
        <v>100390.5</v>
      </c>
      <c r="AC731" s="44">
        <v>100390.5</v>
      </c>
      <c r="AD731" s="72"/>
      <c r="AE731" s="72"/>
      <c r="AF731" s="72"/>
      <c r="AG731" s="72"/>
      <c r="AH731" s="72"/>
      <c r="AI731" s="72"/>
      <c r="AJ731" s="72"/>
      <c r="AK731" s="72"/>
      <c r="AL731" s="72"/>
      <c r="AM731" s="72"/>
      <c r="AN731" s="72"/>
      <c r="AO731" s="72"/>
    </row>
    <row r="732" spans="1:41" x14ac:dyDescent="0.25">
      <c r="A732" t="s">
        <v>594</v>
      </c>
      <c r="B732" t="s">
        <v>358</v>
      </c>
      <c r="C732" t="s">
        <v>595</v>
      </c>
      <c r="D732" t="s">
        <v>90</v>
      </c>
      <c r="E732" t="s">
        <v>117</v>
      </c>
      <c r="F732" s="51" t="str">
        <f>IFERROR(VLOOKUP(D732,'Tabelas auxiliares'!$A$3:$B$61,2,FALSE),"")</f>
        <v>SUGEPE-FOLHA - PASEP + AUX. MORADIA</v>
      </c>
      <c r="G732" s="51" t="str">
        <f>IFERROR(VLOOKUP($B732,'Tabelas auxiliares'!$A$65:$C$102,2,FALSE),"")</f>
        <v>Folha de Pagamento - Benefícios</v>
      </c>
      <c r="H732" s="51" t="str">
        <f>IFERROR(VLOOKUP($B732,'Tabelas auxiliares'!$A$65:$C$102,3,FALSE),"")</f>
        <v xml:space="preserve">AUXILIO FUNERAL / CONTRATACAO POR TEMPO DETERMINADO / BENEF.ASSIST. DO SERVIDOR E DO MILITAR / AUXILIO-ALIMENTACAO / AUXILIO-TRANSPORTE / INDENIZACOES E RESTITUICOES / DESPESAS DE EXERCICIOS ANTERIORES </v>
      </c>
      <c r="I732" t="s">
        <v>607</v>
      </c>
      <c r="J732" t="s">
        <v>2058</v>
      </c>
      <c r="K732" t="s">
        <v>2274</v>
      </c>
      <c r="L732" t="s">
        <v>2060</v>
      </c>
      <c r="M732" t="s">
        <v>165</v>
      </c>
      <c r="N732" t="s">
        <v>130</v>
      </c>
      <c r="O732" t="s">
        <v>927</v>
      </c>
      <c r="P732" t="s">
        <v>1969</v>
      </c>
      <c r="Q732" t="s">
        <v>168</v>
      </c>
      <c r="R732" t="s">
        <v>165</v>
      </c>
      <c r="S732" t="s">
        <v>119</v>
      </c>
      <c r="T732" t="s">
        <v>1960</v>
      </c>
      <c r="U732" t="s">
        <v>141</v>
      </c>
      <c r="V732" t="s">
        <v>1970</v>
      </c>
      <c r="W732" t="s">
        <v>1971</v>
      </c>
      <c r="X732" s="51" t="str">
        <f t="shared" si="18"/>
        <v>3</v>
      </c>
      <c r="Y732" s="51" t="str">
        <f>IF(T732="","",IF(AND(T732&lt;&gt;'Tabelas auxiliares'!$B$236,T732&lt;&gt;'Tabelas auxiliares'!$B$237,T732&lt;&gt;'Tabelas auxiliares'!$C$236,T732&lt;&gt;'Tabelas auxiliares'!$C$237,T732&lt;&gt;'Tabelas auxiliares'!$D$236),"FOLHA DE PESSOAL",IF(X732='Tabelas auxiliares'!$A$237,"CUSTEIO",IF(X732='Tabelas auxiliares'!$A$236,"INVESTIMENTO","ERRO - VERIFICAR"))))</f>
        <v>FOLHA DE PESSOAL</v>
      </c>
      <c r="Z732" s="64">
        <f t="shared" si="19"/>
        <v>173243.49</v>
      </c>
      <c r="AC732" s="44">
        <v>173243.49</v>
      </c>
      <c r="AD732" s="72"/>
      <c r="AE732" s="72"/>
      <c r="AF732" s="72"/>
      <c r="AG732" s="72"/>
      <c r="AH732" s="72"/>
      <c r="AI732" s="72"/>
      <c r="AJ732" s="72"/>
      <c r="AK732" s="72"/>
      <c r="AL732" s="72"/>
      <c r="AM732" s="72"/>
      <c r="AN732" s="72"/>
      <c r="AO732" s="72"/>
    </row>
    <row r="733" spans="1:41" x14ac:dyDescent="0.25">
      <c r="A733" t="s">
        <v>594</v>
      </c>
      <c r="B733" t="s">
        <v>358</v>
      </c>
      <c r="C733" t="s">
        <v>595</v>
      </c>
      <c r="D733" t="s">
        <v>90</v>
      </c>
      <c r="E733" t="s">
        <v>117</v>
      </c>
      <c r="F733" s="51" t="str">
        <f>IFERROR(VLOOKUP(D733,'Tabelas auxiliares'!$A$3:$B$61,2,FALSE),"")</f>
        <v>SUGEPE-FOLHA - PASEP + AUX. MORADIA</v>
      </c>
      <c r="G733" s="51" t="str">
        <f>IFERROR(VLOOKUP($B733,'Tabelas auxiliares'!$A$65:$C$102,2,FALSE),"")</f>
        <v>Folha de Pagamento - Benefícios</v>
      </c>
      <c r="H733" s="51" t="str">
        <f>IFERROR(VLOOKUP($B733,'Tabelas auxiliares'!$A$65:$C$102,3,FALSE),"")</f>
        <v xml:space="preserve">AUXILIO FUNERAL / CONTRATACAO POR TEMPO DETERMINADO / BENEF.ASSIST. DO SERVIDOR E DO MILITAR / AUXILIO-ALIMENTACAO / AUXILIO-TRANSPORTE / INDENIZACOES E RESTITUICOES / DESPESAS DE EXERCICIOS ANTERIORES </v>
      </c>
      <c r="I733" t="s">
        <v>624</v>
      </c>
      <c r="J733" t="s">
        <v>2275</v>
      </c>
      <c r="K733" t="s">
        <v>2276</v>
      </c>
      <c r="L733" t="s">
        <v>2277</v>
      </c>
      <c r="M733" t="s">
        <v>1968</v>
      </c>
      <c r="N733" t="s">
        <v>130</v>
      </c>
      <c r="O733" t="s">
        <v>927</v>
      </c>
      <c r="P733" t="s">
        <v>1969</v>
      </c>
      <c r="Q733" t="s">
        <v>168</v>
      </c>
      <c r="R733" t="s">
        <v>165</v>
      </c>
      <c r="S733" t="s">
        <v>119</v>
      </c>
      <c r="T733" t="s">
        <v>1960</v>
      </c>
      <c r="U733" t="s">
        <v>141</v>
      </c>
      <c r="V733" t="s">
        <v>1970</v>
      </c>
      <c r="W733" t="s">
        <v>1971</v>
      </c>
      <c r="X733" s="51" t="str">
        <f t="shared" si="18"/>
        <v>3</v>
      </c>
      <c r="Y733" s="51" t="str">
        <f>IF(T733="","",IF(AND(T733&lt;&gt;'Tabelas auxiliares'!$B$236,T733&lt;&gt;'Tabelas auxiliares'!$B$237,T733&lt;&gt;'Tabelas auxiliares'!$C$236,T733&lt;&gt;'Tabelas auxiliares'!$C$237,T733&lt;&gt;'Tabelas auxiliares'!$D$236),"FOLHA DE PESSOAL",IF(X733='Tabelas auxiliares'!$A$237,"CUSTEIO",IF(X733='Tabelas auxiliares'!$A$236,"INVESTIMENTO","ERRO - VERIFICAR"))))</f>
        <v>FOLHA DE PESSOAL</v>
      </c>
      <c r="Z733" s="64">
        <f t="shared" si="19"/>
        <v>1616.58</v>
      </c>
      <c r="AC733" s="44">
        <v>1616.58</v>
      </c>
      <c r="AD733" s="72"/>
      <c r="AE733" s="72"/>
      <c r="AF733" s="72"/>
      <c r="AG733" s="72"/>
      <c r="AH733" s="72"/>
      <c r="AI733" s="72"/>
      <c r="AJ733" s="72"/>
      <c r="AK733" s="72"/>
      <c r="AL733" s="72"/>
      <c r="AM733" s="72"/>
      <c r="AN733" s="72"/>
      <c r="AO733" s="72"/>
    </row>
    <row r="734" spans="1:41" x14ac:dyDescent="0.25">
      <c r="A734" t="s">
        <v>594</v>
      </c>
      <c r="B734" t="s">
        <v>358</v>
      </c>
      <c r="C734" t="s">
        <v>595</v>
      </c>
      <c r="D734" t="s">
        <v>90</v>
      </c>
      <c r="E734" t="s">
        <v>117</v>
      </c>
      <c r="F734" s="51" t="str">
        <f>IFERROR(VLOOKUP(D734,'Tabelas auxiliares'!$A$3:$B$61,2,FALSE),"")</f>
        <v>SUGEPE-FOLHA - PASEP + AUX. MORADIA</v>
      </c>
      <c r="G734" s="51" t="str">
        <f>IFERROR(VLOOKUP($B734,'Tabelas auxiliares'!$A$65:$C$102,2,FALSE),"")</f>
        <v>Folha de Pagamento - Benefícios</v>
      </c>
      <c r="H734" s="51" t="str">
        <f>IFERROR(VLOOKUP($B734,'Tabelas auxiliares'!$A$65:$C$102,3,FALSE),"")</f>
        <v xml:space="preserve">AUXILIO FUNERAL / CONTRATACAO POR TEMPO DETERMINADO / BENEF.ASSIST. DO SERVIDOR E DO MILITAR / AUXILIO-ALIMENTACAO / AUXILIO-TRANSPORTE / INDENIZACOES E RESTITUICOES / DESPESAS DE EXERCICIOS ANTERIORES </v>
      </c>
      <c r="I734" t="s">
        <v>633</v>
      </c>
      <c r="J734" t="s">
        <v>2077</v>
      </c>
      <c r="K734" t="s">
        <v>2278</v>
      </c>
      <c r="L734" t="s">
        <v>2079</v>
      </c>
      <c r="M734" t="s">
        <v>165</v>
      </c>
      <c r="N734" t="s">
        <v>128</v>
      </c>
      <c r="O734" t="s">
        <v>2237</v>
      </c>
      <c r="P734" t="s">
        <v>2238</v>
      </c>
      <c r="Q734" t="s">
        <v>168</v>
      </c>
      <c r="R734" t="s">
        <v>165</v>
      </c>
      <c r="S734" t="s">
        <v>119</v>
      </c>
      <c r="T734" t="s">
        <v>1960</v>
      </c>
      <c r="U734" t="s">
        <v>138</v>
      </c>
      <c r="V734" t="s">
        <v>2239</v>
      </c>
      <c r="W734" t="s">
        <v>2240</v>
      </c>
      <c r="X734" s="51" t="str">
        <f t="shared" si="18"/>
        <v>3</v>
      </c>
      <c r="Y734" s="51" t="str">
        <f>IF(T734="","",IF(AND(T734&lt;&gt;'Tabelas auxiliares'!$B$236,T734&lt;&gt;'Tabelas auxiliares'!$B$237,T734&lt;&gt;'Tabelas auxiliares'!$C$236,T734&lt;&gt;'Tabelas auxiliares'!$C$237,T734&lt;&gt;'Tabelas auxiliares'!$D$236),"FOLHA DE PESSOAL",IF(X734='Tabelas auxiliares'!$A$237,"CUSTEIO",IF(X734='Tabelas auxiliares'!$A$236,"INVESTIMENTO","ERRO - VERIFICAR"))))</f>
        <v>FOLHA DE PESSOAL</v>
      </c>
      <c r="Z734" s="64">
        <f t="shared" si="19"/>
        <v>26813.82</v>
      </c>
      <c r="AC734" s="44">
        <v>26813.82</v>
      </c>
      <c r="AD734" s="72"/>
      <c r="AE734" s="72"/>
      <c r="AF734" s="72"/>
      <c r="AG734" s="72"/>
      <c r="AH734" s="72"/>
      <c r="AI734" s="72"/>
      <c r="AJ734" s="72"/>
      <c r="AK734" s="72"/>
      <c r="AL734" s="72"/>
      <c r="AM734" s="72"/>
      <c r="AN734" s="72"/>
      <c r="AO734" s="72"/>
    </row>
    <row r="735" spans="1:41" x14ac:dyDescent="0.25">
      <c r="A735" t="s">
        <v>594</v>
      </c>
      <c r="B735" t="s">
        <v>358</v>
      </c>
      <c r="C735" t="s">
        <v>595</v>
      </c>
      <c r="D735" t="s">
        <v>90</v>
      </c>
      <c r="E735" t="s">
        <v>117</v>
      </c>
      <c r="F735" s="51" t="str">
        <f>IFERROR(VLOOKUP(D735,'Tabelas auxiliares'!$A$3:$B$61,2,FALSE),"")</f>
        <v>SUGEPE-FOLHA - PASEP + AUX. MORADIA</v>
      </c>
      <c r="G735" s="51" t="str">
        <f>IFERROR(VLOOKUP($B735,'Tabelas auxiliares'!$A$65:$C$102,2,FALSE),"")</f>
        <v>Folha de Pagamento - Benefícios</v>
      </c>
      <c r="H735" s="51" t="str">
        <f>IFERROR(VLOOKUP($B735,'Tabelas auxiliares'!$A$65:$C$102,3,FALSE),"")</f>
        <v xml:space="preserve">AUXILIO FUNERAL / CONTRATACAO POR TEMPO DETERMINADO / BENEF.ASSIST. DO SERVIDOR E DO MILITAR / AUXILIO-ALIMENTACAO / AUXILIO-TRANSPORTE / INDENIZACOES E RESTITUICOES / DESPESAS DE EXERCICIOS ANTERIORES </v>
      </c>
      <c r="I735" t="s">
        <v>633</v>
      </c>
      <c r="J735" t="s">
        <v>2077</v>
      </c>
      <c r="K735" t="s">
        <v>2279</v>
      </c>
      <c r="L735" t="s">
        <v>2079</v>
      </c>
      <c r="M735" t="s">
        <v>165</v>
      </c>
      <c r="N735" t="s">
        <v>128</v>
      </c>
      <c r="O735" t="s">
        <v>927</v>
      </c>
      <c r="P735" t="s">
        <v>2242</v>
      </c>
      <c r="Q735" t="s">
        <v>168</v>
      </c>
      <c r="R735" t="s">
        <v>165</v>
      </c>
      <c r="S735" t="s">
        <v>119</v>
      </c>
      <c r="T735" t="s">
        <v>1960</v>
      </c>
      <c r="U735" t="s">
        <v>140</v>
      </c>
      <c r="V735" t="s">
        <v>2243</v>
      </c>
      <c r="W735" t="s">
        <v>2244</v>
      </c>
      <c r="X735" s="51" t="str">
        <f t="shared" si="18"/>
        <v>3</v>
      </c>
      <c r="Y735" s="51" t="str">
        <f>IF(T735="","",IF(AND(T735&lt;&gt;'Tabelas auxiliares'!$B$236,T735&lt;&gt;'Tabelas auxiliares'!$B$237,T735&lt;&gt;'Tabelas auxiliares'!$C$236,T735&lt;&gt;'Tabelas auxiliares'!$C$237,T735&lt;&gt;'Tabelas auxiliares'!$D$236),"FOLHA DE PESSOAL",IF(X735='Tabelas auxiliares'!$A$237,"CUSTEIO",IF(X735='Tabelas auxiliares'!$A$236,"INVESTIMENTO","ERRO - VERIFICAR"))))</f>
        <v>FOLHA DE PESSOAL</v>
      </c>
      <c r="Z735" s="64">
        <f t="shared" si="19"/>
        <v>2311.1999999999998</v>
      </c>
      <c r="AC735" s="44">
        <v>2311.1999999999998</v>
      </c>
      <c r="AD735" s="72"/>
      <c r="AE735" s="72"/>
      <c r="AF735" s="72"/>
      <c r="AG735" s="72"/>
      <c r="AH735" s="72"/>
      <c r="AI735" s="72"/>
      <c r="AJ735" s="72"/>
      <c r="AK735" s="72"/>
      <c r="AL735" s="72"/>
      <c r="AM735" s="72"/>
      <c r="AN735" s="72"/>
      <c r="AO735" s="72"/>
    </row>
    <row r="736" spans="1:41" x14ac:dyDescent="0.25">
      <c r="A736" t="s">
        <v>594</v>
      </c>
      <c r="B736" t="s">
        <v>358</v>
      </c>
      <c r="C736" t="s">
        <v>595</v>
      </c>
      <c r="D736" t="s">
        <v>90</v>
      </c>
      <c r="E736" t="s">
        <v>117</v>
      </c>
      <c r="F736" s="51" t="str">
        <f>IFERROR(VLOOKUP(D736,'Tabelas auxiliares'!$A$3:$B$61,2,FALSE),"")</f>
        <v>SUGEPE-FOLHA - PASEP + AUX. MORADIA</v>
      </c>
      <c r="G736" s="51" t="str">
        <f>IFERROR(VLOOKUP($B736,'Tabelas auxiliares'!$A$65:$C$102,2,FALSE),"")</f>
        <v>Folha de Pagamento - Benefícios</v>
      </c>
      <c r="H736" s="51" t="str">
        <f>IFERROR(VLOOKUP($B736,'Tabelas auxiliares'!$A$65:$C$102,3,FALSE),"")</f>
        <v xml:space="preserve">AUXILIO FUNERAL / CONTRATACAO POR TEMPO DETERMINADO / BENEF.ASSIST. DO SERVIDOR E DO MILITAR / AUXILIO-ALIMENTACAO / AUXILIO-TRANSPORTE / INDENIZACOES E RESTITUICOES / DESPESAS DE EXERCICIOS ANTERIORES </v>
      </c>
      <c r="I736" t="s">
        <v>633</v>
      </c>
      <c r="J736" t="s">
        <v>2077</v>
      </c>
      <c r="K736" t="s">
        <v>2280</v>
      </c>
      <c r="L736" t="s">
        <v>2079</v>
      </c>
      <c r="M736" t="s">
        <v>165</v>
      </c>
      <c r="N736" t="s">
        <v>128</v>
      </c>
      <c r="O736" t="s">
        <v>862</v>
      </c>
      <c r="P736" t="s">
        <v>2246</v>
      </c>
      <c r="Q736" t="s">
        <v>168</v>
      </c>
      <c r="R736" t="s">
        <v>165</v>
      </c>
      <c r="S736" t="s">
        <v>119</v>
      </c>
      <c r="T736" t="s">
        <v>1960</v>
      </c>
      <c r="U736" t="s">
        <v>137</v>
      </c>
      <c r="V736" t="s">
        <v>2247</v>
      </c>
      <c r="W736" t="s">
        <v>2248</v>
      </c>
      <c r="X736" s="51" t="str">
        <f t="shared" si="18"/>
        <v>3</v>
      </c>
      <c r="Y736" s="51" t="str">
        <f>IF(T736="","",IF(AND(T736&lt;&gt;'Tabelas auxiliares'!$B$236,T736&lt;&gt;'Tabelas auxiliares'!$B$237,T736&lt;&gt;'Tabelas auxiliares'!$C$236,T736&lt;&gt;'Tabelas auxiliares'!$C$237,T736&lt;&gt;'Tabelas auxiliares'!$D$236),"FOLHA DE PESSOAL",IF(X736='Tabelas auxiliares'!$A$237,"CUSTEIO",IF(X736='Tabelas auxiliares'!$A$236,"INVESTIMENTO","ERRO - VERIFICAR"))))</f>
        <v>FOLHA DE PESSOAL</v>
      </c>
      <c r="Z736" s="64">
        <f t="shared" si="19"/>
        <v>612.75</v>
      </c>
      <c r="AC736" s="44">
        <v>612.75</v>
      </c>
      <c r="AD736" s="72"/>
      <c r="AE736" s="72"/>
      <c r="AF736" s="72"/>
      <c r="AG736" s="72"/>
      <c r="AH736" s="72"/>
      <c r="AI736" s="72"/>
      <c r="AJ736" s="72"/>
      <c r="AK736" s="72"/>
      <c r="AL736" s="72"/>
      <c r="AM736" s="72"/>
      <c r="AN736" s="72"/>
      <c r="AO736" s="72"/>
    </row>
    <row r="737" spans="1:41" x14ac:dyDescent="0.25">
      <c r="A737" t="s">
        <v>594</v>
      </c>
      <c r="B737" t="s">
        <v>358</v>
      </c>
      <c r="C737" t="s">
        <v>595</v>
      </c>
      <c r="D737" t="s">
        <v>90</v>
      </c>
      <c r="E737" t="s">
        <v>117</v>
      </c>
      <c r="F737" s="51" t="str">
        <f>IFERROR(VLOOKUP(D737,'Tabelas auxiliares'!$A$3:$B$61,2,FALSE),"")</f>
        <v>SUGEPE-FOLHA - PASEP + AUX. MORADIA</v>
      </c>
      <c r="G737" s="51" t="str">
        <f>IFERROR(VLOOKUP($B737,'Tabelas auxiliares'!$A$65:$C$102,2,FALSE),"")</f>
        <v>Folha de Pagamento - Benefícios</v>
      </c>
      <c r="H737" s="51" t="str">
        <f>IFERROR(VLOOKUP($B737,'Tabelas auxiliares'!$A$65:$C$102,3,FALSE),"")</f>
        <v xml:space="preserve">AUXILIO FUNERAL / CONTRATACAO POR TEMPO DETERMINADO / BENEF.ASSIST. DO SERVIDOR E DO MILITAR / AUXILIO-ALIMENTACAO / AUXILIO-TRANSPORTE / INDENIZACOES E RESTITUICOES / DESPESAS DE EXERCICIOS ANTERIORES </v>
      </c>
      <c r="I737" t="s">
        <v>633</v>
      </c>
      <c r="J737" t="s">
        <v>2077</v>
      </c>
      <c r="K737" t="s">
        <v>2281</v>
      </c>
      <c r="L737" t="s">
        <v>2079</v>
      </c>
      <c r="M737" t="s">
        <v>165</v>
      </c>
      <c r="N737" t="s">
        <v>128</v>
      </c>
      <c r="O737" t="s">
        <v>2250</v>
      </c>
      <c r="P737" t="s">
        <v>2251</v>
      </c>
      <c r="Q737" t="s">
        <v>168</v>
      </c>
      <c r="R737" t="s">
        <v>165</v>
      </c>
      <c r="S737" t="s">
        <v>119</v>
      </c>
      <c r="T737" t="s">
        <v>1960</v>
      </c>
      <c r="U737" t="s">
        <v>142</v>
      </c>
      <c r="V737" t="s">
        <v>2252</v>
      </c>
      <c r="W737" t="s">
        <v>2253</v>
      </c>
      <c r="X737" s="51" t="str">
        <f t="shared" si="18"/>
        <v>3</v>
      </c>
      <c r="Y737" s="51" t="str">
        <f>IF(T737="","",IF(AND(T737&lt;&gt;'Tabelas auxiliares'!$B$236,T737&lt;&gt;'Tabelas auxiliares'!$B$237,T737&lt;&gt;'Tabelas auxiliares'!$C$236,T737&lt;&gt;'Tabelas auxiliares'!$C$237,T737&lt;&gt;'Tabelas auxiliares'!$D$236),"FOLHA DE PESSOAL",IF(X737='Tabelas auxiliares'!$A$237,"CUSTEIO",IF(X737='Tabelas auxiliares'!$A$236,"INVESTIMENTO","ERRO - VERIFICAR"))))</f>
        <v>FOLHA DE PESSOAL</v>
      </c>
      <c r="Z737" s="64">
        <f t="shared" si="19"/>
        <v>659.25</v>
      </c>
      <c r="AC737" s="44">
        <v>659.25</v>
      </c>
      <c r="AD737" s="72"/>
      <c r="AE737" s="72"/>
      <c r="AF737" s="72"/>
      <c r="AG737" s="72"/>
      <c r="AH737" s="72"/>
      <c r="AI737" s="72"/>
      <c r="AJ737" s="72"/>
      <c r="AK737" s="72"/>
      <c r="AL737" s="72"/>
      <c r="AM737" s="72"/>
      <c r="AN737" s="72"/>
      <c r="AO737" s="72"/>
    </row>
    <row r="738" spans="1:41" x14ac:dyDescent="0.25">
      <c r="A738" t="s">
        <v>594</v>
      </c>
      <c r="B738" t="s">
        <v>358</v>
      </c>
      <c r="C738" t="s">
        <v>595</v>
      </c>
      <c r="D738" t="s">
        <v>90</v>
      </c>
      <c r="E738" t="s">
        <v>117</v>
      </c>
      <c r="F738" s="51" t="str">
        <f>IFERROR(VLOOKUP(D738,'Tabelas auxiliares'!$A$3:$B$61,2,FALSE),"")</f>
        <v>SUGEPE-FOLHA - PASEP + AUX. MORADIA</v>
      </c>
      <c r="G738" s="51" t="str">
        <f>IFERROR(VLOOKUP($B738,'Tabelas auxiliares'!$A$65:$C$102,2,FALSE),"")</f>
        <v>Folha de Pagamento - Benefícios</v>
      </c>
      <c r="H738" s="51" t="str">
        <f>IFERROR(VLOOKUP($B738,'Tabelas auxiliares'!$A$65:$C$102,3,FALSE),"")</f>
        <v xml:space="preserve">AUXILIO FUNERAL / CONTRATACAO POR TEMPO DETERMINADO / BENEF.ASSIST. DO SERVIDOR E DO MILITAR / AUXILIO-ALIMENTACAO / AUXILIO-TRANSPORTE / INDENIZACOES E RESTITUICOES / DESPESAS DE EXERCICIOS ANTERIORES </v>
      </c>
      <c r="I738" t="s">
        <v>633</v>
      </c>
      <c r="J738" t="s">
        <v>2077</v>
      </c>
      <c r="K738" t="s">
        <v>2282</v>
      </c>
      <c r="L738" t="s">
        <v>2079</v>
      </c>
      <c r="M738" t="s">
        <v>165</v>
      </c>
      <c r="N738" t="s">
        <v>128</v>
      </c>
      <c r="O738" t="s">
        <v>927</v>
      </c>
      <c r="P738" t="s">
        <v>2242</v>
      </c>
      <c r="Q738" t="s">
        <v>168</v>
      </c>
      <c r="R738" t="s">
        <v>165</v>
      </c>
      <c r="S738" t="s">
        <v>119</v>
      </c>
      <c r="T738" t="s">
        <v>1960</v>
      </c>
      <c r="U738" t="s">
        <v>140</v>
      </c>
      <c r="V738" t="s">
        <v>2255</v>
      </c>
      <c r="W738" t="s">
        <v>2256</v>
      </c>
      <c r="X738" s="51" t="str">
        <f t="shared" si="18"/>
        <v>3</v>
      </c>
      <c r="Y738" s="51" t="str">
        <f>IF(T738="","",IF(AND(T738&lt;&gt;'Tabelas auxiliares'!$B$236,T738&lt;&gt;'Tabelas auxiliares'!$B$237,T738&lt;&gt;'Tabelas auxiliares'!$C$236,T738&lt;&gt;'Tabelas auxiliares'!$C$237,T738&lt;&gt;'Tabelas auxiliares'!$D$236),"FOLHA DE PESSOAL",IF(X738='Tabelas auxiliares'!$A$237,"CUSTEIO",IF(X738='Tabelas auxiliares'!$A$236,"INVESTIMENTO","ERRO - VERIFICAR"))))</f>
        <v>FOLHA DE PESSOAL</v>
      </c>
      <c r="Z738" s="64">
        <f t="shared" si="19"/>
        <v>61856.7</v>
      </c>
      <c r="AC738" s="44">
        <v>61856.7</v>
      </c>
      <c r="AD738" s="72"/>
      <c r="AE738" s="72"/>
      <c r="AF738" s="72"/>
      <c r="AG738" s="72"/>
      <c r="AH738" s="72"/>
      <c r="AI738" s="72"/>
      <c r="AJ738" s="72"/>
      <c r="AK738" s="72"/>
      <c r="AL738" s="72"/>
      <c r="AM738" s="72"/>
      <c r="AN738" s="72"/>
      <c r="AO738" s="72"/>
    </row>
    <row r="739" spans="1:41" x14ac:dyDescent="0.25">
      <c r="A739" t="s">
        <v>594</v>
      </c>
      <c r="B739" t="s">
        <v>358</v>
      </c>
      <c r="C739" t="s">
        <v>595</v>
      </c>
      <c r="D739" t="s">
        <v>90</v>
      </c>
      <c r="E739" t="s">
        <v>117</v>
      </c>
      <c r="F739" s="51" t="str">
        <f>IFERROR(VLOOKUP(D739,'Tabelas auxiliares'!$A$3:$B$61,2,FALSE),"")</f>
        <v>SUGEPE-FOLHA - PASEP + AUX. MORADIA</v>
      </c>
      <c r="G739" s="51" t="str">
        <f>IFERROR(VLOOKUP($B739,'Tabelas auxiliares'!$A$65:$C$102,2,FALSE),"")</f>
        <v>Folha de Pagamento - Benefícios</v>
      </c>
      <c r="H739" s="51" t="str">
        <f>IFERROR(VLOOKUP($B739,'Tabelas auxiliares'!$A$65:$C$102,3,FALSE),"")</f>
        <v xml:space="preserve">AUXILIO FUNERAL / CONTRATACAO POR TEMPO DETERMINADO / BENEF.ASSIST. DO SERVIDOR E DO MILITAR / AUXILIO-ALIMENTACAO / AUXILIO-TRANSPORTE / INDENIZACOES E RESTITUICOES / DESPESAS DE EXERCICIOS ANTERIORES </v>
      </c>
      <c r="I739" t="s">
        <v>633</v>
      </c>
      <c r="J739" t="s">
        <v>2077</v>
      </c>
      <c r="K739" t="s">
        <v>2283</v>
      </c>
      <c r="L739" t="s">
        <v>2079</v>
      </c>
      <c r="M739" t="s">
        <v>165</v>
      </c>
      <c r="N739" t="s">
        <v>128</v>
      </c>
      <c r="O739" t="s">
        <v>2237</v>
      </c>
      <c r="P739" t="s">
        <v>2238</v>
      </c>
      <c r="Q739" t="s">
        <v>168</v>
      </c>
      <c r="R739" t="s">
        <v>165</v>
      </c>
      <c r="S739" t="s">
        <v>119</v>
      </c>
      <c r="T739" t="s">
        <v>1960</v>
      </c>
      <c r="U739" t="s">
        <v>138</v>
      </c>
      <c r="V739" t="s">
        <v>2258</v>
      </c>
      <c r="W739" t="s">
        <v>2259</v>
      </c>
      <c r="X739" s="51" t="str">
        <f t="shared" si="18"/>
        <v>3</v>
      </c>
      <c r="Y739" s="51" t="str">
        <f>IF(T739="","",IF(AND(T739&lt;&gt;'Tabelas auxiliares'!$B$236,T739&lt;&gt;'Tabelas auxiliares'!$B$237,T739&lt;&gt;'Tabelas auxiliares'!$C$236,T739&lt;&gt;'Tabelas auxiliares'!$C$237,T739&lt;&gt;'Tabelas auxiliares'!$D$236),"FOLHA DE PESSOAL",IF(X739='Tabelas auxiliares'!$A$237,"CUSTEIO",IF(X739='Tabelas auxiliares'!$A$236,"INVESTIMENTO","ERRO - VERIFICAR"))))</f>
        <v>FOLHA DE PESSOAL</v>
      </c>
      <c r="Z739" s="64">
        <f t="shared" si="19"/>
        <v>664502.48</v>
      </c>
      <c r="AC739" s="44">
        <v>664502.48</v>
      </c>
      <c r="AD739" s="72"/>
      <c r="AE739" s="72"/>
      <c r="AF739" s="72"/>
      <c r="AG739" s="72"/>
      <c r="AH739" s="72"/>
      <c r="AI739" s="72"/>
      <c r="AJ739" s="72"/>
      <c r="AK739" s="72"/>
      <c r="AL739" s="72"/>
      <c r="AM739" s="72"/>
      <c r="AN739" s="72"/>
      <c r="AO739" s="72"/>
    </row>
    <row r="740" spans="1:41" x14ac:dyDescent="0.25">
      <c r="A740" t="s">
        <v>594</v>
      </c>
      <c r="B740" t="s">
        <v>358</v>
      </c>
      <c r="C740" t="s">
        <v>595</v>
      </c>
      <c r="D740" t="s">
        <v>90</v>
      </c>
      <c r="E740" t="s">
        <v>117</v>
      </c>
      <c r="F740" s="51" t="str">
        <f>IFERROR(VLOOKUP(D740,'Tabelas auxiliares'!$A$3:$B$61,2,FALSE),"")</f>
        <v>SUGEPE-FOLHA - PASEP + AUX. MORADIA</v>
      </c>
      <c r="G740" s="51" t="str">
        <f>IFERROR(VLOOKUP($B740,'Tabelas auxiliares'!$A$65:$C$102,2,FALSE),"")</f>
        <v>Folha de Pagamento - Benefícios</v>
      </c>
      <c r="H740" s="51" t="str">
        <f>IFERROR(VLOOKUP($B740,'Tabelas auxiliares'!$A$65:$C$102,3,FALSE),"")</f>
        <v xml:space="preserve">AUXILIO FUNERAL / CONTRATACAO POR TEMPO DETERMINADO / BENEF.ASSIST. DO SERVIDOR E DO MILITAR / AUXILIO-ALIMENTACAO / AUXILIO-TRANSPORTE / INDENIZACOES E RESTITUICOES / DESPESAS DE EXERCICIOS ANTERIORES </v>
      </c>
      <c r="I740" t="s">
        <v>633</v>
      </c>
      <c r="J740" t="s">
        <v>2077</v>
      </c>
      <c r="K740" t="s">
        <v>2284</v>
      </c>
      <c r="L740" t="s">
        <v>2079</v>
      </c>
      <c r="M740" t="s">
        <v>165</v>
      </c>
      <c r="N740" t="s">
        <v>128</v>
      </c>
      <c r="O740" t="s">
        <v>862</v>
      </c>
      <c r="P740" t="s">
        <v>2246</v>
      </c>
      <c r="Q740" t="s">
        <v>168</v>
      </c>
      <c r="R740" t="s">
        <v>165</v>
      </c>
      <c r="S740" t="s">
        <v>119</v>
      </c>
      <c r="T740" t="s">
        <v>1960</v>
      </c>
      <c r="U740" t="s">
        <v>137</v>
      </c>
      <c r="V740" t="s">
        <v>2261</v>
      </c>
      <c r="W740" t="s">
        <v>2262</v>
      </c>
      <c r="X740" s="51" t="str">
        <f t="shared" si="18"/>
        <v>3</v>
      </c>
      <c r="Y740" s="51" t="str">
        <f>IF(T740="","",IF(AND(T740&lt;&gt;'Tabelas auxiliares'!$B$236,T740&lt;&gt;'Tabelas auxiliares'!$B$237,T740&lt;&gt;'Tabelas auxiliares'!$C$236,T740&lt;&gt;'Tabelas auxiliares'!$C$237,T740&lt;&gt;'Tabelas auxiliares'!$D$236),"FOLHA DE PESSOAL",IF(X740='Tabelas auxiliares'!$A$237,"CUSTEIO",IF(X740='Tabelas auxiliares'!$A$236,"INVESTIMENTO","ERRO - VERIFICAR"))))</f>
        <v>FOLHA DE PESSOAL</v>
      </c>
      <c r="Z740" s="64">
        <f t="shared" si="19"/>
        <v>98752.75</v>
      </c>
      <c r="AC740" s="44">
        <v>98752.75</v>
      </c>
      <c r="AD740" s="72"/>
      <c r="AE740" s="72"/>
      <c r="AF740" s="72"/>
      <c r="AG740" s="72"/>
      <c r="AH740" s="72"/>
      <c r="AI740" s="72"/>
      <c r="AJ740" s="72"/>
      <c r="AK740" s="72"/>
      <c r="AL740" s="72"/>
      <c r="AM740" s="72"/>
      <c r="AN740" s="72"/>
      <c r="AO740" s="72"/>
    </row>
    <row r="741" spans="1:41" x14ac:dyDescent="0.25">
      <c r="A741" t="s">
        <v>594</v>
      </c>
      <c r="B741" t="s">
        <v>358</v>
      </c>
      <c r="C741" t="s">
        <v>595</v>
      </c>
      <c r="D741" t="s">
        <v>90</v>
      </c>
      <c r="E741" t="s">
        <v>117</v>
      </c>
      <c r="F741" s="51" t="str">
        <f>IFERROR(VLOOKUP(D741,'Tabelas auxiliares'!$A$3:$B$61,2,FALSE),"")</f>
        <v>SUGEPE-FOLHA - PASEP + AUX. MORADIA</v>
      </c>
      <c r="G741" s="51" t="str">
        <f>IFERROR(VLOOKUP($B741,'Tabelas auxiliares'!$A$65:$C$102,2,FALSE),"")</f>
        <v>Folha de Pagamento - Benefícios</v>
      </c>
      <c r="H741" s="51" t="str">
        <f>IFERROR(VLOOKUP($B741,'Tabelas auxiliares'!$A$65:$C$102,3,FALSE),"")</f>
        <v xml:space="preserve">AUXILIO FUNERAL / CONTRATACAO POR TEMPO DETERMINADO / BENEF.ASSIST. DO SERVIDOR E DO MILITAR / AUXILIO-ALIMENTACAO / AUXILIO-TRANSPORTE / INDENIZACOES E RESTITUICOES / DESPESAS DE EXERCICIOS ANTERIORES </v>
      </c>
      <c r="I741" t="s">
        <v>633</v>
      </c>
      <c r="J741" t="s">
        <v>2077</v>
      </c>
      <c r="K741" t="s">
        <v>2285</v>
      </c>
      <c r="L741" t="s">
        <v>2079</v>
      </c>
      <c r="M741" t="s">
        <v>165</v>
      </c>
      <c r="N741" t="s">
        <v>128</v>
      </c>
      <c r="O741" t="s">
        <v>927</v>
      </c>
      <c r="P741" t="s">
        <v>2242</v>
      </c>
      <c r="Q741" t="s">
        <v>168</v>
      </c>
      <c r="R741" t="s">
        <v>165</v>
      </c>
      <c r="S741" t="s">
        <v>119</v>
      </c>
      <c r="T741" t="s">
        <v>1960</v>
      </c>
      <c r="U741" t="s">
        <v>140</v>
      </c>
      <c r="V741" t="s">
        <v>2286</v>
      </c>
      <c r="W741" t="s">
        <v>2287</v>
      </c>
      <c r="X741" s="51" t="str">
        <f t="shared" si="18"/>
        <v>3</v>
      </c>
      <c r="Y741" s="51" t="str">
        <f>IF(T741="","",IF(AND(T741&lt;&gt;'Tabelas auxiliares'!$B$236,T741&lt;&gt;'Tabelas auxiliares'!$B$237,T741&lt;&gt;'Tabelas auxiliares'!$C$236,T741&lt;&gt;'Tabelas auxiliares'!$C$237,T741&lt;&gt;'Tabelas auxiliares'!$D$236),"FOLHA DE PESSOAL",IF(X741='Tabelas auxiliares'!$A$237,"CUSTEIO",IF(X741='Tabelas auxiliares'!$A$236,"INVESTIMENTO","ERRO - VERIFICAR"))))</f>
        <v>FOLHA DE PESSOAL</v>
      </c>
      <c r="Z741" s="64">
        <f t="shared" si="19"/>
        <v>6933.6</v>
      </c>
      <c r="AC741" s="44">
        <v>6933.6</v>
      </c>
      <c r="AD741" s="72"/>
      <c r="AE741" s="72"/>
      <c r="AF741" s="72"/>
      <c r="AG741" s="72"/>
      <c r="AH741" s="72"/>
      <c r="AI741" s="72"/>
      <c r="AJ741" s="72"/>
      <c r="AK741" s="72"/>
      <c r="AL741" s="72"/>
      <c r="AM741" s="72"/>
      <c r="AN741" s="72"/>
      <c r="AO741" s="72"/>
    </row>
    <row r="742" spans="1:41" x14ac:dyDescent="0.25">
      <c r="A742" t="s">
        <v>594</v>
      </c>
      <c r="B742" t="s">
        <v>358</v>
      </c>
      <c r="C742" t="s">
        <v>595</v>
      </c>
      <c r="D742" t="s">
        <v>90</v>
      </c>
      <c r="E742" t="s">
        <v>117</v>
      </c>
      <c r="F742" s="51" t="str">
        <f>IFERROR(VLOOKUP(D742,'Tabelas auxiliares'!$A$3:$B$61,2,FALSE),"")</f>
        <v>SUGEPE-FOLHA - PASEP + AUX. MORADIA</v>
      </c>
      <c r="G742" s="51" t="str">
        <f>IFERROR(VLOOKUP($B742,'Tabelas auxiliares'!$A$65:$C$102,2,FALSE),"")</f>
        <v>Folha de Pagamento - Benefícios</v>
      </c>
      <c r="H742" s="51" t="str">
        <f>IFERROR(VLOOKUP($B742,'Tabelas auxiliares'!$A$65:$C$102,3,FALSE),"")</f>
        <v xml:space="preserve">AUXILIO FUNERAL / CONTRATACAO POR TEMPO DETERMINADO / BENEF.ASSIST. DO SERVIDOR E DO MILITAR / AUXILIO-ALIMENTACAO / AUXILIO-TRANSPORTE / INDENIZACOES E RESTITUICOES / DESPESAS DE EXERCICIOS ANTERIORES </v>
      </c>
      <c r="I742" t="s">
        <v>633</v>
      </c>
      <c r="J742" t="s">
        <v>2077</v>
      </c>
      <c r="K742" t="s">
        <v>2288</v>
      </c>
      <c r="L742" t="s">
        <v>2079</v>
      </c>
      <c r="M742" t="s">
        <v>165</v>
      </c>
      <c r="N742" t="s">
        <v>128</v>
      </c>
      <c r="O742" t="s">
        <v>2237</v>
      </c>
      <c r="P742" t="s">
        <v>2238</v>
      </c>
      <c r="Q742" t="s">
        <v>168</v>
      </c>
      <c r="R742" t="s">
        <v>165</v>
      </c>
      <c r="S742" t="s">
        <v>119</v>
      </c>
      <c r="T742" t="s">
        <v>1960</v>
      </c>
      <c r="U742" t="s">
        <v>138</v>
      </c>
      <c r="V742" t="s">
        <v>2289</v>
      </c>
      <c r="W742" t="s">
        <v>2240</v>
      </c>
      <c r="X742" s="51" t="str">
        <f t="shared" si="18"/>
        <v>3</v>
      </c>
      <c r="Y742" s="51" t="str">
        <f>IF(T742="","",IF(AND(T742&lt;&gt;'Tabelas auxiliares'!$B$236,T742&lt;&gt;'Tabelas auxiliares'!$B$237,T742&lt;&gt;'Tabelas auxiliares'!$C$236,T742&lt;&gt;'Tabelas auxiliares'!$C$237,T742&lt;&gt;'Tabelas auxiliares'!$D$236),"FOLHA DE PESSOAL",IF(X742='Tabelas auxiliares'!$A$237,"CUSTEIO",IF(X742='Tabelas auxiliares'!$A$236,"INVESTIMENTO","ERRO - VERIFICAR"))))</f>
        <v>FOLHA DE PESSOAL</v>
      </c>
      <c r="Z742" s="64">
        <f t="shared" si="19"/>
        <v>45.8</v>
      </c>
      <c r="AC742" s="44">
        <v>45.8</v>
      </c>
      <c r="AD742" s="72"/>
      <c r="AE742" s="72"/>
      <c r="AF742" s="72"/>
      <c r="AG742" s="72"/>
      <c r="AH742" s="72"/>
      <c r="AI742" s="72"/>
      <c r="AJ742" s="72"/>
      <c r="AK742" s="72"/>
      <c r="AL742" s="72"/>
      <c r="AM742" s="72"/>
      <c r="AN742" s="72"/>
      <c r="AO742" s="72"/>
    </row>
    <row r="743" spans="1:41" x14ac:dyDescent="0.25">
      <c r="A743" t="s">
        <v>594</v>
      </c>
      <c r="B743" t="s">
        <v>358</v>
      </c>
      <c r="C743" t="s">
        <v>595</v>
      </c>
      <c r="D743" t="s">
        <v>90</v>
      </c>
      <c r="E743" t="s">
        <v>117</v>
      </c>
      <c r="F743" s="51" t="str">
        <f>IFERROR(VLOOKUP(D743,'Tabelas auxiliares'!$A$3:$B$61,2,FALSE),"")</f>
        <v>SUGEPE-FOLHA - PASEP + AUX. MORADIA</v>
      </c>
      <c r="G743" s="51" t="str">
        <f>IFERROR(VLOOKUP($B743,'Tabelas auxiliares'!$A$65:$C$102,2,FALSE),"")</f>
        <v>Folha de Pagamento - Benefícios</v>
      </c>
      <c r="H743" s="51" t="str">
        <f>IFERROR(VLOOKUP($B743,'Tabelas auxiliares'!$A$65:$C$102,3,FALSE),"")</f>
        <v xml:space="preserve">AUXILIO FUNERAL / CONTRATACAO POR TEMPO DETERMINADO / BENEF.ASSIST. DO SERVIDOR E DO MILITAR / AUXILIO-ALIMENTACAO / AUXILIO-TRANSPORTE / INDENIZACOES E RESTITUICOES / DESPESAS DE EXERCICIOS ANTERIORES </v>
      </c>
      <c r="I743" t="s">
        <v>633</v>
      </c>
      <c r="J743" t="s">
        <v>2077</v>
      </c>
      <c r="K743" t="s">
        <v>2290</v>
      </c>
      <c r="L743" t="s">
        <v>2079</v>
      </c>
      <c r="M743" t="s">
        <v>165</v>
      </c>
      <c r="N743" t="s">
        <v>130</v>
      </c>
      <c r="O743" t="s">
        <v>927</v>
      </c>
      <c r="P743" t="s">
        <v>1969</v>
      </c>
      <c r="Q743" t="s">
        <v>168</v>
      </c>
      <c r="R743" t="s">
        <v>165</v>
      </c>
      <c r="S743" t="s">
        <v>119</v>
      </c>
      <c r="T743" t="s">
        <v>1960</v>
      </c>
      <c r="U743" t="s">
        <v>141</v>
      </c>
      <c r="V743" t="s">
        <v>1970</v>
      </c>
      <c r="W743" t="s">
        <v>1971</v>
      </c>
      <c r="X743" s="51" t="str">
        <f t="shared" si="18"/>
        <v>3</v>
      </c>
      <c r="Y743" s="51" t="str">
        <f>IF(T743="","",IF(AND(T743&lt;&gt;'Tabelas auxiliares'!$B$236,T743&lt;&gt;'Tabelas auxiliares'!$B$237,T743&lt;&gt;'Tabelas auxiliares'!$C$236,T743&lt;&gt;'Tabelas auxiliares'!$C$237,T743&lt;&gt;'Tabelas auxiliares'!$D$236),"FOLHA DE PESSOAL",IF(X743='Tabelas auxiliares'!$A$237,"CUSTEIO",IF(X743='Tabelas auxiliares'!$A$236,"INVESTIMENTO","ERRO - VERIFICAR"))))</f>
        <v>FOLHA DE PESSOAL</v>
      </c>
      <c r="Z743" s="64">
        <f t="shared" si="19"/>
        <v>172911.55</v>
      </c>
      <c r="AC743" s="44">
        <v>172911.55</v>
      </c>
      <c r="AD743" s="72"/>
      <c r="AE743" s="72"/>
      <c r="AF743" s="72"/>
      <c r="AG743" s="72"/>
      <c r="AH743" s="72"/>
      <c r="AI743" s="72"/>
      <c r="AJ743" s="72"/>
      <c r="AK743" s="72"/>
      <c r="AL743" s="72"/>
      <c r="AM743" s="72"/>
      <c r="AN743" s="72"/>
      <c r="AO743" s="72"/>
    </row>
    <row r="744" spans="1:41" x14ac:dyDescent="0.25">
      <c r="A744" t="s">
        <v>594</v>
      </c>
      <c r="B744" t="s">
        <v>358</v>
      </c>
      <c r="C744" t="s">
        <v>595</v>
      </c>
      <c r="D744" t="s">
        <v>90</v>
      </c>
      <c r="E744" t="s">
        <v>117</v>
      </c>
      <c r="F744" s="51" t="str">
        <f>IFERROR(VLOOKUP(D744,'Tabelas auxiliares'!$A$3:$B$61,2,FALSE),"")</f>
        <v>SUGEPE-FOLHA - PASEP + AUX. MORADIA</v>
      </c>
      <c r="G744" s="51" t="str">
        <f>IFERROR(VLOOKUP($B744,'Tabelas auxiliares'!$A$65:$C$102,2,FALSE),"")</f>
        <v>Folha de Pagamento - Benefícios</v>
      </c>
      <c r="H744" s="51" t="str">
        <f>IFERROR(VLOOKUP($B744,'Tabelas auxiliares'!$A$65:$C$102,3,FALSE),"")</f>
        <v xml:space="preserve">AUXILIO FUNERAL / CONTRATACAO POR TEMPO DETERMINADO / BENEF.ASSIST. DO SERVIDOR E DO MILITAR / AUXILIO-ALIMENTACAO / AUXILIO-TRANSPORTE / INDENIZACOES E RESTITUICOES / DESPESAS DE EXERCICIOS ANTERIORES </v>
      </c>
      <c r="I744" t="s">
        <v>2291</v>
      </c>
      <c r="J744" t="s">
        <v>2292</v>
      </c>
      <c r="K744" t="s">
        <v>2293</v>
      </c>
      <c r="L744" t="s">
        <v>2294</v>
      </c>
      <c r="M744" t="s">
        <v>1968</v>
      </c>
      <c r="N744" t="s">
        <v>130</v>
      </c>
      <c r="O744" t="s">
        <v>927</v>
      </c>
      <c r="P744" t="s">
        <v>1969</v>
      </c>
      <c r="Q744" t="s">
        <v>168</v>
      </c>
      <c r="R744" t="s">
        <v>165</v>
      </c>
      <c r="S744" t="s">
        <v>119</v>
      </c>
      <c r="T744" t="s">
        <v>1960</v>
      </c>
      <c r="U744" t="s">
        <v>141</v>
      </c>
      <c r="V744" t="s">
        <v>1970</v>
      </c>
      <c r="W744" t="s">
        <v>1971</v>
      </c>
      <c r="X744" s="51" t="str">
        <f t="shared" si="18"/>
        <v>3</v>
      </c>
      <c r="Y744" s="51" t="str">
        <f>IF(T744="","",IF(AND(T744&lt;&gt;'Tabelas auxiliares'!$B$236,T744&lt;&gt;'Tabelas auxiliares'!$B$237,T744&lt;&gt;'Tabelas auxiliares'!$C$236,T744&lt;&gt;'Tabelas auxiliares'!$C$237,T744&lt;&gt;'Tabelas auxiliares'!$D$236),"FOLHA DE PESSOAL",IF(X744='Tabelas auxiliares'!$A$237,"CUSTEIO",IF(X744='Tabelas auxiliares'!$A$236,"INVESTIMENTO","ERRO - VERIFICAR"))))</f>
        <v>FOLHA DE PESSOAL</v>
      </c>
      <c r="Z744" s="64">
        <f t="shared" si="19"/>
        <v>1645.05</v>
      </c>
      <c r="AC744" s="44">
        <v>1645.05</v>
      </c>
      <c r="AD744" s="72"/>
      <c r="AE744" s="72"/>
      <c r="AF744" s="72"/>
      <c r="AG744" s="72"/>
      <c r="AH744" s="72"/>
      <c r="AI744" s="72"/>
      <c r="AJ744" s="72"/>
      <c r="AK744" s="72"/>
      <c r="AL744" s="72"/>
      <c r="AM744" s="72"/>
      <c r="AN744" s="72"/>
      <c r="AO744" s="72"/>
    </row>
    <row r="745" spans="1:41" x14ac:dyDescent="0.25">
      <c r="A745" t="s">
        <v>594</v>
      </c>
      <c r="B745" t="s">
        <v>358</v>
      </c>
      <c r="C745" t="s">
        <v>595</v>
      </c>
      <c r="D745" t="s">
        <v>90</v>
      </c>
      <c r="E745" t="s">
        <v>117</v>
      </c>
      <c r="F745" s="51" t="str">
        <f>IFERROR(VLOOKUP(D745,'Tabelas auxiliares'!$A$3:$B$61,2,FALSE),"")</f>
        <v>SUGEPE-FOLHA - PASEP + AUX. MORADIA</v>
      </c>
      <c r="G745" s="51" t="str">
        <f>IFERROR(VLOOKUP($B745,'Tabelas auxiliares'!$A$65:$C$102,2,FALSE),"")</f>
        <v>Folha de Pagamento - Benefícios</v>
      </c>
      <c r="H745" s="51" t="str">
        <f>IFERROR(VLOOKUP($B745,'Tabelas auxiliares'!$A$65:$C$102,3,FALSE),"")</f>
        <v xml:space="preserve">AUXILIO FUNERAL / CONTRATACAO POR TEMPO DETERMINADO / BENEF.ASSIST. DO SERVIDOR E DO MILITAR / AUXILIO-ALIMENTACAO / AUXILIO-TRANSPORTE / INDENIZACOES E RESTITUICOES / DESPESAS DE EXERCICIOS ANTERIORES </v>
      </c>
      <c r="I745" t="s">
        <v>1026</v>
      </c>
      <c r="J745" t="s">
        <v>2091</v>
      </c>
      <c r="K745" t="s">
        <v>2295</v>
      </c>
      <c r="L745" t="s">
        <v>2093</v>
      </c>
      <c r="M745" t="s">
        <v>165</v>
      </c>
      <c r="N745" t="s">
        <v>128</v>
      </c>
      <c r="O745" t="s">
        <v>2237</v>
      </c>
      <c r="P745" t="s">
        <v>2238</v>
      </c>
      <c r="Q745" t="s">
        <v>168</v>
      </c>
      <c r="R745" t="s">
        <v>165</v>
      </c>
      <c r="S745" t="s">
        <v>119</v>
      </c>
      <c r="T745" t="s">
        <v>1960</v>
      </c>
      <c r="U745" t="s">
        <v>138</v>
      </c>
      <c r="V745" t="s">
        <v>2239</v>
      </c>
      <c r="W745" t="s">
        <v>2240</v>
      </c>
      <c r="X745" s="51" t="str">
        <f t="shared" si="18"/>
        <v>3</v>
      </c>
      <c r="Y745" s="51" t="str">
        <f>IF(T745="","",IF(AND(T745&lt;&gt;'Tabelas auxiliares'!$B$236,T745&lt;&gt;'Tabelas auxiliares'!$B$237,T745&lt;&gt;'Tabelas auxiliares'!$C$236,T745&lt;&gt;'Tabelas auxiliares'!$C$237,T745&lt;&gt;'Tabelas auxiliares'!$D$236),"FOLHA DE PESSOAL",IF(X745='Tabelas auxiliares'!$A$237,"CUSTEIO",IF(X745='Tabelas auxiliares'!$A$236,"INVESTIMENTO","ERRO - VERIFICAR"))))</f>
        <v>FOLHA DE PESSOAL</v>
      </c>
      <c r="Z745" s="64">
        <f t="shared" si="19"/>
        <v>41253.99</v>
      </c>
      <c r="AC745" s="44">
        <v>41253.99</v>
      </c>
      <c r="AD745" s="72"/>
      <c r="AE745" s="72"/>
      <c r="AF745" s="72"/>
      <c r="AG745" s="72"/>
      <c r="AH745" s="72"/>
      <c r="AI745" s="72"/>
      <c r="AJ745" s="72"/>
      <c r="AK745" s="72"/>
      <c r="AL745" s="72"/>
      <c r="AM745" s="72"/>
      <c r="AN745" s="72"/>
      <c r="AO745" s="72"/>
    </row>
    <row r="746" spans="1:41" x14ac:dyDescent="0.25">
      <c r="A746" t="s">
        <v>594</v>
      </c>
      <c r="B746" t="s">
        <v>358</v>
      </c>
      <c r="C746" t="s">
        <v>595</v>
      </c>
      <c r="D746" t="s">
        <v>90</v>
      </c>
      <c r="E746" t="s">
        <v>117</v>
      </c>
      <c r="F746" s="51" t="str">
        <f>IFERROR(VLOOKUP(D746,'Tabelas auxiliares'!$A$3:$B$61,2,FALSE),"")</f>
        <v>SUGEPE-FOLHA - PASEP + AUX. MORADIA</v>
      </c>
      <c r="G746" s="51" t="str">
        <f>IFERROR(VLOOKUP($B746,'Tabelas auxiliares'!$A$65:$C$102,2,FALSE),"")</f>
        <v>Folha de Pagamento - Benefícios</v>
      </c>
      <c r="H746" s="51" t="str">
        <f>IFERROR(VLOOKUP($B746,'Tabelas auxiliares'!$A$65:$C$102,3,FALSE),"")</f>
        <v xml:space="preserve">AUXILIO FUNERAL / CONTRATACAO POR TEMPO DETERMINADO / BENEF.ASSIST. DO SERVIDOR E DO MILITAR / AUXILIO-ALIMENTACAO / AUXILIO-TRANSPORTE / INDENIZACOES E RESTITUICOES / DESPESAS DE EXERCICIOS ANTERIORES </v>
      </c>
      <c r="I746" t="s">
        <v>1026</v>
      </c>
      <c r="J746" t="s">
        <v>2091</v>
      </c>
      <c r="K746" t="s">
        <v>2296</v>
      </c>
      <c r="L746" t="s">
        <v>2093</v>
      </c>
      <c r="M746" t="s">
        <v>165</v>
      </c>
      <c r="N746" t="s">
        <v>128</v>
      </c>
      <c r="O746" t="s">
        <v>927</v>
      </c>
      <c r="P746" t="s">
        <v>2242</v>
      </c>
      <c r="Q746" t="s">
        <v>168</v>
      </c>
      <c r="R746" t="s">
        <v>165</v>
      </c>
      <c r="S746" t="s">
        <v>119</v>
      </c>
      <c r="T746" t="s">
        <v>1960</v>
      </c>
      <c r="U746" t="s">
        <v>140</v>
      </c>
      <c r="V746" t="s">
        <v>2243</v>
      </c>
      <c r="W746" t="s">
        <v>2244</v>
      </c>
      <c r="X746" s="51" t="str">
        <f t="shared" si="18"/>
        <v>3</v>
      </c>
      <c r="Y746" s="51" t="str">
        <f>IF(T746="","",IF(AND(T746&lt;&gt;'Tabelas auxiliares'!$B$236,T746&lt;&gt;'Tabelas auxiliares'!$B$237,T746&lt;&gt;'Tabelas auxiliares'!$C$236,T746&lt;&gt;'Tabelas auxiliares'!$C$237,T746&lt;&gt;'Tabelas auxiliares'!$D$236),"FOLHA DE PESSOAL",IF(X746='Tabelas auxiliares'!$A$237,"CUSTEIO",IF(X746='Tabelas auxiliares'!$A$236,"INVESTIMENTO","ERRO - VERIFICAR"))))</f>
        <v>FOLHA DE PESSOAL</v>
      </c>
      <c r="Z746" s="64">
        <f t="shared" si="19"/>
        <v>2327.25</v>
      </c>
      <c r="AC746" s="44">
        <v>2327.25</v>
      </c>
      <c r="AD746" s="72"/>
      <c r="AE746" s="72"/>
      <c r="AF746" s="72"/>
      <c r="AG746" s="72"/>
      <c r="AH746" s="72"/>
      <c r="AI746" s="72"/>
      <c r="AJ746" s="72"/>
      <c r="AK746" s="72"/>
      <c r="AL746" s="72"/>
      <c r="AM746" s="72"/>
      <c r="AN746" s="72"/>
      <c r="AO746" s="72"/>
    </row>
    <row r="747" spans="1:41" x14ac:dyDescent="0.25">
      <c r="A747" t="s">
        <v>594</v>
      </c>
      <c r="B747" t="s">
        <v>358</v>
      </c>
      <c r="C747" t="s">
        <v>595</v>
      </c>
      <c r="D747" t="s">
        <v>90</v>
      </c>
      <c r="E747" t="s">
        <v>117</v>
      </c>
      <c r="F747" s="51" t="str">
        <f>IFERROR(VLOOKUP(D747,'Tabelas auxiliares'!$A$3:$B$61,2,FALSE),"")</f>
        <v>SUGEPE-FOLHA - PASEP + AUX. MORADIA</v>
      </c>
      <c r="G747" s="51" t="str">
        <f>IFERROR(VLOOKUP($B747,'Tabelas auxiliares'!$A$65:$C$102,2,FALSE),"")</f>
        <v>Folha de Pagamento - Benefícios</v>
      </c>
      <c r="H747" s="51" t="str">
        <f>IFERROR(VLOOKUP($B747,'Tabelas auxiliares'!$A$65:$C$102,3,FALSE),"")</f>
        <v xml:space="preserve">AUXILIO FUNERAL / CONTRATACAO POR TEMPO DETERMINADO / BENEF.ASSIST. DO SERVIDOR E DO MILITAR / AUXILIO-ALIMENTACAO / AUXILIO-TRANSPORTE / INDENIZACOES E RESTITUICOES / DESPESAS DE EXERCICIOS ANTERIORES </v>
      </c>
      <c r="I747" t="s">
        <v>1026</v>
      </c>
      <c r="J747" t="s">
        <v>2091</v>
      </c>
      <c r="K747" t="s">
        <v>2297</v>
      </c>
      <c r="L747" t="s">
        <v>2093</v>
      </c>
      <c r="M747" t="s">
        <v>165</v>
      </c>
      <c r="N747" t="s">
        <v>128</v>
      </c>
      <c r="O747" t="s">
        <v>862</v>
      </c>
      <c r="P747" t="s">
        <v>2246</v>
      </c>
      <c r="Q747" t="s">
        <v>168</v>
      </c>
      <c r="R747" t="s">
        <v>165</v>
      </c>
      <c r="S747" t="s">
        <v>119</v>
      </c>
      <c r="T747" t="s">
        <v>1960</v>
      </c>
      <c r="U747" t="s">
        <v>137</v>
      </c>
      <c r="V747" t="s">
        <v>2247</v>
      </c>
      <c r="W747" t="s">
        <v>2248</v>
      </c>
      <c r="X747" s="51" t="str">
        <f t="shared" si="18"/>
        <v>3</v>
      </c>
      <c r="Y747" s="51" t="str">
        <f>IF(T747="","",IF(AND(T747&lt;&gt;'Tabelas auxiliares'!$B$236,T747&lt;&gt;'Tabelas auxiliares'!$B$237,T747&lt;&gt;'Tabelas auxiliares'!$C$236,T747&lt;&gt;'Tabelas auxiliares'!$C$237,T747&lt;&gt;'Tabelas auxiliares'!$D$236),"FOLHA DE PESSOAL",IF(X747='Tabelas auxiliares'!$A$237,"CUSTEIO",IF(X747='Tabelas auxiliares'!$A$236,"INVESTIMENTO","ERRO - VERIFICAR"))))</f>
        <v>FOLHA DE PESSOAL</v>
      </c>
      <c r="Z747" s="64">
        <f t="shared" si="19"/>
        <v>899.6</v>
      </c>
      <c r="AC747" s="44">
        <v>899.6</v>
      </c>
      <c r="AD747" s="72"/>
      <c r="AE747" s="72"/>
      <c r="AF747" s="72"/>
      <c r="AG747" s="72"/>
      <c r="AH747" s="72"/>
      <c r="AI747" s="72"/>
      <c r="AJ747" s="72"/>
      <c r="AK747" s="72"/>
      <c r="AL747" s="72"/>
      <c r="AM747" s="72"/>
      <c r="AN747" s="72"/>
      <c r="AO747" s="72"/>
    </row>
    <row r="748" spans="1:41" x14ac:dyDescent="0.25">
      <c r="A748" t="s">
        <v>594</v>
      </c>
      <c r="B748" t="s">
        <v>358</v>
      </c>
      <c r="C748" t="s">
        <v>595</v>
      </c>
      <c r="D748" t="s">
        <v>90</v>
      </c>
      <c r="E748" t="s">
        <v>117</v>
      </c>
      <c r="F748" s="51" t="str">
        <f>IFERROR(VLOOKUP(D748,'Tabelas auxiliares'!$A$3:$B$61,2,FALSE),"")</f>
        <v>SUGEPE-FOLHA - PASEP + AUX. MORADIA</v>
      </c>
      <c r="G748" s="51" t="str">
        <f>IFERROR(VLOOKUP($B748,'Tabelas auxiliares'!$A$65:$C$102,2,FALSE),"")</f>
        <v>Folha de Pagamento - Benefícios</v>
      </c>
      <c r="H748" s="51" t="str">
        <f>IFERROR(VLOOKUP($B748,'Tabelas auxiliares'!$A$65:$C$102,3,FALSE),"")</f>
        <v xml:space="preserve">AUXILIO FUNERAL / CONTRATACAO POR TEMPO DETERMINADO / BENEF.ASSIST. DO SERVIDOR E DO MILITAR / AUXILIO-ALIMENTACAO / AUXILIO-TRANSPORTE / INDENIZACOES E RESTITUICOES / DESPESAS DE EXERCICIOS ANTERIORES </v>
      </c>
      <c r="I748" t="s">
        <v>1026</v>
      </c>
      <c r="J748" t="s">
        <v>2091</v>
      </c>
      <c r="K748" t="s">
        <v>2298</v>
      </c>
      <c r="L748" t="s">
        <v>2093</v>
      </c>
      <c r="M748" t="s">
        <v>165</v>
      </c>
      <c r="N748" t="s">
        <v>128</v>
      </c>
      <c r="O748" t="s">
        <v>2250</v>
      </c>
      <c r="P748" t="s">
        <v>2251</v>
      </c>
      <c r="Q748" t="s">
        <v>168</v>
      </c>
      <c r="R748" t="s">
        <v>165</v>
      </c>
      <c r="S748" t="s">
        <v>119</v>
      </c>
      <c r="T748" t="s">
        <v>1960</v>
      </c>
      <c r="U748" t="s">
        <v>142</v>
      </c>
      <c r="V748" t="s">
        <v>2252</v>
      </c>
      <c r="W748" t="s">
        <v>2253</v>
      </c>
      <c r="X748" s="51" t="str">
        <f t="shared" si="18"/>
        <v>3</v>
      </c>
      <c r="Y748" s="51" t="str">
        <f>IF(T748="","",IF(AND(T748&lt;&gt;'Tabelas auxiliares'!$B$236,T748&lt;&gt;'Tabelas auxiliares'!$B$237,T748&lt;&gt;'Tabelas auxiliares'!$C$236,T748&lt;&gt;'Tabelas auxiliares'!$C$237,T748&lt;&gt;'Tabelas auxiliares'!$D$236),"FOLHA DE PESSOAL",IF(X748='Tabelas auxiliares'!$A$237,"CUSTEIO",IF(X748='Tabelas auxiliares'!$A$236,"INVESTIMENTO","ERRO - VERIFICAR"))))</f>
        <v>FOLHA DE PESSOAL</v>
      </c>
      <c r="Z748" s="64">
        <f t="shared" si="19"/>
        <v>659.25</v>
      </c>
      <c r="AC748" s="44">
        <v>659.25</v>
      </c>
      <c r="AD748" s="72"/>
      <c r="AE748" s="72"/>
      <c r="AF748" s="72"/>
      <c r="AG748" s="72"/>
      <c r="AH748" s="72"/>
      <c r="AI748" s="72"/>
      <c r="AJ748" s="72"/>
      <c r="AK748" s="72"/>
      <c r="AL748" s="72"/>
      <c r="AM748" s="72"/>
      <c r="AN748" s="72"/>
      <c r="AO748" s="72"/>
    </row>
    <row r="749" spans="1:41" x14ac:dyDescent="0.25">
      <c r="A749" t="s">
        <v>594</v>
      </c>
      <c r="B749" t="s">
        <v>358</v>
      </c>
      <c r="C749" t="s">
        <v>595</v>
      </c>
      <c r="D749" t="s">
        <v>90</v>
      </c>
      <c r="E749" t="s">
        <v>117</v>
      </c>
      <c r="F749" s="51" t="str">
        <f>IFERROR(VLOOKUP(D749,'Tabelas auxiliares'!$A$3:$B$61,2,FALSE),"")</f>
        <v>SUGEPE-FOLHA - PASEP + AUX. MORADIA</v>
      </c>
      <c r="G749" s="51" t="str">
        <f>IFERROR(VLOOKUP($B749,'Tabelas auxiliares'!$A$65:$C$102,2,FALSE),"")</f>
        <v>Folha de Pagamento - Benefícios</v>
      </c>
      <c r="H749" s="51" t="str">
        <f>IFERROR(VLOOKUP($B749,'Tabelas auxiliares'!$A$65:$C$102,3,FALSE),"")</f>
        <v xml:space="preserve">AUXILIO FUNERAL / CONTRATACAO POR TEMPO DETERMINADO / BENEF.ASSIST. DO SERVIDOR E DO MILITAR / AUXILIO-ALIMENTACAO / AUXILIO-TRANSPORTE / INDENIZACOES E RESTITUICOES / DESPESAS DE EXERCICIOS ANTERIORES </v>
      </c>
      <c r="I749" t="s">
        <v>1026</v>
      </c>
      <c r="J749" t="s">
        <v>2091</v>
      </c>
      <c r="K749" t="s">
        <v>2299</v>
      </c>
      <c r="L749" t="s">
        <v>2093</v>
      </c>
      <c r="M749" t="s">
        <v>165</v>
      </c>
      <c r="N749" t="s">
        <v>128</v>
      </c>
      <c r="O749" t="s">
        <v>927</v>
      </c>
      <c r="P749" t="s">
        <v>2242</v>
      </c>
      <c r="Q749" t="s">
        <v>168</v>
      </c>
      <c r="R749" t="s">
        <v>165</v>
      </c>
      <c r="S749" t="s">
        <v>119</v>
      </c>
      <c r="T749" t="s">
        <v>1960</v>
      </c>
      <c r="U749" t="s">
        <v>140</v>
      </c>
      <c r="V749" t="s">
        <v>2255</v>
      </c>
      <c r="W749" t="s">
        <v>2256</v>
      </c>
      <c r="X749" s="51" t="str">
        <f t="shared" si="18"/>
        <v>3</v>
      </c>
      <c r="Y749" s="51" t="str">
        <f>IF(T749="","",IF(AND(T749&lt;&gt;'Tabelas auxiliares'!$B$236,T749&lt;&gt;'Tabelas auxiliares'!$B$237,T749&lt;&gt;'Tabelas auxiliares'!$C$236,T749&lt;&gt;'Tabelas auxiliares'!$C$237,T749&lt;&gt;'Tabelas auxiliares'!$D$236),"FOLHA DE PESSOAL",IF(X749='Tabelas auxiliares'!$A$237,"CUSTEIO",IF(X749='Tabelas auxiliares'!$A$236,"INVESTIMENTO","ERRO - VERIFICAR"))))</f>
        <v>FOLHA DE PESSOAL</v>
      </c>
      <c r="Z749" s="64">
        <f t="shared" si="19"/>
        <v>60187.5</v>
      </c>
      <c r="AC749" s="44">
        <v>60187.5</v>
      </c>
      <c r="AD749" s="72"/>
      <c r="AE749" s="72"/>
      <c r="AF749" s="72"/>
      <c r="AG749" s="72"/>
      <c r="AH749" s="72"/>
      <c r="AI749" s="72"/>
      <c r="AJ749" s="72"/>
      <c r="AK749" s="72"/>
      <c r="AL749" s="72"/>
      <c r="AM749" s="72"/>
      <c r="AN749" s="72"/>
      <c r="AO749" s="72"/>
    </row>
    <row r="750" spans="1:41" x14ac:dyDescent="0.25">
      <c r="A750" t="s">
        <v>594</v>
      </c>
      <c r="B750" t="s">
        <v>358</v>
      </c>
      <c r="C750" t="s">
        <v>595</v>
      </c>
      <c r="D750" t="s">
        <v>90</v>
      </c>
      <c r="E750" t="s">
        <v>117</v>
      </c>
      <c r="F750" s="51" t="str">
        <f>IFERROR(VLOOKUP(D750,'Tabelas auxiliares'!$A$3:$B$61,2,FALSE),"")</f>
        <v>SUGEPE-FOLHA - PASEP + AUX. MORADIA</v>
      </c>
      <c r="G750" s="51" t="str">
        <f>IFERROR(VLOOKUP($B750,'Tabelas auxiliares'!$A$65:$C$102,2,FALSE),"")</f>
        <v>Folha de Pagamento - Benefícios</v>
      </c>
      <c r="H750" s="51" t="str">
        <f>IFERROR(VLOOKUP($B750,'Tabelas auxiliares'!$A$65:$C$102,3,FALSE),"")</f>
        <v xml:space="preserve">AUXILIO FUNERAL / CONTRATACAO POR TEMPO DETERMINADO / BENEF.ASSIST. DO SERVIDOR E DO MILITAR / AUXILIO-ALIMENTACAO / AUXILIO-TRANSPORTE / INDENIZACOES E RESTITUICOES / DESPESAS DE EXERCICIOS ANTERIORES </v>
      </c>
      <c r="I750" t="s">
        <v>1026</v>
      </c>
      <c r="J750" t="s">
        <v>2091</v>
      </c>
      <c r="K750" t="s">
        <v>2300</v>
      </c>
      <c r="L750" t="s">
        <v>2093</v>
      </c>
      <c r="M750" t="s">
        <v>165</v>
      </c>
      <c r="N750" t="s">
        <v>128</v>
      </c>
      <c r="O750" t="s">
        <v>2237</v>
      </c>
      <c r="P750" t="s">
        <v>2238</v>
      </c>
      <c r="Q750" t="s">
        <v>168</v>
      </c>
      <c r="R750" t="s">
        <v>165</v>
      </c>
      <c r="S750" t="s">
        <v>119</v>
      </c>
      <c r="T750" t="s">
        <v>1960</v>
      </c>
      <c r="U750" t="s">
        <v>138</v>
      </c>
      <c r="V750" t="s">
        <v>2258</v>
      </c>
      <c r="W750" t="s">
        <v>2259</v>
      </c>
      <c r="X750" s="51" t="str">
        <f t="shared" si="18"/>
        <v>3</v>
      </c>
      <c r="Y750" s="51" t="str">
        <f>IF(T750="","",IF(AND(T750&lt;&gt;'Tabelas auxiliares'!$B$236,T750&lt;&gt;'Tabelas auxiliares'!$B$237,T750&lt;&gt;'Tabelas auxiliares'!$C$236,T750&lt;&gt;'Tabelas auxiliares'!$C$237,T750&lt;&gt;'Tabelas auxiliares'!$D$236),"FOLHA DE PESSOAL",IF(X750='Tabelas auxiliares'!$A$237,"CUSTEIO",IF(X750='Tabelas auxiliares'!$A$236,"INVESTIMENTO","ERRO - VERIFICAR"))))</f>
        <v>FOLHA DE PESSOAL</v>
      </c>
      <c r="Z750" s="64">
        <f t="shared" si="19"/>
        <v>953657.77</v>
      </c>
      <c r="AC750" s="44">
        <v>953657.77</v>
      </c>
      <c r="AD750" s="72"/>
      <c r="AE750" s="72"/>
      <c r="AF750" s="72"/>
      <c r="AG750" s="72"/>
      <c r="AH750" s="72"/>
      <c r="AI750" s="72"/>
      <c r="AJ750" s="72"/>
      <c r="AK750" s="72"/>
      <c r="AL750" s="72"/>
      <c r="AM750" s="72"/>
      <c r="AN750" s="72"/>
      <c r="AO750" s="72"/>
    </row>
    <row r="751" spans="1:41" x14ac:dyDescent="0.25">
      <c r="A751" t="s">
        <v>594</v>
      </c>
      <c r="B751" t="s">
        <v>358</v>
      </c>
      <c r="C751" t="s">
        <v>595</v>
      </c>
      <c r="D751" t="s">
        <v>90</v>
      </c>
      <c r="E751" t="s">
        <v>117</v>
      </c>
      <c r="F751" s="51" t="str">
        <f>IFERROR(VLOOKUP(D751,'Tabelas auxiliares'!$A$3:$B$61,2,FALSE),"")</f>
        <v>SUGEPE-FOLHA - PASEP + AUX. MORADIA</v>
      </c>
      <c r="G751" s="51" t="str">
        <f>IFERROR(VLOOKUP($B751,'Tabelas auxiliares'!$A$65:$C$102,2,FALSE),"")</f>
        <v>Folha de Pagamento - Benefícios</v>
      </c>
      <c r="H751" s="51" t="str">
        <f>IFERROR(VLOOKUP($B751,'Tabelas auxiliares'!$A$65:$C$102,3,FALSE),"")</f>
        <v xml:space="preserve">AUXILIO FUNERAL / CONTRATACAO POR TEMPO DETERMINADO / BENEF.ASSIST. DO SERVIDOR E DO MILITAR / AUXILIO-ALIMENTACAO / AUXILIO-TRANSPORTE / INDENIZACOES E RESTITUICOES / DESPESAS DE EXERCICIOS ANTERIORES </v>
      </c>
      <c r="I751" t="s">
        <v>1026</v>
      </c>
      <c r="J751" t="s">
        <v>2091</v>
      </c>
      <c r="K751" t="s">
        <v>2301</v>
      </c>
      <c r="L751" t="s">
        <v>2093</v>
      </c>
      <c r="M751" t="s">
        <v>165</v>
      </c>
      <c r="N751" t="s">
        <v>128</v>
      </c>
      <c r="O751" t="s">
        <v>862</v>
      </c>
      <c r="P751" t="s">
        <v>2246</v>
      </c>
      <c r="Q751" t="s">
        <v>168</v>
      </c>
      <c r="R751" t="s">
        <v>165</v>
      </c>
      <c r="S751" t="s">
        <v>119</v>
      </c>
      <c r="T751" t="s">
        <v>1960</v>
      </c>
      <c r="U751" t="s">
        <v>137</v>
      </c>
      <c r="V751" t="s">
        <v>2261</v>
      </c>
      <c r="W751" t="s">
        <v>2262</v>
      </c>
      <c r="X751" s="51" t="str">
        <f t="shared" si="18"/>
        <v>3</v>
      </c>
      <c r="Y751" s="51" t="str">
        <f>IF(T751="","",IF(AND(T751&lt;&gt;'Tabelas auxiliares'!$B$236,T751&lt;&gt;'Tabelas auxiliares'!$B$237,T751&lt;&gt;'Tabelas auxiliares'!$C$236,T751&lt;&gt;'Tabelas auxiliares'!$C$237,T751&lt;&gt;'Tabelas auxiliares'!$D$236),"FOLHA DE PESSOAL",IF(X751='Tabelas auxiliares'!$A$237,"CUSTEIO",IF(X751='Tabelas auxiliares'!$A$236,"INVESTIMENTO","ERRO - VERIFICAR"))))</f>
        <v>FOLHA DE PESSOAL</v>
      </c>
      <c r="Z751" s="64">
        <f t="shared" si="19"/>
        <v>105332.91</v>
      </c>
      <c r="AC751" s="44">
        <v>105332.91</v>
      </c>
      <c r="AD751" s="72"/>
      <c r="AE751" s="72"/>
      <c r="AF751" s="72"/>
      <c r="AG751" s="72"/>
      <c r="AH751" s="72"/>
      <c r="AI751" s="72"/>
      <c r="AJ751" s="72"/>
      <c r="AK751" s="72"/>
      <c r="AL751" s="72"/>
      <c r="AM751" s="72"/>
      <c r="AN751" s="72"/>
      <c r="AO751" s="72"/>
    </row>
    <row r="752" spans="1:41" x14ac:dyDescent="0.25">
      <c r="A752" t="s">
        <v>594</v>
      </c>
      <c r="B752" t="s">
        <v>358</v>
      </c>
      <c r="C752" t="s">
        <v>595</v>
      </c>
      <c r="D752" t="s">
        <v>90</v>
      </c>
      <c r="E752" t="s">
        <v>117</v>
      </c>
      <c r="F752" s="51" t="str">
        <f>IFERROR(VLOOKUP(D752,'Tabelas auxiliares'!$A$3:$B$61,2,FALSE),"")</f>
        <v>SUGEPE-FOLHA - PASEP + AUX. MORADIA</v>
      </c>
      <c r="G752" s="51" t="str">
        <f>IFERROR(VLOOKUP($B752,'Tabelas auxiliares'!$A$65:$C$102,2,FALSE),"")</f>
        <v>Folha de Pagamento - Benefícios</v>
      </c>
      <c r="H752" s="51" t="str">
        <f>IFERROR(VLOOKUP($B752,'Tabelas auxiliares'!$A$65:$C$102,3,FALSE),"")</f>
        <v xml:space="preserve">AUXILIO FUNERAL / CONTRATACAO POR TEMPO DETERMINADO / BENEF.ASSIST. DO SERVIDOR E DO MILITAR / AUXILIO-ALIMENTACAO / AUXILIO-TRANSPORTE / INDENIZACOES E RESTITUICOES / DESPESAS DE EXERCICIOS ANTERIORES </v>
      </c>
      <c r="I752" t="s">
        <v>1026</v>
      </c>
      <c r="J752" t="s">
        <v>2091</v>
      </c>
      <c r="K752" t="s">
        <v>2302</v>
      </c>
      <c r="L752" t="s">
        <v>2093</v>
      </c>
      <c r="M752" t="s">
        <v>165</v>
      </c>
      <c r="N752" t="s">
        <v>130</v>
      </c>
      <c r="O752" t="s">
        <v>927</v>
      </c>
      <c r="P752" t="s">
        <v>1969</v>
      </c>
      <c r="Q752" t="s">
        <v>168</v>
      </c>
      <c r="R752" t="s">
        <v>165</v>
      </c>
      <c r="S752" t="s">
        <v>119</v>
      </c>
      <c r="T752" t="s">
        <v>1960</v>
      </c>
      <c r="U752" t="s">
        <v>141</v>
      </c>
      <c r="V752" t="s">
        <v>1970</v>
      </c>
      <c r="W752" t="s">
        <v>1971</v>
      </c>
      <c r="X752" s="51" t="str">
        <f t="shared" si="18"/>
        <v>3</v>
      </c>
      <c r="Y752" s="51" t="str">
        <f>IF(T752="","",IF(AND(T752&lt;&gt;'Tabelas auxiliares'!$B$236,T752&lt;&gt;'Tabelas auxiliares'!$B$237,T752&lt;&gt;'Tabelas auxiliares'!$C$236,T752&lt;&gt;'Tabelas auxiliares'!$C$237,T752&lt;&gt;'Tabelas auxiliares'!$D$236),"FOLHA DE PESSOAL",IF(X752='Tabelas auxiliares'!$A$237,"CUSTEIO",IF(X752='Tabelas auxiliares'!$A$236,"INVESTIMENTO","ERRO - VERIFICAR"))))</f>
        <v>FOLHA DE PESSOAL</v>
      </c>
      <c r="Z752" s="64">
        <f t="shared" si="19"/>
        <v>169175.02</v>
      </c>
      <c r="AC752" s="44">
        <v>169175.02</v>
      </c>
      <c r="AD752" s="72"/>
      <c r="AE752" s="72"/>
      <c r="AF752" s="72"/>
      <c r="AG752" s="72"/>
      <c r="AH752" s="72"/>
      <c r="AI752" s="72"/>
      <c r="AJ752" s="72"/>
      <c r="AK752" s="72"/>
      <c r="AL752" s="72"/>
      <c r="AM752" s="72"/>
      <c r="AN752" s="72"/>
      <c r="AO752" s="72"/>
    </row>
    <row r="753" spans="1:41" x14ac:dyDescent="0.25">
      <c r="A753" t="s">
        <v>594</v>
      </c>
      <c r="B753" t="s">
        <v>358</v>
      </c>
      <c r="C753" t="s">
        <v>595</v>
      </c>
      <c r="D753" t="s">
        <v>90</v>
      </c>
      <c r="E753" t="s">
        <v>117</v>
      </c>
      <c r="F753" s="51" t="str">
        <f>IFERROR(VLOOKUP(D753,'Tabelas auxiliares'!$A$3:$B$61,2,FALSE),"")</f>
        <v>SUGEPE-FOLHA - PASEP + AUX. MORADIA</v>
      </c>
      <c r="G753" s="51" t="str">
        <f>IFERROR(VLOOKUP($B753,'Tabelas auxiliares'!$A$65:$C$102,2,FALSE),"")</f>
        <v>Folha de Pagamento - Benefícios</v>
      </c>
      <c r="H753" s="51" t="str">
        <f>IFERROR(VLOOKUP($B753,'Tabelas auxiliares'!$A$65:$C$102,3,FALSE),"")</f>
        <v xml:space="preserve">AUXILIO FUNERAL / CONTRATACAO POR TEMPO DETERMINADO / BENEF.ASSIST. DO SERVIDOR E DO MILITAR / AUXILIO-ALIMENTACAO / AUXILIO-TRANSPORTE / INDENIZACOES E RESTITUICOES / DESPESAS DE EXERCICIOS ANTERIORES </v>
      </c>
      <c r="I753" t="s">
        <v>2303</v>
      </c>
      <c r="J753" t="s">
        <v>2304</v>
      </c>
      <c r="K753" t="s">
        <v>2305</v>
      </c>
      <c r="L753" t="s">
        <v>2306</v>
      </c>
      <c r="M753" t="s">
        <v>1968</v>
      </c>
      <c r="N753" t="s">
        <v>130</v>
      </c>
      <c r="O753" t="s">
        <v>927</v>
      </c>
      <c r="P753" t="s">
        <v>1969</v>
      </c>
      <c r="Q753" t="s">
        <v>168</v>
      </c>
      <c r="R753" t="s">
        <v>165</v>
      </c>
      <c r="S753" t="s">
        <v>119</v>
      </c>
      <c r="T753" t="s">
        <v>1960</v>
      </c>
      <c r="U753" t="s">
        <v>141</v>
      </c>
      <c r="V753" t="s">
        <v>1970</v>
      </c>
      <c r="W753" t="s">
        <v>1971</v>
      </c>
      <c r="X753" s="51" t="str">
        <f t="shared" si="18"/>
        <v>3</v>
      </c>
      <c r="Y753" s="51" t="str">
        <f>IF(T753="","",IF(AND(T753&lt;&gt;'Tabelas auxiliares'!$B$236,T753&lt;&gt;'Tabelas auxiliares'!$B$237,T753&lt;&gt;'Tabelas auxiliares'!$C$236,T753&lt;&gt;'Tabelas auxiliares'!$C$237,T753&lt;&gt;'Tabelas auxiliares'!$D$236),"FOLHA DE PESSOAL",IF(X753='Tabelas auxiliares'!$A$237,"CUSTEIO",IF(X753='Tabelas auxiliares'!$A$236,"INVESTIMENTO","ERRO - VERIFICAR"))))</f>
        <v>FOLHA DE PESSOAL</v>
      </c>
      <c r="Z753" s="64">
        <f t="shared" si="19"/>
        <v>1319.22</v>
      </c>
      <c r="AC753" s="44">
        <v>1319.22</v>
      </c>
      <c r="AD753" s="72"/>
      <c r="AE753" s="72"/>
      <c r="AF753" s="72"/>
      <c r="AG753" s="72"/>
      <c r="AH753" s="72"/>
      <c r="AI753" s="72"/>
      <c r="AJ753" s="72"/>
      <c r="AK753" s="72"/>
      <c r="AL753" s="72"/>
      <c r="AM753" s="72"/>
      <c r="AN753" s="72"/>
      <c r="AO753" s="72"/>
    </row>
    <row r="754" spans="1:41" x14ac:dyDescent="0.25">
      <c r="A754" t="s">
        <v>594</v>
      </c>
      <c r="B754" t="s">
        <v>358</v>
      </c>
      <c r="C754" t="s">
        <v>595</v>
      </c>
      <c r="D754" t="s">
        <v>90</v>
      </c>
      <c r="E754" t="s">
        <v>117</v>
      </c>
      <c r="F754" s="51" t="str">
        <f>IFERROR(VLOOKUP(D754,'Tabelas auxiliares'!$A$3:$B$61,2,FALSE),"")</f>
        <v>SUGEPE-FOLHA - PASEP + AUX. MORADIA</v>
      </c>
      <c r="G754" s="51" t="str">
        <f>IFERROR(VLOOKUP($B754,'Tabelas auxiliares'!$A$65:$C$102,2,FALSE),"")</f>
        <v>Folha de Pagamento - Benefícios</v>
      </c>
      <c r="H754" s="51" t="str">
        <f>IFERROR(VLOOKUP($B754,'Tabelas auxiliares'!$A$65:$C$102,3,FALSE),"")</f>
        <v xml:space="preserve">AUXILIO FUNERAL / CONTRATACAO POR TEMPO DETERMINADO / BENEF.ASSIST. DO SERVIDOR E DO MILITAR / AUXILIO-ALIMENTACAO / AUXILIO-TRANSPORTE / INDENIZACOES E RESTITUICOES / DESPESAS DE EXERCICIOS ANTERIORES </v>
      </c>
      <c r="I754" t="s">
        <v>2108</v>
      </c>
      <c r="J754" t="s">
        <v>2109</v>
      </c>
      <c r="K754" t="s">
        <v>2307</v>
      </c>
      <c r="L754" t="s">
        <v>2111</v>
      </c>
      <c r="M754" t="s">
        <v>165</v>
      </c>
      <c r="N754" t="s">
        <v>128</v>
      </c>
      <c r="O754" t="s">
        <v>2237</v>
      </c>
      <c r="P754" t="s">
        <v>2238</v>
      </c>
      <c r="Q754" t="s">
        <v>168</v>
      </c>
      <c r="R754" t="s">
        <v>165</v>
      </c>
      <c r="S754" t="s">
        <v>119</v>
      </c>
      <c r="T754" t="s">
        <v>1960</v>
      </c>
      <c r="U754" t="s">
        <v>138</v>
      </c>
      <c r="V754" t="s">
        <v>2239</v>
      </c>
      <c r="W754" t="s">
        <v>2240</v>
      </c>
      <c r="X754" s="51" t="str">
        <f t="shared" si="18"/>
        <v>3</v>
      </c>
      <c r="Y754" s="51" t="str">
        <f>IF(T754="","",IF(AND(T754&lt;&gt;'Tabelas auxiliares'!$B$236,T754&lt;&gt;'Tabelas auxiliares'!$B$237,T754&lt;&gt;'Tabelas auxiliares'!$C$236,T754&lt;&gt;'Tabelas auxiliares'!$C$237,T754&lt;&gt;'Tabelas auxiliares'!$D$236),"FOLHA DE PESSOAL",IF(X754='Tabelas auxiliares'!$A$237,"CUSTEIO",IF(X754='Tabelas auxiliares'!$A$236,"INVESTIMENTO","ERRO - VERIFICAR"))))</f>
        <v>FOLHA DE PESSOAL</v>
      </c>
      <c r="Z754" s="64">
        <f t="shared" si="19"/>
        <v>49589.25</v>
      </c>
      <c r="AC754" s="44">
        <v>49589.25</v>
      </c>
      <c r="AD754" s="72"/>
      <c r="AE754" s="72"/>
      <c r="AF754" s="72"/>
      <c r="AG754" s="72"/>
      <c r="AH754" s="72"/>
      <c r="AI754" s="72"/>
      <c r="AJ754" s="72"/>
      <c r="AK754" s="72"/>
      <c r="AL754" s="72"/>
      <c r="AM754" s="72"/>
      <c r="AN754" s="72"/>
      <c r="AO754" s="72"/>
    </row>
    <row r="755" spans="1:41" x14ac:dyDescent="0.25">
      <c r="A755" t="s">
        <v>594</v>
      </c>
      <c r="B755" t="s">
        <v>358</v>
      </c>
      <c r="C755" t="s">
        <v>595</v>
      </c>
      <c r="D755" t="s">
        <v>90</v>
      </c>
      <c r="E755" t="s">
        <v>117</v>
      </c>
      <c r="F755" s="51" t="str">
        <f>IFERROR(VLOOKUP(D755,'Tabelas auxiliares'!$A$3:$B$61,2,FALSE),"")</f>
        <v>SUGEPE-FOLHA - PASEP + AUX. MORADIA</v>
      </c>
      <c r="G755" s="51" t="str">
        <f>IFERROR(VLOOKUP($B755,'Tabelas auxiliares'!$A$65:$C$102,2,FALSE),"")</f>
        <v>Folha de Pagamento - Benefícios</v>
      </c>
      <c r="H755" s="51" t="str">
        <f>IFERROR(VLOOKUP($B755,'Tabelas auxiliares'!$A$65:$C$102,3,FALSE),"")</f>
        <v xml:space="preserve">AUXILIO FUNERAL / CONTRATACAO POR TEMPO DETERMINADO / BENEF.ASSIST. DO SERVIDOR E DO MILITAR / AUXILIO-ALIMENTACAO / AUXILIO-TRANSPORTE / INDENIZACOES E RESTITUICOES / DESPESAS DE EXERCICIOS ANTERIORES </v>
      </c>
      <c r="I755" t="s">
        <v>2108</v>
      </c>
      <c r="J755" t="s">
        <v>2109</v>
      </c>
      <c r="K755" t="s">
        <v>2308</v>
      </c>
      <c r="L755" t="s">
        <v>2111</v>
      </c>
      <c r="M755" t="s">
        <v>165</v>
      </c>
      <c r="N755" t="s">
        <v>128</v>
      </c>
      <c r="O755" t="s">
        <v>927</v>
      </c>
      <c r="P755" t="s">
        <v>2242</v>
      </c>
      <c r="Q755" t="s">
        <v>168</v>
      </c>
      <c r="R755" t="s">
        <v>165</v>
      </c>
      <c r="S755" t="s">
        <v>119</v>
      </c>
      <c r="T755" t="s">
        <v>1960</v>
      </c>
      <c r="U755" t="s">
        <v>140</v>
      </c>
      <c r="V755" t="s">
        <v>2243</v>
      </c>
      <c r="W755" t="s">
        <v>2244</v>
      </c>
      <c r="X755" s="51" t="str">
        <f t="shared" si="18"/>
        <v>3</v>
      </c>
      <c r="Y755" s="51" t="str">
        <f>IF(T755="","",IF(AND(T755&lt;&gt;'Tabelas auxiliares'!$B$236,T755&lt;&gt;'Tabelas auxiliares'!$B$237,T755&lt;&gt;'Tabelas auxiliares'!$C$236,T755&lt;&gt;'Tabelas auxiliares'!$C$237,T755&lt;&gt;'Tabelas auxiliares'!$D$236),"FOLHA DE PESSOAL",IF(X755='Tabelas auxiliares'!$A$237,"CUSTEIO",IF(X755='Tabelas auxiliares'!$A$236,"INVESTIMENTO","ERRO - VERIFICAR"))))</f>
        <v>FOLHA DE PESSOAL</v>
      </c>
      <c r="Z755" s="64">
        <f t="shared" si="19"/>
        <v>2905.05</v>
      </c>
      <c r="AC755" s="44">
        <v>2905.05</v>
      </c>
      <c r="AD755" s="72"/>
      <c r="AE755" s="72"/>
      <c r="AF755" s="72"/>
      <c r="AG755" s="72"/>
      <c r="AH755" s="72"/>
      <c r="AI755" s="72"/>
      <c r="AJ755" s="72"/>
      <c r="AK755" s="72"/>
      <c r="AL755" s="72"/>
      <c r="AM755" s="72"/>
      <c r="AN755" s="72"/>
      <c r="AO755" s="72"/>
    </row>
    <row r="756" spans="1:41" x14ac:dyDescent="0.25">
      <c r="A756" t="s">
        <v>594</v>
      </c>
      <c r="B756" t="s">
        <v>358</v>
      </c>
      <c r="C756" t="s">
        <v>595</v>
      </c>
      <c r="D756" t="s">
        <v>90</v>
      </c>
      <c r="E756" t="s">
        <v>117</v>
      </c>
      <c r="F756" s="51" t="str">
        <f>IFERROR(VLOOKUP(D756,'Tabelas auxiliares'!$A$3:$B$61,2,FALSE),"")</f>
        <v>SUGEPE-FOLHA - PASEP + AUX. MORADIA</v>
      </c>
      <c r="G756" s="51" t="str">
        <f>IFERROR(VLOOKUP($B756,'Tabelas auxiliares'!$A$65:$C$102,2,FALSE),"")</f>
        <v>Folha de Pagamento - Benefícios</v>
      </c>
      <c r="H756" s="51" t="str">
        <f>IFERROR(VLOOKUP($B756,'Tabelas auxiliares'!$A$65:$C$102,3,FALSE),"")</f>
        <v xml:space="preserve">AUXILIO FUNERAL / CONTRATACAO POR TEMPO DETERMINADO / BENEF.ASSIST. DO SERVIDOR E DO MILITAR / AUXILIO-ALIMENTACAO / AUXILIO-TRANSPORTE / INDENIZACOES E RESTITUICOES / DESPESAS DE EXERCICIOS ANTERIORES </v>
      </c>
      <c r="I756" t="s">
        <v>2108</v>
      </c>
      <c r="J756" t="s">
        <v>2109</v>
      </c>
      <c r="K756" t="s">
        <v>2309</v>
      </c>
      <c r="L756" t="s">
        <v>2310</v>
      </c>
      <c r="M756" t="s">
        <v>165</v>
      </c>
      <c r="N756" t="s">
        <v>128</v>
      </c>
      <c r="O756" t="s">
        <v>862</v>
      </c>
      <c r="P756" t="s">
        <v>2246</v>
      </c>
      <c r="Q756" t="s">
        <v>168</v>
      </c>
      <c r="R756" t="s">
        <v>165</v>
      </c>
      <c r="S756" t="s">
        <v>119</v>
      </c>
      <c r="T756" t="s">
        <v>1960</v>
      </c>
      <c r="U756" t="s">
        <v>137</v>
      </c>
      <c r="V756" t="s">
        <v>2247</v>
      </c>
      <c r="W756" t="s">
        <v>2248</v>
      </c>
      <c r="X756" s="51" t="str">
        <f t="shared" si="18"/>
        <v>3</v>
      </c>
      <c r="Y756" s="51" t="str">
        <f>IF(T756="","",IF(AND(T756&lt;&gt;'Tabelas auxiliares'!$B$236,T756&lt;&gt;'Tabelas auxiliares'!$B$237,T756&lt;&gt;'Tabelas auxiliares'!$C$236,T756&lt;&gt;'Tabelas auxiliares'!$C$237,T756&lt;&gt;'Tabelas auxiliares'!$D$236),"FOLHA DE PESSOAL",IF(X756='Tabelas auxiliares'!$A$237,"CUSTEIO",IF(X756='Tabelas auxiliares'!$A$236,"INVESTIMENTO","ERRO - VERIFICAR"))))</f>
        <v>FOLHA DE PESSOAL</v>
      </c>
      <c r="Z756" s="64">
        <f t="shared" si="19"/>
        <v>1685.86</v>
      </c>
      <c r="AC756" s="44">
        <v>1685.86</v>
      </c>
      <c r="AD756" s="72"/>
      <c r="AE756" s="72"/>
      <c r="AF756" s="72"/>
      <c r="AG756" s="72"/>
      <c r="AH756" s="72"/>
      <c r="AI756" s="72"/>
      <c r="AJ756" s="72"/>
      <c r="AK756" s="72"/>
      <c r="AL756" s="72"/>
      <c r="AM756" s="72"/>
      <c r="AN756" s="72"/>
      <c r="AO756" s="72"/>
    </row>
    <row r="757" spans="1:41" x14ac:dyDescent="0.25">
      <c r="A757" t="s">
        <v>594</v>
      </c>
      <c r="B757" t="s">
        <v>358</v>
      </c>
      <c r="C757" t="s">
        <v>595</v>
      </c>
      <c r="D757" t="s">
        <v>90</v>
      </c>
      <c r="E757" t="s">
        <v>117</v>
      </c>
      <c r="F757" s="51" t="str">
        <f>IFERROR(VLOOKUP(D757,'Tabelas auxiliares'!$A$3:$B$61,2,FALSE),"")</f>
        <v>SUGEPE-FOLHA - PASEP + AUX. MORADIA</v>
      </c>
      <c r="G757" s="51" t="str">
        <f>IFERROR(VLOOKUP($B757,'Tabelas auxiliares'!$A$65:$C$102,2,FALSE),"")</f>
        <v>Folha de Pagamento - Benefícios</v>
      </c>
      <c r="H757" s="51" t="str">
        <f>IFERROR(VLOOKUP($B757,'Tabelas auxiliares'!$A$65:$C$102,3,FALSE),"")</f>
        <v xml:space="preserve">AUXILIO FUNERAL / CONTRATACAO POR TEMPO DETERMINADO / BENEF.ASSIST. DO SERVIDOR E DO MILITAR / AUXILIO-ALIMENTACAO / AUXILIO-TRANSPORTE / INDENIZACOES E RESTITUICOES / DESPESAS DE EXERCICIOS ANTERIORES </v>
      </c>
      <c r="I757" t="s">
        <v>2108</v>
      </c>
      <c r="J757" t="s">
        <v>2109</v>
      </c>
      <c r="K757" t="s">
        <v>2311</v>
      </c>
      <c r="L757" t="s">
        <v>2111</v>
      </c>
      <c r="M757" t="s">
        <v>165</v>
      </c>
      <c r="N757" t="s">
        <v>128</v>
      </c>
      <c r="O757" t="s">
        <v>2250</v>
      </c>
      <c r="P757" t="s">
        <v>2251</v>
      </c>
      <c r="Q757" t="s">
        <v>168</v>
      </c>
      <c r="R757" t="s">
        <v>165</v>
      </c>
      <c r="S757" t="s">
        <v>119</v>
      </c>
      <c r="T757" t="s">
        <v>1960</v>
      </c>
      <c r="U757" t="s">
        <v>142</v>
      </c>
      <c r="V757" t="s">
        <v>2252</v>
      </c>
      <c r="W757" t="s">
        <v>2253</v>
      </c>
      <c r="X757" s="51" t="str">
        <f t="shared" si="18"/>
        <v>3</v>
      </c>
      <c r="Y757" s="51" t="str">
        <f>IF(T757="","",IF(AND(T757&lt;&gt;'Tabelas auxiliares'!$B$236,T757&lt;&gt;'Tabelas auxiliares'!$B$237,T757&lt;&gt;'Tabelas auxiliares'!$C$236,T757&lt;&gt;'Tabelas auxiliares'!$C$237,T757&lt;&gt;'Tabelas auxiliares'!$D$236),"FOLHA DE PESSOAL",IF(X757='Tabelas auxiliares'!$A$237,"CUSTEIO",IF(X757='Tabelas auxiliares'!$A$236,"INVESTIMENTO","ERRO - VERIFICAR"))))</f>
        <v>FOLHA DE PESSOAL</v>
      </c>
      <c r="Z757" s="64">
        <f t="shared" si="19"/>
        <v>2966.63</v>
      </c>
      <c r="AC757" s="44">
        <v>2966.63</v>
      </c>
      <c r="AD757" s="72"/>
      <c r="AE757" s="72"/>
      <c r="AF757" s="72"/>
      <c r="AG757" s="72"/>
      <c r="AH757" s="72"/>
      <c r="AI757" s="72"/>
      <c r="AJ757" s="72"/>
      <c r="AK757" s="72"/>
      <c r="AL757" s="72"/>
      <c r="AM757" s="72"/>
      <c r="AN757" s="72"/>
      <c r="AO757" s="72"/>
    </row>
    <row r="758" spans="1:41" x14ac:dyDescent="0.25">
      <c r="A758" t="s">
        <v>594</v>
      </c>
      <c r="B758" t="s">
        <v>358</v>
      </c>
      <c r="C758" t="s">
        <v>595</v>
      </c>
      <c r="D758" t="s">
        <v>90</v>
      </c>
      <c r="E758" t="s">
        <v>117</v>
      </c>
      <c r="F758" s="51" t="str">
        <f>IFERROR(VLOOKUP(D758,'Tabelas auxiliares'!$A$3:$B$61,2,FALSE),"")</f>
        <v>SUGEPE-FOLHA - PASEP + AUX. MORADIA</v>
      </c>
      <c r="G758" s="51" t="str">
        <f>IFERROR(VLOOKUP($B758,'Tabelas auxiliares'!$A$65:$C$102,2,FALSE),"")</f>
        <v>Folha de Pagamento - Benefícios</v>
      </c>
      <c r="H758" s="51" t="str">
        <f>IFERROR(VLOOKUP($B758,'Tabelas auxiliares'!$A$65:$C$102,3,FALSE),"")</f>
        <v xml:space="preserve">AUXILIO FUNERAL / CONTRATACAO POR TEMPO DETERMINADO / BENEF.ASSIST. DO SERVIDOR E DO MILITAR / AUXILIO-ALIMENTACAO / AUXILIO-TRANSPORTE / INDENIZACOES E RESTITUICOES / DESPESAS DE EXERCICIOS ANTERIORES </v>
      </c>
      <c r="I758" t="s">
        <v>2108</v>
      </c>
      <c r="J758" t="s">
        <v>2109</v>
      </c>
      <c r="K758" t="s">
        <v>2312</v>
      </c>
      <c r="L758" t="s">
        <v>2111</v>
      </c>
      <c r="M758" t="s">
        <v>165</v>
      </c>
      <c r="N758" t="s">
        <v>128</v>
      </c>
      <c r="O758" t="s">
        <v>927</v>
      </c>
      <c r="P758" t="s">
        <v>2242</v>
      </c>
      <c r="Q758" t="s">
        <v>168</v>
      </c>
      <c r="R758" t="s">
        <v>165</v>
      </c>
      <c r="S758" t="s">
        <v>119</v>
      </c>
      <c r="T758" t="s">
        <v>1960</v>
      </c>
      <c r="U758" t="s">
        <v>140</v>
      </c>
      <c r="V758" t="s">
        <v>2255</v>
      </c>
      <c r="W758" t="s">
        <v>2256</v>
      </c>
      <c r="X758" s="51" t="str">
        <f t="shared" si="18"/>
        <v>3</v>
      </c>
      <c r="Y758" s="51" t="str">
        <f>IF(T758="","",IF(AND(T758&lt;&gt;'Tabelas auxiliares'!$B$236,T758&lt;&gt;'Tabelas auxiliares'!$B$237,T758&lt;&gt;'Tabelas auxiliares'!$C$236,T758&lt;&gt;'Tabelas auxiliares'!$C$237,T758&lt;&gt;'Tabelas auxiliares'!$D$236),"FOLHA DE PESSOAL",IF(X758='Tabelas auxiliares'!$A$237,"CUSTEIO",IF(X758='Tabelas auxiliares'!$A$236,"INVESTIMENTO","ERRO - VERIFICAR"))))</f>
        <v>FOLHA DE PESSOAL</v>
      </c>
      <c r="Z758" s="64">
        <f t="shared" si="19"/>
        <v>60941.85</v>
      </c>
      <c r="AC758" s="44">
        <v>60941.85</v>
      </c>
      <c r="AD758" s="72"/>
      <c r="AE758" s="72"/>
      <c r="AF758" s="72"/>
      <c r="AG758" s="72"/>
      <c r="AH758" s="72"/>
      <c r="AI758" s="72"/>
      <c r="AJ758" s="72"/>
      <c r="AK758" s="72"/>
      <c r="AL758" s="72"/>
      <c r="AM758" s="72"/>
      <c r="AN758" s="72"/>
      <c r="AO758" s="72"/>
    </row>
    <row r="759" spans="1:41" x14ac:dyDescent="0.25">
      <c r="A759" t="s">
        <v>594</v>
      </c>
      <c r="B759" t="s">
        <v>358</v>
      </c>
      <c r="C759" t="s">
        <v>595</v>
      </c>
      <c r="D759" t="s">
        <v>90</v>
      </c>
      <c r="E759" t="s">
        <v>117</v>
      </c>
      <c r="F759" s="51" t="str">
        <f>IFERROR(VLOOKUP(D759,'Tabelas auxiliares'!$A$3:$B$61,2,FALSE),"")</f>
        <v>SUGEPE-FOLHA - PASEP + AUX. MORADIA</v>
      </c>
      <c r="G759" s="51" t="str">
        <f>IFERROR(VLOOKUP($B759,'Tabelas auxiliares'!$A$65:$C$102,2,FALSE),"")</f>
        <v>Folha de Pagamento - Benefícios</v>
      </c>
      <c r="H759" s="51" t="str">
        <f>IFERROR(VLOOKUP($B759,'Tabelas auxiliares'!$A$65:$C$102,3,FALSE),"")</f>
        <v xml:space="preserve">AUXILIO FUNERAL / CONTRATACAO POR TEMPO DETERMINADO / BENEF.ASSIST. DO SERVIDOR E DO MILITAR / AUXILIO-ALIMENTACAO / AUXILIO-TRANSPORTE / INDENIZACOES E RESTITUICOES / DESPESAS DE EXERCICIOS ANTERIORES </v>
      </c>
      <c r="I759" t="s">
        <v>2108</v>
      </c>
      <c r="J759" t="s">
        <v>2109</v>
      </c>
      <c r="K759" t="s">
        <v>2313</v>
      </c>
      <c r="L759" t="s">
        <v>2111</v>
      </c>
      <c r="M759" t="s">
        <v>165</v>
      </c>
      <c r="N759" t="s">
        <v>128</v>
      </c>
      <c r="O759" t="s">
        <v>2237</v>
      </c>
      <c r="P759" t="s">
        <v>2238</v>
      </c>
      <c r="Q759" t="s">
        <v>168</v>
      </c>
      <c r="R759" t="s">
        <v>165</v>
      </c>
      <c r="S759" t="s">
        <v>119</v>
      </c>
      <c r="T759" t="s">
        <v>1960</v>
      </c>
      <c r="U759" t="s">
        <v>138</v>
      </c>
      <c r="V759" t="s">
        <v>2258</v>
      </c>
      <c r="W759" t="s">
        <v>2259</v>
      </c>
      <c r="X759" s="51" t="str">
        <f t="shared" si="18"/>
        <v>3</v>
      </c>
      <c r="Y759" s="51" t="str">
        <f>IF(T759="","",IF(AND(T759&lt;&gt;'Tabelas auxiliares'!$B$236,T759&lt;&gt;'Tabelas auxiliares'!$B$237,T759&lt;&gt;'Tabelas auxiliares'!$C$236,T759&lt;&gt;'Tabelas auxiliares'!$C$237,T759&lt;&gt;'Tabelas auxiliares'!$D$236),"FOLHA DE PESSOAL",IF(X759='Tabelas auxiliares'!$A$237,"CUSTEIO",IF(X759='Tabelas auxiliares'!$A$236,"INVESTIMENTO","ERRO - VERIFICAR"))))</f>
        <v>FOLHA DE PESSOAL</v>
      </c>
      <c r="Z759" s="64">
        <f t="shared" si="19"/>
        <v>955619.15</v>
      </c>
      <c r="AC759" s="44">
        <v>955619.15</v>
      </c>
      <c r="AD759" s="72"/>
      <c r="AE759" s="72"/>
      <c r="AF759" s="72"/>
      <c r="AG759" s="72"/>
      <c r="AH759" s="72"/>
      <c r="AI759" s="72"/>
      <c r="AJ759" s="72"/>
      <c r="AK759" s="72"/>
      <c r="AL759" s="72"/>
      <c r="AM759" s="72"/>
      <c r="AN759" s="72"/>
      <c r="AO759" s="72"/>
    </row>
    <row r="760" spans="1:41" x14ac:dyDescent="0.25">
      <c r="A760" t="s">
        <v>594</v>
      </c>
      <c r="B760" t="s">
        <v>358</v>
      </c>
      <c r="C760" t="s">
        <v>595</v>
      </c>
      <c r="D760" t="s">
        <v>90</v>
      </c>
      <c r="E760" t="s">
        <v>117</v>
      </c>
      <c r="F760" s="51" t="str">
        <f>IFERROR(VLOOKUP(D760,'Tabelas auxiliares'!$A$3:$B$61,2,FALSE),"")</f>
        <v>SUGEPE-FOLHA - PASEP + AUX. MORADIA</v>
      </c>
      <c r="G760" s="51" t="str">
        <f>IFERROR(VLOOKUP($B760,'Tabelas auxiliares'!$A$65:$C$102,2,FALSE),"")</f>
        <v>Folha de Pagamento - Benefícios</v>
      </c>
      <c r="H760" s="51" t="str">
        <f>IFERROR(VLOOKUP($B760,'Tabelas auxiliares'!$A$65:$C$102,3,FALSE),"")</f>
        <v xml:space="preserve">AUXILIO FUNERAL / CONTRATACAO POR TEMPO DETERMINADO / BENEF.ASSIST. DO SERVIDOR E DO MILITAR / AUXILIO-ALIMENTACAO / AUXILIO-TRANSPORTE / INDENIZACOES E RESTITUICOES / DESPESAS DE EXERCICIOS ANTERIORES </v>
      </c>
      <c r="I760" t="s">
        <v>2108</v>
      </c>
      <c r="J760" t="s">
        <v>2109</v>
      </c>
      <c r="K760" t="s">
        <v>2314</v>
      </c>
      <c r="L760" t="s">
        <v>2111</v>
      </c>
      <c r="M760" t="s">
        <v>165</v>
      </c>
      <c r="N760" t="s">
        <v>128</v>
      </c>
      <c r="O760" t="s">
        <v>862</v>
      </c>
      <c r="P760" t="s">
        <v>2246</v>
      </c>
      <c r="Q760" t="s">
        <v>168</v>
      </c>
      <c r="R760" t="s">
        <v>165</v>
      </c>
      <c r="S760" t="s">
        <v>119</v>
      </c>
      <c r="T760" t="s">
        <v>1960</v>
      </c>
      <c r="U760" t="s">
        <v>137</v>
      </c>
      <c r="V760" t="s">
        <v>2261</v>
      </c>
      <c r="W760" t="s">
        <v>2262</v>
      </c>
      <c r="X760" s="51" t="str">
        <f t="shared" si="18"/>
        <v>3</v>
      </c>
      <c r="Y760" s="51" t="str">
        <f>IF(T760="","",IF(AND(T760&lt;&gt;'Tabelas auxiliares'!$B$236,T760&lt;&gt;'Tabelas auxiliares'!$B$237,T760&lt;&gt;'Tabelas auxiliares'!$C$236,T760&lt;&gt;'Tabelas auxiliares'!$C$237,T760&lt;&gt;'Tabelas auxiliares'!$D$236),"FOLHA DE PESSOAL",IF(X760='Tabelas auxiliares'!$A$237,"CUSTEIO",IF(X760='Tabelas auxiliares'!$A$236,"INVESTIMENTO","ERRO - VERIFICAR"))))</f>
        <v>FOLHA DE PESSOAL</v>
      </c>
      <c r="Z760" s="64">
        <f t="shared" si="19"/>
        <v>97418.5</v>
      </c>
      <c r="AC760" s="44">
        <v>97418.5</v>
      </c>
      <c r="AD760" s="72"/>
      <c r="AE760" s="72"/>
      <c r="AF760" s="72"/>
      <c r="AG760" s="72"/>
      <c r="AH760" s="72"/>
      <c r="AI760" s="72"/>
      <c r="AJ760" s="72"/>
      <c r="AK760" s="72"/>
      <c r="AL760" s="72"/>
      <c r="AM760" s="72"/>
      <c r="AN760" s="72"/>
      <c r="AO760" s="72"/>
    </row>
    <row r="761" spans="1:41" x14ac:dyDescent="0.25">
      <c r="A761" t="s">
        <v>594</v>
      </c>
      <c r="B761" t="s">
        <v>358</v>
      </c>
      <c r="C761" t="s">
        <v>595</v>
      </c>
      <c r="D761" t="s">
        <v>90</v>
      </c>
      <c r="E761" t="s">
        <v>117</v>
      </c>
      <c r="F761" s="51" t="str">
        <f>IFERROR(VLOOKUP(D761,'Tabelas auxiliares'!$A$3:$B$61,2,FALSE),"")</f>
        <v>SUGEPE-FOLHA - PASEP + AUX. MORADIA</v>
      </c>
      <c r="G761" s="51" t="str">
        <f>IFERROR(VLOOKUP($B761,'Tabelas auxiliares'!$A$65:$C$102,2,FALSE),"")</f>
        <v>Folha de Pagamento - Benefícios</v>
      </c>
      <c r="H761" s="51" t="str">
        <f>IFERROR(VLOOKUP($B761,'Tabelas auxiliares'!$A$65:$C$102,3,FALSE),"")</f>
        <v xml:space="preserve">AUXILIO FUNERAL / CONTRATACAO POR TEMPO DETERMINADO / BENEF.ASSIST. DO SERVIDOR E DO MILITAR / AUXILIO-ALIMENTACAO / AUXILIO-TRANSPORTE / INDENIZACOES E RESTITUICOES / DESPESAS DE EXERCICIOS ANTERIORES </v>
      </c>
      <c r="I761" t="s">
        <v>2108</v>
      </c>
      <c r="J761" t="s">
        <v>2109</v>
      </c>
      <c r="K761" t="s">
        <v>2315</v>
      </c>
      <c r="L761" t="s">
        <v>2111</v>
      </c>
      <c r="M761" t="s">
        <v>165</v>
      </c>
      <c r="N761" t="s">
        <v>130</v>
      </c>
      <c r="O761" t="s">
        <v>927</v>
      </c>
      <c r="P761" t="s">
        <v>1969</v>
      </c>
      <c r="Q761" t="s">
        <v>168</v>
      </c>
      <c r="R761" t="s">
        <v>165</v>
      </c>
      <c r="S761" t="s">
        <v>119</v>
      </c>
      <c r="T761" t="s">
        <v>1960</v>
      </c>
      <c r="U761" t="s">
        <v>141</v>
      </c>
      <c r="V761" t="s">
        <v>2316</v>
      </c>
      <c r="W761" t="s">
        <v>2317</v>
      </c>
      <c r="X761" s="51" t="str">
        <f t="shared" si="18"/>
        <v>3</v>
      </c>
      <c r="Y761" s="51" t="str">
        <f>IF(T761="","",IF(AND(T761&lt;&gt;'Tabelas auxiliares'!$B$236,T761&lt;&gt;'Tabelas auxiliares'!$B$237,T761&lt;&gt;'Tabelas auxiliares'!$C$236,T761&lt;&gt;'Tabelas auxiliares'!$C$237,T761&lt;&gt;'Tabelas auxiliares'!$D$236),"FOLHA DE PESSOAL",IF(X761='Tabelas auxiliares'!$A$237,"CUSTEIO",IF(X761='Tabelas auxiliares'!$A$236,"INVESTIMENTO","ERRO - VERIFICAR"))))</f>
        <v>FOLHA DE PESSOAL</v>
      </c>
      <c r="Z761" s="64">
        <f t="shared" si="19"/>
        <v>2625.68</v>
      </c>
      <c r="AC761" s="44">
        <v>2625.68</v>
      </c>
      <c r="AD761" s="72"/>
      <c r="AE761" s="72"/>
      <c r="AF761" s="72"/>
      <c r="AG761" s="72"/>
      <c r="AH761" s="72"/>
      <c r="AI761" s="72"/>
      <c r="AJ761" s="72"/>
      <c r="AK761" s="72"/>
      <c r="AL761" s="72"/>
      <c r="AM761" s="72"/>
      <c r="AN761" s="72"/>
      <c r="AO761" s="72"/>
    </row>
    <row r="762" spans="1:41" x14ac:dyDescent="0.25">
      <c r="A762" t="s">
        <v>594</v>
      </c>
      <c r="B762" t="s">
        <v>358</v>
      </c>
      <c r="C762" t="s">
        <v>595</v>
      </c>
      <c r="D762" t="s">
        <v>90</v>
      </c>
      <c r="E762" t="s">
        <v>117</v>
      </c>
      <c r="F762" s="51" t="str">
        <f>IFERROR(VLOOKUP(D762,'Tabelas auxiliares'!$A$3:$B$61,2,FALSE),"")</f>
        <v>SUGEPE-FOLHA - PASEP + AUX. MORADIA</v>
      </c>
      <c r="G762" s="51" t="str">
        <f>IFERROR(VLOOKUP($B762,'Tabelas auxiliares'!$A$65:$C$102,2,FALSE),"")</f>
        <v>Folha de Pagamento - Benefícios</v>
      </c>
      <c r="H762" s="51" t="str">
        <f>IFERROR(VLOOKUP($B762,'Tabelas auxiliares'!$A$65:$C$102,3,FALSE),"")</f>
        <v xml:space="preserve">AUXILIO FUNERAL / CONTRATACAO POR TEMPO DETERMINADO / BENEF.ASSIST. DO SERVIDOR E DO MILITAR / AUXILIO-ALIMENTACAO / AUXILIO-TRANSPORTE / INDENIZACOES E RESTITUICOES / DESPESAS DE EXERCICIOS ANTERIORES </v>
      </c>
      <c r="I762" t="s">
        <v>2108</v>
      </c>
      <c r="J762" t="s">
        <v>2109</v>
      </c>
      <c r="K762" t="s">
        <v>2318</v>
      </c>
      <c r="L762" t="s">
        <v>2111</v>
      </c>
      <c r="M762" t="s">
        <v>165</v>
      </c>
      <c r="N762" t="s">
        <v>130</v>
      </c>
      <c r="O762" t="s">
        <v>927</v>
      </c>
      <c r="P762" t="s">
        <v>1969</v>
      </c>
      <c r="Q762" t="s">
        <v>168</v>
      </c>
      <c r="R762" t="s">
        <v>165</v>
      </c>
      <c r="S762" t="s">
        <v>119</v>
      </c>
      <c r="T762" t="s">
        <v>1960</v>
      </c>
      <c r="U762" t="s">
        <v>141</v>
      </c>
      <c r="V762" t="s">
        <v>1970</v>
      </c>
      <c r="W762" t="s">
        <v>1971</v>
      </c>
      <c r="X762" s="51" t="str">
        <f t="shared" si="18"/>
        <v>3</v>
      </c>
      <c r="Y762" s="51" t="str">
        <f>IF(T762="","",IF(AND(T762&lt;&gt;'Tabelas auxiliares'!$B$236,T762&lt;&gt;'Tabelas auxiliares'!$B$237,T762&lt;&gt;'Tabelas auxiliares'!$C$236,T762&lt;&gt;'Tabelas auxiliares'!$C$237,T762&lt;&gt;'Tabelas auxiliares'!$D$236),"FOLHA DE PESSOAL",IF(X762='Tabelas auxiliares'!$A$237,"CUSTEIO",IF(X762='Tabelas auxiliares'!$A$236,"INVESTIMENTO","ERRO - VERIFICAR"))))</f>
        <v>FOLHA DE PESSOAL</v>
      </c>
      <c r="Z762" s="64">
        <f t="shared" si="19"/>
        <v>170197.68</v>
      </c>
      <c r="AC762" s="44">
        <v>170197.68</v>
      </c>
      <c r="AD762" s="72"/>
      <c r="AE762" s="72"/>
      <c r="AF762" s="72"/>
      <c r="AG762" s="72"/>
      <c r="AH762" s="72"/>
      <c r="AI762" s="72"/>
      <c r="AJ762" s="72"/>
      <c r="AK762" s="72"/>
      <c r="AL762" s="72"/>
      <c r="AM762" s="72"/>
      <c r="AN762" s="72"/>
      <c r="AO762" s="72"/>
    </row>
    <row r="763" spans="1:41" x14ac:dyDescent="0.25">
      <c r="A763" t="s">
        <v>594</v>
      </c>
      <c r="B763" t="s">
        <v>358</v>
      </c>
      <c r="C763" t="s">
        <v>595</v>
      </c>
      <c r="D763" t="s">
        <v>90</v>
      </c>
      <c r="E763" t="s">
        <v>117</v>
      </c>
      <c r="F763" s="51" t="str">
        <f>IFERROR(VLOOKUP(D763,'Tabelas auxiliares'!$A$3:$B$61,2,FALSE),"")</f>
        <v>SUGEPE-FOLHA - PASEP + AUX. MORADIA</v>
      </c>
      <c r="G763" s="51" t="str">
        <f>IFERROR(VLOOKUP($B763,'Tabelas auxiliares'!$A$65:$C$102,2,FALSE),"")</f>
        <v>Folha de Pagamento - Benefícios</v>
      </c>
      <c r="H763" s="51" t="str">
        <f>IFERROR(VLOOKUP($B763,'Tabelas auxiliares'!$A$65:$C$102,3,FALSE),"")</f>
        <v xml:space="preserve">AUXILIO FUNERAL / CONTRATACAO POR TEMPO DETERMINADO / BENEF.ASSIST. DO SERVIDOR E DO MILITAR / AUXILIO-ALIMENTACAO / AUXILIO-TRANSPORTE / INDENIZACOES E RESTITUICOES / DESPESAS DE EXERCICIOS ANTERIORES </v>
      </c>
      <c r="I763" t="s">
        <v>2319</v>
      </c>
      <c r="J763" t="s">
        <v>2320</v>
      </c>
      <c r="K763" t="s">
        <v>2321</v>
      </c>
      <c r="L763" t="s">
        <v>2322</v>
      </c>
      <c r="M763" t="s">
        <v>1968</v>
      </c>
      <c r="N763" t="s">
        <v>130</v>
      </c>
      <c r="O763" t="s">
        <v>927</v>
      </c>
      <c r="P763" t="s">
        <v>1969</v>
      </c>
      <c r="Q763" t="s">
        <v>168</v>
      </c>
      <c r="R763" t="s">
        <v>165</v>
      </c>
      <c r="S763" t="s">
        <v>119</v>
      </c>
      <c r="T763" t="s">
        <v>1960</v>
      </c>
      <c r="U763" t="s">
        <v>141</v>
      </c>
      <c r="V763" t="s">
        <v>1970</v>
      </c>
      <c r="W763" t="s">
        <v>1971</v>
      </c>
      <c r="X763" s="51" t="str">
        <f t="shared" si="18"/>
        <v>3</v>
      </c>
      <c r="Y763" s="51" t="str">
        <f>IF(T763="","",IF(AND(T763&lt;&gt;'Tabelas auxiliares'!$B$236,T763&lt;&gt;'Tabelas auxiliares'!$B$237,T763&lt;&gt;'Tabelas auxiliares'!$C$236,T763&lt;&gt;'Tabelas auxiliares'!$C$237,T763&lt;&gt;'Tabelas auxiliares'!$D$236),"FOLHA DE PESSOAL",IF(X763='Tabelas auxiliares'!$A$237,"CUSTEIO",IF(X763='Tabelas auxiliares'!$A$236,"INVESTIMENTO","ERRO - VERIFICAR"))))</f>
        <v>FOLHA DE PESSOAL</v>
      </c>
      <c r="Z763" s="64">
        <f t="shared" si="19"/>
        <v>1306.53</v>
      </c>
      <c r="AC763" s="44">
        <v>1306.53</v>
      </c>
      <c r="AD763" s="72"/>
      <c r="AE763" s="72"/>
      <c r="AF763" s="72"/>
      <c r="AG763" s="72"/>
      <c r="AH763" s="72"/>
      <c r="AI763" s="72"/>
      <c r="AJ763" s="72"/>
      <c r="AK763" s="72"/>
      <c r="AL763" s="72"/>
      <c r="AM763" s="72"/>
      <c r="AN763" s="72"/>
      <c r="AO763" s="72"/>
    </row>
    <row r="764" spans="1:41" x14ac:dyDescent="0.25">
      <c r="A764" t="s">
        <v>594</v>
      </c>
      <c r="B764" t="s">
        <v>358</v>
      </c>
      <c r="C764" t="s">
        <v>595</v>
      </c>
      <c r="D764" t="s">
        <v>90</v>
      </c>
      <c r="E764" t="s">
        <v>117</v>
      </c>
      <c r="F764" s="51" t="str">
        <f>IFERROR(VLOOKUP(D764,'Tabelas auxiliares'!$A$3:$B$61,2,FALSE),"")</f>
        <v>SUGEPE-FOLHA - PASEP + AUX. MORADIA</v>
      </c>
      <c r="G764" s="51" t="str">
        <f>IFERROR(VLOOKUP($B764,'Tabelas auxiliares'!$A$65:$C$102,2,FALSE),"")</f>
        <v>Folha de Pagamento - Benefícios</v>
      </c>
      <c r="H764" s="51" t="str">
        <f>IFERROR(VLOOKUP($B764,'Tabelas auxiliares'!$A$65:$C$102,3,FALSE),"")</f>
        <v xml:space="preserve">AUXILIO FUNERAL / CONTRATACAO POR TEMPO DETERMINADO / BENEF.ASSIST. DO SERVIDOR E DO MILITAR / AUXILIO-ALIMENTACAO / AUXILIO-TRANSPORTE / INDENIZACOES E RESTITUICOES / DESPESAS DE EXERCICIOS ANTERIORES </v>
      </c>
      <c r="I764" t="s">
        <v>1592</v>
      </c>
      <c r="J764" t="s">
        <v>2122</v>
      </c>
      <c r="K764" t="s">
        <v>2323</v>
      </c>
      <c r="L764" t="s">
        <v>2124</v>
      </c>
      <c r="M764" t="s">
        <v>165</v>
      </c>
      <c r="N764" t="s">
        <v>128</v>
      </c>
      <c r="O764" t="s">
        <v>2237</v>
      </c>
      <c r="P764" t="s">
        <v>2238</v>
      </c>
      <c r="Q764" t="s">
        <v>168</v>
      </c>
      <c r="R764" t="s">
        <v>165</v>
      </c>
      <c r="S764" t="s">
        <v>119</v>
      </c>
      <c r="T764" t="s">
        <v>1960</v>
      </c>
      <c r="U764" t="s">
        <v>138</v>
      </c>
      <c r="V764" t="s">
        <v>2239</v>
      </c>
      <c r="W764" t="s">
        <v>2240</v>
      </c>
      <c r="X764" s="51" t="str">
        <f t="shared" si="18"/>
        <v>3</v>
      </c>
      <c r="Y764" s="51" t="str">
        <f>IF(T764="","",IF(AND(T764&lt;&gt;'Tabelas auxiliares'!$B$236,T764&lt;&gt;'Tabelas auxiliares'!$B$237,T764&lt;&gt;'Tabelas auxiliares'!$C$236,T764&lt;&gt;'Tabelas auxiliares'!$C$237,T764&lt;&gt;'Tabelas auxiliares'!$D$236),"FOLHA DE PESSOAL",IF(X764='Tabelas auxiliares'!$A$237,"CUSTEIO",IF(X764='Tabelas auxiliares'!$A$236,"INVESTIMENTO","ERRO - VERIFICAR"))))</f>
        <v>FOLHA DE PESSOAL</v>
      </c>
      <c r="Z764" s="64">
        <f t="shared" si="19"/>
        <v>44086</v>
      </c>
      <c r="AC764" s="44">
        <v>44086</v>
      </c>
      <c r="AD764" s="72"/>
      <c r="AE764" s="72"/>
      <c r="AF764" s="72"/>
      <c r="AG764" s="72"/>
      <c r="AH764" s="72"/>
      <c r="AI764" s="72"/>
      <c r="AJ764" s="72"/>
      <c r="AK764" s="72"/>
      <c r="AL764" s="72"/>
      <c r="AM764" s="72"/>
      <c r="AN764" s="72"/>
      <c r="AO764" s="72"/>
    </row>
    <row r="765" spans="1:41" x14ac:dyDescent="0.25">
      <c r="A765" t="s">
        <v>594</v>
      </c>
      <c r="B765" t="s">
        <v>358</v>
      </c>
      <c r="C765" t="s">
        <v>595</v>
      </c>
      <c r="D765" t="s">
        <v>90</v>
      </c>
      <c r="E765" t="s">
        <v>117</v>
      </c>
      <c r="F765" s="51" t="str">
        <f>IFERROR(VLOOKUP(D765,'Tabelas auxiliares'!$A$3:$B$61,2,FALSE),"")</f>
        <v>SUGEPE-FOLHA - PASEP + AUX. MORADIA</v>
      </c>
      <c r="G765" s="51" t="str">
        <f>IFERROR(VLOOKUP($B765,'Tabelas auxiliares'!$A$65:$C$102,2,FALSE),"")</f>
        <v>Folha de Pagamento - Benefícios</v>
      </c>
      <c r="H765" s="51" t="str">
        <f>IFERROR(VLOOKUP($B765,'Tabelas auxiliares'!$A$65:$C$102,3,FALSE),"")</f>
        <v xml:space="preserve">AUXILIO FUNERAL / CONTRATACAO POR TEMPO DETERMINADO / BENEF.ASSIST. DO SERVIDOR E DO MILITAR / AUXILIO-ALIMENTACAO / AUXILIO-TRANSPORTE / INDENIZACOES E RESTITUICOES / DESPESAS DE EXERCICIOS ANTERIORES </v>
      </c>
      <c r="I765" t="s">
        <v>1592</v>
      </c>
      <c r="J765" t="s">
        <v>2122</v>
      </c>
      <c r="K765" t="s">
        <v>2324</v>
      </c>
      <c r="L765" t="s">
        <v>2124</v>
      </c>
      <c r="M765" t="s">
        <v>165</v>
      </c>
      <c r="N765" t="s">
        <v>128</v>
      </c>
      <c r="O765" t="s">
        <v>927</v>
      </c>
      <c r="P765" t="s">
        <v>2242</v>
      </c>
      <c r="Q765" t="s">
        <v>168</v>
      </c>
      <c r="R765" t="s">
        <v>165</v>
      </c>
      <c r="S765" t="s">
        <v>119</v>
      </c>
      <c r="T765" t="s">
        <v>1960</v>
      </c>
      <c r="U765" t="s">
        <v>140</v>
      </c>
      <c r="V765" t="s">
        <v>2243</v>
      </c>
      <c r="W765" t="s">
        <v>2244</v>
      </c>
      <c r="X765" s="51" t="str">
        <f t="shared" si="18"/>
        <v>3</v>
      </c>
      <c r="Y765" s="51" t="str">
        <f>IF(T765="","",IF(AND(T765&lt;&gt;'Tabelas auxiliares'!$B$236,T765&lt;&gt;'Tabelas auxiliares'!$B$237,T765&lt;&gt;'Tabelas auxiliares'!$C$236,T765&lt;&gt;'Tabelas auxiliares'!$C$237,T765&lt;&gt;'Tabelas auxiliares'!$D$236),"FOLHA DE PESSOAL",IF(X765='Tabelas auxiliares'!$A$237,"CUSTEIO",IF(X765='Tabelas auxiliares'!$A$236,"INVESTIMENTO","ERRO - VERIFICAR"))))</f>
        <v>FOLHA DE PESSOAL</v>
      </c>
      <c r="Z765" s="64">
        <f t="shared" si="19"/>
        <v>2022.3</v>
      </c>
      <c r="AC765" s="44">
        <v>2022.3</v>
      </c>
      <c r="AD765" s="72"/>
      <c r="AE765" s="72"/>
      <c r="AF765" s="72"/>
      <c r="AG765" s="72"/>
      <c r="AH765" s="72"/>
      <c r="AI765" s="72"/>
      <c r="AJ765" s="72"/>
      <c r="AK765" s="72"/>
      <c r="AL765" s="72"/>
      <c r="AM765" s="72"/>
      <c r="AN765" s="72"/>
      <c r="AO765" s="72"/>
    </row>
    <row r="766" spans="1:41" x14ac:dyDescent="0.25">
      <c r="A766" t="s">
        <v>594</v>
      </c>
      <c r="B766" t="s">
        <v>358</v>
      </c>
      <c r="C766" t="s">
        <v>595</v>
      </c>
      <c r="D766" t="s">
        <v>90</v>
      </c>
      <c r="E766" t="s">
        <v>117</v>
      </c>
      <c r="F766" s="51" t="str">
        <f>IFERROR(VLOOKUP(D766,'Tabelas auxiliares'!$A$3:$B$61,2,FALSE),"")</f>
        <v>SUGEPE-FOLHA - PASEP + AUX. MORADIA</v>
      </c>
      <c r="G766" s="51" t="str">
        <f>IFERROR(VLOOKUP($B766,'Tabelas auxiliares'!$A$65:$C$102,2,FALSE),"")</f>
        <v>Folha de Pagamento - Benefícios</v>
      </c>
      <c r="H766" s="51" t="str">
        <f>IFERROR(VLOOKUP($B766,'Tabelas auxiliares'!$A$65:$C$102,3,FALSE),"")</f>
        <v xml:space="preserve">AUXILIO FUNERAL / CONTRATACAO POR TEMPO DETERMINADO / BENEF.ASSIST. DO SERVIDOR E DO MILITAR / AUXILIO-ALIMENTACAO / AUXILIO-TRANSPORTE / INDENIZACOES E RESTITUICOES / DESPESAS DE EXERCICIOS ANTERIORES </v>
      </c>
      <c r="I766" t="s">
        <v>1592</v>
      </c>
      <c r="J766" t="s">
        <v>2122</v>
      </c>
      <c r="K766" t="s">
        <v>2325</v>
      </c>
      <c r="L766" t="s">
        <v>2124</v>
      </c>
      <c r="M766" t="s">
        <v>165</v>
      </c>
      <c r="N766" t="s">
        <v>128</v>
      </c>
      <c r="O766" t="s">
        <v>862</v>
      </c>
      <c r="P766" t="s">
        <v>2246</v>
      </c>
      <c r="Q766" t="s">
        <v>168</v>
      </c>
      <c r="R766" t="s">
        <v>165</v>
      </c>
      <c r="S766" t="s">
        <v>119</v>
      </c>
      <c r="T766" t="s">
        <v>1960</v>
      </c>
      <c r="U766" t="s">
        <v>137</v>
      </c>
      <c r="V766" t="s">
        <v>2247</v>
      </c>
      <c r="W766" t="s">
        <v>2248</v>
      </c>
      <c r="X766" s="51" t="str">
        <f t="shared" si="18"/>
        <v>3</v>
      </c>
      <c r="Y766" s="51" t="str">
        <f>IF(T766="","",IF(AND(T766&lt;&gt;'Tabelas auxiliares'!$B$236,T766&lt;&gt;'Tabelas auxiliares'!$B$237,T766&lt;&gt;'Tabelas auxiliares'!$C$236,T766&lt;&gt;'Tabelas auxiliares'!$C$237,T766&lt;&gt;'Tabelas auxiliares'!$D$236),"FOLHA DE PESSOAL",IF(X766='Tabelas auxiliares'!$A$237,"CUSTEIO",IF(X766='Tabelas auxiliares'!$A$236,"INVESTIMENTO","ERRO - VERIFICAR"))))</f>
        <v>FOLHA DE PESSOAL</v>
      </c>
      <c r="Z766" s="64">
        <f t="shared" si="19"/>
        <v>1790.79</v>
      </c>
      <c r="AC766" s="44">
        <v>1790.79</v>
      </c>
      <c r="AD766" s="72"/>
      <c r="AE766" s="72"/>
      <c r="AF766" s="72"/>
      <c r="AG766" s="72"/>
      <c r="AH766" s="72"/>
      <c r="AI766" s="72"/>
      <c r="AJ766" s="72"/>
      <c r="AK766" s="72"/>
      <c r="AL766" s="72"/>
      <c r="AM766" s="72"/>
      <c r="AN766" s="72"/>
      <c r="AO766" s="72"/>
    </row>
    <row r="767" spans="1:41" x14ac:dyDescent="0.25">
      <c r="A767" t="s">
        <v>594</v>
      </c>
      <c r="B767" t="s">
        <v>358</v>
      </c>
      <c r="C767" t="s">
        <v>595</v>
      </c>
      <c r="D767" t="s">
        <v>90</v>
      </c>
      <c r="E767" t="s">
        <v>117</v>
      </c>
      <c r="F767" s="51" t="str">
        <f>IFERROR(VLOOKUP(D767,'Tabelas auxiliares'!$A$3:$B$61,2,FALSE),"")</f>
        <v>SUGEPE-FOLHA - PASEP + AUX. MORADIA</v>
      </c>
      <c r="G767" s="51" t="str">
        <f>IFERROR(VLOOKUP($B767,'Tabelas auxiliares'!$A$65:$C$102,2,FALSE),"")</f>
        <v>Folha de Pagamento - Benefícios</v>
      </c>
      <c r="H767" s="51" t="str">
        <f>IFERROR(VLOOKUP($B767,'Tabelas auxiliares'!$A$65:$C$102,3,FALSE),"")</f>
        <v xml:space="preserve">AUXILIO FUNERAL / CONTRATACAO POR TEMPO DETERMINADO / BENEF.ASSIST. DO SERVIDOR E DO MILITAR / AUXILIO-ALIMENTACAO / AUXILIO-TRANSPORTE / INDENIZACOES E RESTITUICOES / DESPESAS DE EXERCICIOS ANTERIORES </v>
      </c>
      <c r="I767" t="s">
        <v>1592</v>
      </c>
      <c r="J767" t="s">
        <v>2122</v>
      </c>
      <c r="K767" t="s">
        <v>2326</v>
      </c>
      <c r="L767" t="s">
        <v>2124</v>
      </c>
      <c r="M767" t="s">
        <v>165</v>
      </c>
      <c r="N767" t="s">
        <v>128</v>
      </c>
      <c r="O767" t="s">
        <v>2250</v>
      </c>
      <c r="P767" t="s">
        <v>2251</v>
      </c>
      <c r="Q767" t="s">
        <v>168</v>
      </c>
      <c r="R767" t="s">
        <v>165</v>
      </c>
      <c r="S767" t="s">
        <v>119</v>
      </c>
      <c r="T767" t="s">
        <v>1960</v>
      </c>
      <c r="U767" t="s">
        <v>142</v>
      </c>
      <c r="V767" t="s">
        <v>2252</v>
      </c>
      <c r="W767" t="s">
        <v>2253</v>
      </c>
      <c r="X767" s="51" t="str">
        <f t="shared" si="18"/>
        <v>3</v>
      </c>
      <c r="Y767" s="51" t="str">
        <f>IF(T767="","",IF(AND(T767&lt;&gt;'Tabelas auxiliares'!$B$236,T767&lt;&gt;'Tabelas auxiliares'!$B$237,T767&lt;&gt;'Tabelas auxiliares'!$C$236,T767&lt;&gt;'Tabelas auxiliares'!$C$237,T767&lt;&gt;'Tabelas auxiliares'!$D$236),"FOLHA DE PESSOAL",IF(X767='Tabelas auxiliares'!$A$237,"CUSTEIO",IF(X767='Tabelas auxiliares'!$A$236,"INVESTIMENTO","ERRO - VERIFICAR"))))</f>
        <v>FOLHA DE PESSOAL</v>
      </c>
      <c r="Z767" s="64">
        <f t="shared" si="19"/>
        <v>2155.7399999999998</v>
      </c>
      <c r="AC767" s="44">
        <v>2155.7399999999998</v>
      </c>
      <c r="AD767" s="72"/>
      <c r="AE767" s="72"/>
      <c r="AF767" s="72"/>
      <c r="AG767" s="72"/>
      <c r="AH767" s="72"/>
      <c r="AI767" s="72"/>
      <c r="AJ767" s="72"/>
      <c r="AK767" s="72"/>
      <c r="AL767" s="72"/>
      <c r="AM767" s="72"/>
      <c r="AN767" s="72"/>
      <c r="AO767" s="72"/>
    </row>
    <row r="768" spans="1:41" x14ac:dyDescent="0.25">
      <c r="A768" t="s">
        <v>594</v>
      </c>
      <c r="B768" t="s">
        <v>358</v>
      </c>
      <c r="C768" t="s">
        <v>595</v>
      </c>
      <c r="D768" t="s">
        <v>90</v>
      </c>
      <c r="E768" t="s">
        <v>117</v>
      </c>
      <c r="F768" s="51" t="str">
        <f>IFERROR(VLOOKUP(D768,'Tabelas auxiliares'!$A$3:$B$61,2,FALSE),"")</f>
        <v>SUGEPE-FOLHA - PASEP + AUX. MORADIA</v>
      </c>
      <c r="G768" s="51" t="str">
        <f>IFERROR(VLOOKUP($B768,'Tabelas auxiliares'!$A$65:$C$102,2,FALSE),"")</f>
        <v>Folha de Pagamento - Benefícios</v>
      </c>
      <c r="H768" s="51" t="str">
        <f>IFERROR(VLOOKUP($B768,'Tabelas auxiliares'!$A$65:$C$102,3,FALSE),"")</f>
        <v xml:space="preserve">AUXILIO FUNERAL / CONTRATACAO POR TEMPO DETERMINADO / BENEF.ASSIST. DO SERVIDOR E DO MILITAR / AUXILIO-ALIMENTACAO / AUXILIO-TRANSPORTE / INDENIZACOES E RESTITUICOES / DESPESAS DE EXERCICIOS ANTERIORES </v>
      </c>
      <c r="I768" t="s">
        <v>1592</v>
      </c>
      <c r="J768" t="s">
        <v>2122</v>
      </c>
      <c r="K768" t="s">
        <v>2327</v>
      </c>
      <c r="L768" t="s">
        <v>2124</v>
      </c>
      <c r="M768" t="s">
        <v>165</v>
      </c>
      <c r="N768" t="s">
        <v>128</v>
      </c>
      <c r="O768" t="s">
        <v>927</v>
      </c>
      <c r="P768" t="s">
        <v>2242</v>
      </c>
      <c r="Q768" t="s">
        <v>168</v>
      </c>
      <c r="R768" t="s">
        <v>165</v>
      </c>
      <c r="S768" t="s">
        <v>119</v>
      </c>
      <c r="T768" t="s">
        <v>1960</v>
      </c>
      <c r="U768" t="s">
        <v>140</v>
      </c>
      <c r="V768" t="s">
        <v>2255</v>
      </c>
      <c r="W768" t="s">
        <v>2256</v>
      </c>
      <c r="X768" s="51" t="str">
        <f t="shared" si="18"/>
        <v>3</v>
      </c>
      <c r="Y768" s="51" t="str">
        <f>IF(T768="","",IF(AND(T768&lt;&gt;'Tabelas auxiliares'!$B$236,T768&lt;&gt;'Tabelas auxiliares'!$B$237,T768&lt;&gt;'Tabelas auxiliares'!$C$236,T768&lt;&gt;'Tabelas auxiliares'!$C$237,T768&lt;&gt;'Tabelas auxiliares'!$D$236),"FOLHA DE PESSOAL",IF(X768='Tabelas auxiliares'!$A$237,"CUSTEIO",IF(X768='Tabelas auxiliares'!$A$236,"INVESTIMENTO","ERRO - VERIFICAR"))))</f>
        <v>FOLHA DE PESSOAL</v>
      </c>
      <c r="Z768" s="64">
        <f t="shared" si="19"/>
        <v>63846.9</v>
      </c>
      <c r="AC768" s="44">
        <v>63846.9</v>
      </c>
      <c r="AD768" s="72"/>
      <c r="AE768" s="72"/>
      <c r="AF768" s="72"/>
      <c r="AG768" s="72"/>
      <c r="AH768" s="72"/>
      <c r="AI768" s="72"/>
      <c r="AJ768" s="72"/>
      <c r="AK768" s="72"/>
      <c r="AL768" s="72"/>
      <c r="AM768" s="72"/>
      <c r="AN768" s="72"/>
      <c r="AO768" s="72"/>
    </row>
    <row r="769" spans="1:41" x14ac:dyDescent="0.25">
      <c r="A769" t="s">
        <v>594</v>
      </c>
      <c r="B769" t="s">
        <v>358</v>
      </c>
      <c r="C769" t="s">
        <v>595</v>
      </c>
      <c r="D769" t="s">
        <v>90</v>
      </c>
      <c r="E769" t="s">
        <v>117</v>
      </c>
      <c r="F769" s="51" t="str">
        <f>IFERROR(VLOOKUP(D769,'Tabelas auxiliares'!$A$3:$B$61,2,FALSE),"")</f>
        <v>SUGEPE-FOLHA - PASEP + AUX. MORADIA</v>
      </c>
      <c r="G769" s="51" t="str">
        <f>IFERROR(VLOOKUP($B769,'Tabelas auxiliares'!$A$65:$C$102,2,FALSE),"")</f>
        <v>Folha de Pagamento - Benefícios</v>
      </c>
      <c r="H769" s="51" t="str">
        <f>IFERROR(VLOOKUP($B769,'Tabelas auxiliares'!$A$65:$C$102,3,FALSE),"")</f>
        <v xml:space="preserve">AUXILIO FUNERAL / CONTRATACAO POR TEMPO DETERMINADO / BENEF.ASSIST. DO SERVIDOR E DO MILITAR / AUXILIO-ALIMENTACAO / AUXILIO-TRANSPORTE / INDENIZACOES E RESTITUICOES / DESPESAS DE EXERCICIOS ANTERIORES </v>
      </c>
      <c r="I769" t="s">
        <v>1592</v>
      </c>
      <c r="J769" t="s">
        <v>2122</v>
      </c>
      <c r="K769" t="s">
        <v>2328</v>
      </c>
      <c r="L769" t="s">
        <v>2124</v>
      </c>
      <c r="M769" t="s">
        <v>165</v>
      </c>
      <c r="N769" t="s">
        <v>128</v>
      </c>
      <c r="O769" t="s">
        <v>2237</v>
      </c>
      <c r="P769" t="s">
        <v>2238</v>
      </c>
      <c r="Q769" t="s">
        <v>168</v>
      </c>
      <c r="R769" t="s">
        <v>165</v>
      </c>
      <c r="S769" t="s">
        <v>119</v>
      </c>
      <c r="T769" t="s">
        <v>1960</v>
      </c>
      <c r="U769" t="s">
        <v>138</v>
      </c>
      <c r="V769" t="s">
        <v>2258</v>
      </c>
      <c r="W769" t="s">
        <v>2259</v>
      </c>
      <c r="X769" s="51" t="str">
        <f t="shared" si="18"/>
        <v>3</v>
      </c>
      <c r="Y769" s="51" t="str">
        <f>IF(T769="","",IF(AND(T769&lt;&gt;'Tabelas auxiliares'!$B$236,T769&lt;&gt;'Tabelas auxiliares'!$B$237,T769&lt;&gt;'Tabelas auxiliares'!$C$236,T769&lt;&gt;'Tabelas auxiliares'!$C$237,T769&lt;&gt;'Tabelas auxiliares'!$D$236),"FOLHA DE PESSOAL",IF(X769='Tabelas auxiliares'!$A$237,"CUSTEIO",IF(X769='Tabelas auxiliares'!$A$236,"INVESTIMENTO","ERRO - VERIFICAR"))))</f>
        <v>FOLHA DE PESSOAL</v>
      </c>
      <c r="Z769" s="64">
        <f t="shared" si="19"/>
        <v>955554.6</v>
      </c>
      <c r="AC769" s="44">
        <v>955554.6</v>
      </c>
      <c r="AD769" s="72"/>
      <c r="AE769" s="72"/>
      <c r="AF769" s="72"/>
      <c r="AG769" s="72"/>
      <c r="AH769" s="72"/>
      <c r="AI769" s="72"/>
      <c r="AJ769" s="72"/>
      <c r="AK769" s="72"/>
      <c r="AL769" s="72"/>
      <c r="AM769" s="72"/>
      <c r="AN769" s="72"/>
      <c r="AO769" s="72"/>
    </row>
    <row r="770" spans="1:41" x14ac:dyDescent="0.25">
      <c r="A770" t="s">
        <v>594</v>
      </c>
      <c r="B770" t="s">
        <v>358</v>
      </c>
      <c r="C770" t="s">
        <v>595</v>
      </c>
      <c r="D770" t="s">
        <v>90</v>
      </c>
      <c r="E770" t="s">
        <v>117</v>
      </c>
      <c r="F770" s="51" t="str">
        <f>IFERROR(VLOOKUP(D770,'Tabelas auxiliares'!$A$3:$B$61,2,FALSE),"")</f>
        <v>SUGEPE-FOLHA - PASEP + AUX. MORADIA</v>
      </c>
      <c r="G770" s="51" t="str">
        <f>IFERROR(VLOOKUP($B770,'Tabelas auxiliares'!$A$65:$C$102,2,FALSE),"")</f>
        <v>Folha de Pagamento - Benefícios</v>
      </c>
      <c r="H770" s="51" t="str">
        <f>IFERROR(VLOOKUP($B770,'Tabelas auxiliares'!$A$65:$C$102,3,FALSE),"")</f>
        <v xml:space="preserve">AUXILIO FUNERAL / CONTRATACAO POR TEMPO DETERMINADO / BENEF.ASSIST. DO SERVIDOR E DO MILITAR / AUXILIO-ALIMENTACAO / AUXILIO-TRANSPORTE / INDENIZACOES E RESTITUICOES / DESPESAS DE EXERCICIOS ANTERIORES </v>
      </c>
      <c r="I770" t="s">
        <v>1592</v>
      </c>
      <c r="J770" t="s">
        <v>2122</v>
      </c>
      <c r="K770" t="s">
        <v>2329</v>
      </c>
      <c r="L770" t="s">
        <v>2124</v>
      </c>
      <c r="M770" t="s">
        <v>165</v>
      </c>
      <c r="N770" t="s">
        <v>128</v>
      </c>
      <c r="O770" t="s">
        <v>862</v>
      </c>
      <c r="P770" t="s">
        <v>2246</v>
      </c>
      <c r="Q770" t="s">
        <v>168</v>
      </c>
      <c r="R770" t="s">
        <v>165</v>
      </c>
      <c r="S770" t="s">
        <v>119</v>
      </c>
      <c r="T770" t="s">
        <v>1960</v>
      </c>
      <c r="U770" t="s">
        <v>137</v>
      </c>
      <c r="V770" t="s">
        <v>2261</v>
      </c>
      <c r="W770" t="s">
        <v>2262</v>
      </c>
      <c r="X770" s="51" t="str">
        <f t="shared" si="18"/>
        <v>3</v>
      </c>
      <c r="Y770" s="51" t="str">
        <f>IF(T770="","",IF(AND(T770&lt;&gt;'Tabelas auxiliares'!$B$236,T770&lt;&gt;'Tabelas auxiliares'!$B$237,T770&lt;&gt;'Tabelas auxiliares'!$C$236,T770&lt;&gt;'Tabelas auxiliares'!$C$237,T770&lt;&gt;'Tabelas auxiliares'!$D$236),"FOLHA DE PESSOAL",IF(X770='Tabelas auxiliares'!$A$237,"CUSTEIO",IF(X770='Tabelas auxiliares'!$A$236,"INVESTIMENTO","ERRO - VERIFICAR"))))</f>
        <v>FOLHA DE PESSOAL</v>
      </c>
      <c r="Z770" s="64">
        <f t="shared" si="19"/>
        <v>76280.05</v>
      </c>
      <c r="AC770" s="44">
        <v>76280.05</v>
      </c>
      <c r="AD770" s="72"/>
      <c r="AE770" s="72"/>
      <c r="AF770" s="72"/>
      <c r="AG770" s="72"/>
      <c r="AH770" s="72"/>
      <c r="AI770" s="72"/>
      <c r="AJ770" s="72"/>
      <c r="AK770" s="72"/>
      <c r="AL770" s="72"/>
      <c r="AM770" s="72"/>
      <c r="AN770" s="72"/>
      <c r="AO770" s="72"/>
    </row>
    <row r="771" spans="1:41" x14ac:dyDescent="0.25">
      <c r="A771" t="s">
        <v>594</v>
      </c>
      <c r="B771" t="s">
        <v>358</v>
      </c>
      <c r="C771" t="s">
        <v>595</v>
      </c>
      <c r="D771" t="s">
        <v>90</v>
      </c>
      <c r="E771" t="s">
        <v>117</v>
      </c>
      <c r="F771" s="51" t="str">
        <f>IFERROR(VLOOKUP(D771,'Tabelas auxiliares'!$A$3:$B$61,2,FALSE),"")</f>
        <v>SUGEPE-FOLHA - PASEP + AUX. MORADIA</v>
      </c>
      <c r="G771" s="51" t="str">
        <f>IFERROR(VLOOKUP($B771,'Tabelas auxiliares'!$A$65:$C$102,2,FALSE),"")</f>
        <v>Folha de Pagamento - Benefícios</v>
      </c>
      <c r="H771" s="51" t="str">
        <f>IFERROR(VLOOKUP($B771,'Tabelas auxiliares'!$A$65:$C$102,3,FALSE),"")</f>
        <v xml:space="preserve">AUXILIO FUNERAL / CONTRATACAO POR TEMPO DETERMINADO / BENEF.ASSIST. DO SERVIDOR E DO MILITAR / AUXILIO-ALIMENTACAO / AUXILIO-TRANSPORTE / INDENIZACOES E RESTITUICOES / DESPESAS DE EXERCICIOS ANTERIORES </v>
      </c>
      <c r="I771" t="s">
        <v>1592</v>
      </c>
      <c r="J771" t="s">
        <v>2122</v>
      </c>
      <c r="K771" t="s">
        <v>2330</v>
      </c>
      <c r="L771" t="s">
        <v>2124</v>
      </c>
      <c r="M771" t="s">
        <v>165</v>
      </c>
      <c r="N771" t="s">
        <v>128</v>
      </c>
      <c r="O771" t="s">
        <v>927</v>
      </c>
      <c r="P771" t="s">
        <v>2242</v>
      </c>
      <c r="Q771" t="s">
        <v>168</v>
      </c>
      <c r="R771" t="s">
        <v>165</v>
      </c>
      <c r="S771" t="s">
        <v>119</v>
      </c>
      <c r="T771" t="s">
        <v>1960</v>
      </c>
      <c r="U771" t="s">
        <v>140</v>
      </c>
      <c r="V771" t="s">
        <v>2286</v>
      </c>
      <c r="W771" t="s">
        <v>2287</v>
      </c>
      <c r="X771" s="51" t="str">
        <f t="shared" si="18"/>
        <v>3</v>
      </c>
      <c r="Y771" s="51" t="str">
        <f>IF(T771="","",IF(AND(T771&lt;&gt;'Tabelas auxiliares'!$B$236,T771&lt;&gt;'Tabelas auxiliares'!$B$237,T771&lt;&gt;'Tabelas auxiliares'!$C$236,T771&lt;&gt;'Tabelas auxiliares'!$C$237,T771&lt;&gt;'Tabelas auxiliares'!$D$236),"FOLHA DE PESSOAL",IF(X771='Tabelas auxiliares'!$A$237,"CUSTEIO",IF(X771='Tabelas auxiliares'!$A$236,"INVESTIMENTO","ERRO - VERIFICAR"))))</f>
        <v>FOLHA DE PESSOAL</v>
      </c>
      <c r="Z771" s="64">
        <f t="shared" si="19"/>
        <v>4333.5</v>
      </c>
      <c r="AC771" s="44">
        <v>4333.5</v>
      </c>
      <c r="AD771" s="72"/>
      <c r="AE771" s="72"/>
      <c r="AF771" s="72"/>
      <c r="AG771" s="72"/>
      <c r="AH771" s="72"/>
      <c r="AI771" s="72"/>
      <c r="AJ771" s="72"/>
      <c r="AK771" s="72"/>
      <c r="AL771" s="72"/>
      <c r="AM771" s="72"/>
      <c r="AN771" s="72"/>
      <c r="AO771" s="72"/>
    </row>
    <row r="772" spans="1:41" x14ac:dyDescent="0.25">
      <c r="A772" t="s">
        <v>594</v>
      </c>
      <c r="B772" t="s">
        <v>358</v>
      </c>
      <c r="C772" t="s">
        <v>595</v>
      </c>
      <c r="D772" t="s">
        <v>90</v>
      </c>
      <c r="E772" t="s">
        <v>117</v>
      </c>
      <c r="F772" s="51" t="str">
        <f>IFERROR(VLOOKUP(D772,'Tabelas auxiliares'!$A$3:$B$61,2,FALSE),"")</f>
        <v>SUGEPE-FOLHA - PASEP + AUX. MORADIA</v>
      </c>
      <c r="G772" s="51" t="str">
        <f>IFERROR(VLOOKUP($B772,'Tabelas auxiliares'!$A$65:$C$102,2,FALSE),"")</f>
        <v>Folha de Pagamento - Benefícios</v>
      </c>
      <c r="H772" s="51" t="str">
        <f>IFERROR(VLOOKUP($B772,'Tabelas auxiliares'!$A$65:$C$102,3,FALSE),"")</f>
        <v xml:space="preserve">AUXILIO FUNERAL / CONTRATACAO POR TEMPO DETERMINADO / BENEF.ASSIST. DO SERVIDOR E DO MILITAR / AUXILIO-ALIMENTACAO / AUXILIO-TRANSPORTE / INDENIZACOES E RESTITUICOES / DESPESAS DE EXERCICIOS ANTERIORES </v>
      </c>
      <c r="I772" t="s">
        <v>1592</v>
      </c>
      <c r="J772" t="s">
        <v>2122</v>
      </c>
      <c r="K772" t="s">
        <v>2331</v>
      </c>
      <c r="L772" t="s">
        <v>2124</v>
      </c>
      <c r="M772" t="s">
        <v>165</v>
      </c>
      <c r="N772" t="s">
        <v>130</v>
      </c>
      <c r="O772" t="s">
        <v>927</v>
      </c>
      <c r="P772" t="s">
        <v>1969</v>
      </c>
      <c r="Q772" t="s">
        <v>168</v>
      </c>
      <c r="R772" t="s">
        <v>165</v>
      </c>
      <c r="S772" t="s">
        <v>119</v>
      </c>
      <c r="T772" t="s">
        <v>1960</v>
      </c>
      <c r="U772" t="s">
        <v>141</v>
      </c>
      <c r="V772" t="s">
        <v>1970</v>
      </c>
      <c r="W772" t="s">
        <v>1971</v>
      </c>
      <c r="X772" s="51" t="str">
        <f t="shared" si="18"/>
        <v>3</v>
      </c>
      <c r="Y772" s="51" t="str">
        <f>IF(T772="","",IF(AND(T772&lt;&gt;'Tabelas auxiliares'!$B$236,T772&lt;&gt;'Tabelas auxiliares'!$B$237,T772&lt;&gt;'Tabelas auxiliares'!$C$236,T772&lt;&gt;'Tabelas auxiliares'!$C$237,T772&lt;&gt;'Tabelas auxiliares'!$D$236),"FOLHA DE PESSOAL",IF(X772='Tabelas auxiliares'!$A$237,"CUSTEIO",IF(X772='Tabelas auxiliares'!$A$236,"INVESTIMENTO","ERRO - VERIFICAR"))))</f>
        <v>FOLHA DE PESSOAL</v>
      </c>
      <c r="Z772" s="64">
        <f t="shared" si="19"/>
        <v>167392.91</v>
      </c>
      <c r="AC772" s="44">
        <v>167392.91</v>
      </c>
      <c r="AD772" s="72"/>
      <c r="AE772" s="72"/>
      <c r="AF772" s="72"/>
      <c r="AG772" s="72"/>
      <c r="AH772" s="72"/>
      <c r="AI772" s="72"/>
      <c r="AJ772" s="72"/>
      <c r="AK772" s="72"/>
      <c r="AL772" s="72"/>
      <c r="AM772" s="72"/>
      <c r="AN772" s="72"/>
      <c r="AO772" s="72"/>
    </row>
    <row r="773" spans="1:41" x14ac:dyDescent="0.25">
      <c r="A773" t="s">
        <v>594</v>
      </c>
      <c r="B773" t="s">
        <v>358</v>
      </c>
      <c r="C773" t="s">
        <v>595</v>
      </c>
      <c r="D773" t="s">
        <v>90</v>
      </c>
      <c r="E773" t="s">
        <v>117</v>
      </c>
      <c r="F773" s="51" t="str">
        <f>IFERROR(VLOOKUP(D773,'Tabelas auxiliares'!$A$3:$B$61,2,FALSE),"")</f>
        <v>SUGEPE-FOLHA - PASEP + AUX. MORADIA</v>
      </c>
      <c r="G773" s="51" t="str">
        <f>IFERROR(VLOOKUP($B773,'Tabelas auxiliares'!$A$65:$C$102,2,FALSE),"")</f>
        <v>Folha de Pagamento - Benefícios</v>
      </c>
      <c r="H773" s="51" t="str">
        <f>IFERROR(VLOOKUP($B773,'Tabelas auxiliares'!$A$65:$C$102,3,FALSE),"")</f>
        <v xml:space="preserve">AUXILIO FUNERAL / CONTRATACAO POR TEMPO DETERMINADO / BENEF.ASSIST. DO SERVIDOR E DO MILITAR / AUXILIO-ALIMENTACAO / AUXILIO-TRANSPORTE / INDENIZACOES E RESTITUICOES / DESPESAS DE EXERCICIOS ANTERIORES </v>
      </c>
      <c r="I773" t="s">
        <v>611</v>
      </c>
      <c r="J773" t="s">
        <v>2332</v>
      </c>
      <c r="K773" t="s">
        <v>2333</v>
      </c>
      <c r="L773" t="s">
        <v>2334</v>
      </c>
      <c r="M773" t="s">
        <v>1968</v>
      </c>
      <c r="N773" t="s">
        <v>130</v>
      </c>
      <c r="O773" t="s">
        <v>927</v>
      </c>
      <c r="P773" t="s">
        <v>1969</v>
      </c>
      <c r="Q773" t="s">
        <v>168</v>
      </c>
      <c r="R773" t="s">
        <v>165</v>
      </c>
      <c r="S773" t="s">
        <v>119</v>
      </c>
      <c r="T773" t="s">
        <v>1960</v>
      </c>
      <c r="U773" t="s">
        <v>141</v>
      </c>
      <c r="V773" t="s">
        <v>1970</v>
      </c>
      <c r="W773" t="s">
        <v>1971</v>
      </c>
      <c r="X773" s="51" t="str">
        <f t="shared" si="18"/>
        <v>3</v>
      </c>
      <c r="Y773" s="51" t="str">
        <f>IF(T773="","",IF(AND(T773&lt;&gt;'Tabelas auxiliares'!$B$236,T773&lt;&gt;'Tabelas auxiliares'!$B$237,T773&lt;&gt;'Tabelas auxiliares'!$C$236,T773&lt;&gt;'Tabelas auxiliares'!$C$237,T773&lt;&gt;'Tabelas auxiliares'!$D$236),"FOLHA DE PESSOAL",IF(X773='Tabelas auxiliares'!$A$237,"CUSTEIO",IF(X773='Tabelas auxiliares'!$A$236,"INVESTIMENTO","ERRO - VERIFICAR"))))</f>
        <v>FOLHA DE PESSOAL</v>
      </c>
      <c r="Z773" s="64">
        <f t="shared" si="19"/>
        <v>1236.19</v>
      </c>
      <c r="AC773" s="44">
        <v>1236.19</v>
      </c>
      <c r="AD773" s="72"/>
      <c r="AE773" s="72"/>
      <c r="AF773" s="72"/>
      <c r="AG773" s="72"/>
      <c r="AH773" s="72"/>
      <c r="AI773" s="72"/>
      <c r="AJ773" s="72"/>
      <c r="AK773" s="72"/>
      <c r="AL773" s="72"/>
      <c r="AM773" s="72"/>
      <c r="AN773" s="72"/>
      <c r="AO773" s="72"/>
    </row>
    <row r="774" spans="1:41" x14ac:dyDescent="0.25">
      <c r="A774" t="s">
        <v>594</v>
      </c>
      <c r="B774" t="s">
        <v>358</v>
      </c>
      <c r="C774" t="s">
        <v>595</v>
      </c>
      <c r="D774" t="s">
        <v>90</v>
      </c>
      <c r="E774" t="s">
        <v>117</v>
      </c>
      <c r="F774" s="51" t="str">
        <f>IFERROR(VLOOKUP(D774,'Tabelas auxiliares'!$A$3:$B$61,2,FALSE),"")</f>
        <v>SUGEPE-FOLHA - PASEP + AUX. MORADIA</v>
      </c>
      <c r="G774" s="51" t="str">
        <f>IFERROR(VLOOKUP($B774,'Tabelas auxiliares'!$A$65:$C$102,2,FALSE),"")</f>
        <v>Folha de Pagamento - Benefícios</v>
      </c>
      <c r="H774" s="51" t="str">
        <f>IFERROR(VLOOKUP($B774,'Tabelas auxiliares'!$A$65:$C$102,3,FALSE),"")</f>
        <v xml:space="preserve">AUXILIO FUNERAL / CONTRATACAO POR TEMPO DETERMINADO / BENEF.ASSIST. DO SERVIDOR E DO MILITAR / AUXILIO-ALIMENTACAO / AUXILIO-TRANSPORTE / INDENIZACOES E RESTITUICOES / DESPESAS DE EXERCICIOS ANTERIORES </v>
      </c>
      <c r="I774" t="s">
        <v>1517</v>
      </c>
      <c r="J774" t="s">
        <v>2138</v>
      </c>
      <c r="K774" t="s">
        <v>2335</v>
      </c>
      <c r="L774" t="s">
        <v>2140</v>
      </c>
      <c r="M774" t="s">
        <v>165</v>
      </c>
      <c r="N774" t="s">
        <v>128</v>
      </c>
      <c r="O774" t="s">
        <v>2237</v>
      </c>
      <c r="P774" t="s">
        <v>2238</v>
      </c>
      <c r="Q774" t="s">
        <v>168</v>
      </c>
      <c r="R774" t="s">
        <v>165</v>
      </c>
      <c r="S774" t="s">
        <v>119</v>
      </c>
      <c r="T774" t="s">
        <v>1960</v>
      </c>
      <c r="U774" t="s">
        <v>138</v>
      </c>
      <c r="V774" t="s">
        <v>2239</v>
      </c>
      <c r="W774" t="s">
        <v>2240</v>
      </c>
      <c r="X774" s="51" t="str">
        <f t="shared" si="18"/>
        <v>3</v>
      </c>
      <c r="Y774" s="51" t="str">
        <f>IF(T774="","",IF(AND(T774&lt;&gt;'Tabelas auxiliares'!$B$236,T774&lt;&gt;'Tabelas auxiliares'!$B$237,T774&lt;&gt;'Tabelas auxiliares'!$C$236,T774&lt;&gt;'Tabelas auxiliares'!$C$237,T774&lt;&gt;'Tabelas auxiliares'!$D$236),"FOLHA DE PESSOAL",IF(X774='Tabelas auxiliares'!$A$237,"CUSTEIO",IF(X774='Tabelas auxiliares'!$A$236,"INVESTIMENTO","ERRO - VERIFICAR"))))</f>
        <v>FOLHA DE PESSOAL</v>
      </c>
      <c r="Z774" s="64">
        <f t="shared" si="19"/>
        <v>47256.36</v>
      </c>
      <c r="AC774" s="44">
        <v>47256.36</v>
      </c>
      <c r="AD774" s="72"/>
      <c r="AE774" s="72"/>
      <c r="AF774" s="72"/>
      <c r="AG774" s="72"/>
      <c r="AH774" s="72"/>
      <c r="AI774" s="72"/>
      <c r="AJ774" s="72"/>
      <c r="AK774" s="72"/>
      <c r="AL774" s="72"/>
      <c r="AM774" s="72"/>
      <c r="AN774" s="72"/>
      <c r="AO774" s="72"/>
    </row>
    <row r="775" spans="1:41" x14ac:dyDescent="0.25">
      <c r="A775" t="s">
        <v>594</v>
      </c>
      <c r="B775" t="s">
        <v>358</v>
      </c>
      <c r="C775" t="s">
        <v>595</v>
      </c>
      <c r="D775" t="s">
        <v>90</v>
      </c>
      <c r="E775" t="s">
        <v>117</v>
      </c>
      <c r="F775" s="51" t="str">
        <f>IFERROR(VLOOKUP(D775,'Tabelas auxiliares'!$A$3:$B$61,2,FALSE),"")</f>
        <v>SUGEPE-FOLHA - PASEP + AUX. MORADIA</v>
      </c>
      <c r="G775" s="51" t="str">
        <f>IFERROR(VLOOKUP($B775,'Tabelas auxiliares'!$A$65:$C$102,2,FALSE),"")</f>
        <v>Folha de Pagamento - Benefícios</v>
      </c>
      <c r="H775" s="51" t="str">
        <f>IFERROR(VLOOKUP($B775,'Tabelas auxiliares'!$A$65:$C$102,3,FALSE),"")</f>
        <v xml:space="preserve">AUXILIO FUNERAL / CONTRATACAO POR TEMPO DETERMINADO / BENEF.ASSIST. DO SERVIDOR E DO MILITAR / AUXILIO-ALIMENTACAO / AUXILIO-TRANSPORTE / INDENIZACOES E RESTITUICOES / DESPESAS DE EXERCICIOS ANTERIORES </v>
      </c>
      <c r="I775" t="s">
        <v>1517</v>
      </c>
      <c r="J775" t="s">
        <v>2138</v>
      </c>
      <c r="K775" t="s">
        <v>2336</v>
      </c>
      <c r="L775" t="s">
        <v>2140</v>
      </c>
      <c r="M775" t="s">
        <v>165</v>
      </c>
      <c r="N775" t="s">
        <v>128</v>
      </c>
      <c r="O775" t="s">
        <v>927</v>
      </c>
      <c r="P775" t="s">
        <v>2242</v>
      </c>
      <c r="Q775" t="s">
        <v>168</v>
      </c>
      <c r="R775" t="s">
        <v>165</v>
      </c>
      <c r="S775" t="s">
        <v>119</v>
      </c>
      <c r="T775" t="s">
        <v>1960</v>
      </c>
      <c r="U775" t="s">
        <v>140</v>
      </c>
      <c r="V775" t="s">
        <v>2243</v>
      </c>
      <c r="W775" t="s">
        <v>2244</v>
      </c>
      <c r="X775" s="51" t="str">
        <f t="shared" si="18"/>
        <v>3</v>
      </c>
      <c r="Y775" s="51" t="str">
        <f>IF(T775="","",IF(AND(T775&lt;&gt;'Tabelas auxiliares'!$B$236,T775&lt;&gt;'Tabelas auxiliares'!$B$237,T775&lt;&gt;'Tabelas auxiliares'!$C$236,T775&lt;&gt;'Tabelas auxiliares'!$C$237,T775&lt;&gt;'Tabelas auxiliares'!$D$236),"FOLHA DE PESSOAL",IF(X775='Tabelas auxiliares'!$A$237,"CUSTEIO",IF(X775='Tabelas auxiliares'!$A$236,"INVESTIMENTO","ERRO - VERIFICAR"))))</f>
        <v>FOLHA DE PESSOAL</v>
      </c>
      <c r="Z775" s="64">
        <f t="shared" si="19"/>
        <v>2022.3</v>
      </c>
      <c r="AC775" s="44">
        <v>2022.3</v>
      </c>
      <c r="AD775" s="72"/>
      <c r="AE775" s="72"/>
      <c r="AF775" s="72"/>
      <c r="AG775" s="72"/>
      <c r="AH775" s="72"/>
      <c r="AI775" s="72"/>
      <c r="AJ775" s="72"/>
      <c r="AK775" s="72"/>
      <c r="AL775" s="72"/>
      <c r="AM775" s="72"/>
      <c r="AN775" s="72"/>
      <c r="AO775" s="72"/>
    </row>
    <row r="776" spans="1:41" x14ac:dyDescent="0.25">
      <c r="A776" t="s">
        <v>594</v>
      </c>
      <c r="B776" t="s">
        <v>358</v>
      </c>
      <c r="C776" t="s">
        <v>595</v>
      </c>
      <c r="D776" t="s">
        <v>90</v>
      </c>
      <c r="E776" t="s">
        <v>117</v>
      </c>
      <c r="F776" s="51" t="str">
        <f>IFERROR(VLOOKUP(D776,'Tabelas auxiliares'!$A$3:$B$61,2,FALSE),"")</f>
        <v>SUGEPE-FOLHA - PASEP + AUX. MORADIA</v>
      </c>
      <c r="G776" s="51" t="str">
        <f>IFERROR(VLOOKUP($B776,'Tabelas auxiliares'!$A$65:$C$102,2,FALSE),"")</f>
        <v>Folha de Pagamento - Benefícios</v>
      </c>
      <c r="H776" s="51" t="str">
        <f>IFERROR(VLOOKUP($B776,'Tabelas auxiliares'!$A$65:$C$102,3,FALSE),"")</f>
        <v xml:space="preserve">AUXILIO FUNERAL / CONTRATACAO POR TEMPO DETERMINADO / BENEF.ASSIST. DO SERVIDOR E DO MILITAR / AUXILIO-ALIMENTACAO / AUXILIO-TRANSPORTE / INDENIZACOES E RESTITUICOES / DESPESAS DE EXERCICIOS ANTERIORES </v>
      </c>
      <c r="I776" t="s">
        <v>1517</v>
      </c>
      <c r="J776" t="s">
        <v>2138</v>
      </c>
      <c r="K776" t="s">
        <v>2337</v>
      </c>
      <c r="L776" t="s">
        <v>2140</v>
      </c>
      <c r="M776" t="s">
        <v>165</v>
      </c>
      <c r="N776" t="s">
        <v>128</v>
      </c>
      <c r="O776" t="s">
        <v>862</v>
      </c>
      <c r="P776" t="s">
        <v>2246</v>
      </c>
      <c r="Q776" t="s">
        <v>168</v>
      </c>
      <c r="R776" t="s">
        <v>165</v>
      </c>
      <c r="S776" t="s">
        <v>119</v>
      </c>
      <c r="T776" t="s">
        <v>1960</v>
      </c>
      <c r="U776" t="s">
        <v>137</v>
      </c>
      <c r="V776" t="s">
        <v>2247</v>
      </c>
      <c r="W776" t="s">
        <v>2248</v>
      </c>
      <c r="X776" s="51" t="str">
        <f t="shared" si="18"/>
        <v>3</v>
      </c>
      <c r="Y776" s="51" t="str">
        <f>IF(T776="","",IF(AND(T776&lt;&gt;'Tabelas auxiliares'!$B$236,T776&lt;&gt;'Tabelas auxiliares'!$B$237,T776&lt;&gt;'Tabelas auxiliares'!$C$236,T776&lt;&gt;'Tabelas auxiliares'!$C$237,T776&lt;&gt;'Tabelas auxiliares'!$D$236),"FOLHA DE PESSOAL",IF(X776='Tabelas auxiliares'!$A$237,"CUSTEIO",IF(X776='Tabelas auxiliares'!$A$236,"INVESTIMENTO","ERRO - VERIFICAR"))))</f>
        <v>FOLHA DE PESSOAL</v>
      </c>
      <c r="Z776" s="64">
        <f t="shared" si="19"/>
        <v>1581.09</v>
      </c>
      <c r="AC776" s="44">
        <v>1581.09</v>
      </c>
      <c r="AD776" s="72"/>
      <c r="AE776" s="72"/>
      <c r="AF776" s="72"/>
      <c r="AG776" s="72"/>
      <c r="AH776" s="72"/>
      <c r="AI776" s="72"/>
      <c r="AJ776" s="72"/>
      <c r="AK776" s="72"/>
      <c r="AL776" s="72"/>
      <c r="AM776" s="72"/>
      <c r="AN776" s="72"/>
      <c r="AO776" s="72"/>
    </row>
    <row r="777" spans="1:41" x14ac:dyDescent="0.25">
      <c r="A777" t="s">
        <v>594</v>
      </c>
      <c r="B777" t="s">
        <v>358</v>
      </c>
      <c r="C777" t="s">
        <v>595</v>
      </c>
      <c r="D777" t="s">
        <v>90</v>
      </c>
      <c r="E777" t="s">
        <v>117</v>
      </c>
      <c r="F777" s="51" t="str">
        <f>IFERROR(VLOOKUP(D777,'Tabelas auxiliares'!$A$3:$B$61,2,FALSE),"")</f>
        <v>SUGEPE-FOLHA - PASEP + AUX. MORADIA</v>
      </c>
      <c r="G777" s="51" t="str">
        <f>IFERROR(VLOOKUP($B777,'Tabelas auxiliares'!$A$65:$C$102,2,FALSE),"")</f>
        <v>Folha de Pagamento - Benefícios</v>
      </c>
      <c r="H777" s="51" t="str">
        <f>IFERROR(VLOOKUP($B777,'Tabelas auxiliares'!$A$65:$C$102,3,FALSE),"")</f>
        <v xml:space="preserve">AUXILIO FUNERAL / CONTRATACAO POR TEMPO DETERMINADO / BENEF.ASSIST. DO SERVIDOR E DO MILITAR / AUXILIO-ALIMENTACAO / AUXILIO-TRANSPORTE / INDENIZACOES E RESTITUICOES / DESPESAS DE EXERCICIOS ANTERIORES </v>
      </c>
      <c r="I777" t="s">
        <v>1517</v>
      </c>
      <c r="J777" t="s">
        <v>2138</v>
      </c>
      <c r="K777" t="s">
        <v>2338</v>
      </c>
      <c r="L777" t="s">
        <v>2140</v>
      </c>
      <c r="M777" t="s">
        <v>165</v>
      </c>
      <c r="N777" t="s">
        <v>128</v>
      </c>
      <c r="O777" t="s">
        <v>2250</v>
      </c>
      <c r="P777" t="s">
        <v>2251</v>
      </c>
      <c r="Q777" t="s">
        <v>168</v>
      </c>
      <c r="R777" t="s">
        <v>165</v>
      </c>
      <c r="S777" t="s">
        <v>119</v>
      </c>
      <c r="T777" t="s">
        <v>1960</v>
      </c>
      <c r="U777" t="s">
        <v>142</v>
      </c>
      <c r="V777" t="s">
        <v>2252</v>
      </c>
      <c r="W777" t="s">
        <v>2253</v>
      </c>
      <c r="X777" s="51" t="str">
        <f t="shared" si="18"/>
        <v>3</v>
      </c>
      <c r="Y777" s="51" t="str">
        <f>IF(T777="","",IF(AND(T777&lt;&gt;'Tabelas auxiliares'!$B$236,T777&lt;&gt;'Tabelas auxiliares'!$B$237,T777&lt;&gt;'Tabelas auxiliares'!$C$236,T777&lt;&gt;'Tabelas auxiliares'!$C$237,T777&lt;&gt;'Tabelas auxiliares'!$D$236),"FOLHA DE PESSOAL",IF(X777='Tabelas auxiliares'!$A$237,"CUSTEIO",IF(X777='Tabelas auxiliares'!$A$236,"INVESTIMENTO","ERRO - VERIFICAR"))))</f>
        <v>FOLHA DE PESSOAL</v>
      </c>
      <c r="Z777" s="64">
        <f t="shared" si="19"/>
        <v>718.58</v>
      </c>
      <c r="AC777" s="44">
        <v>718.58</v>
      </c>
      <c r="AD777" s="72"/>
      <c r="AE777" s="72"/>
      <c r="AF777" s="72"/>
      <c r="AG777" s="72"/>
      <c r="AH777" s="72"/>
      <c r="AI777" s="72"/>
      <c r="AJ777" s="72"/>
      <c r="AK777" s="72"/>
      <c r="AL777" s="72"/>
      <c r="AM777" s="72"/>
      <c r="AN777" s="72"/>
      <c r="AO777" s="72"/>
    </row>
    <row r="778" spans="1:41" x14ac:dyDescent="0.25">
      <c r="A778" t="s">
        <v>594</v>
      </c>
      <c r="B778" t="s">
        <v>358</v>
      </c>
      <c r="C778" t="s">
        <v>595</v>
      </c>
      <c r="D778" t="s">
        <v>90</v>
      </c>
      <c r="E778" t="s">
        <v>117</v>
      </c>
      <c r="F778" s="51" t="str">
        <f>IFERROR(VLOOKUP(D778,'Tabelas auxiliares'!$A$3:$B$61,2,FALSE),"")</f>
        <v>SUGEPE-FOLHA - PASEP + AUX. MORADIA</v>
      </c>
      <c r="G778" s="51" t="str">
        <f>IFERROR(VLOOKUP($B778,'Tabelas auxiliares'!$A$65:$C$102,2,FALSE),"")</f>
        <v>Folha de Pagamento - Benefícios</v>
      </c>
      <c r="H778" s="51" t="str">
        <f>IFERROR(VLOOKUP($B778,'Tabelas auxiliares'!$A$65:$C$102,3,FALSE),"")</f>
        <v xml:space="preserve">AUXILIO FUNERAL / CONTRATACAO POR TEMPO DETERMINADO / BENEF.ASSIST. DO SERVIDOR E DO MILITAR / AUXILIO-ALIMENTACAO / AUXILIO-TRANSPORTE / INDENIZACOES E RESTITUICOES / DESPESAS DE EXERCICIOS ANTERIORES </v>
      </c>
      <c r="I778" t="s">
        <v>1517</v>
      </c>
      <c r="J778" t="s">
        <v>2138</v>
      </c>
      <c r="K778" t="s">
        <v>2339</v>
      </c>
      <c r="L778" t="s">
        <v>2140</v>
      </c>
      <c r="M778" t="s">
        <v>165</v>
      </c>
      <c r="N778" t="s">
        <v>128</v>
      </c>
      <c r="O778" t="s">
        <v>927</v>
      </c>
      <c r="P778" t="s">
        <v>2242</v>
      </c>
      <c r="Q778" t="s">
        <v>168</v>
      </c>
      <c r="R778" t="s">
        <v>165</v>
      </c>
      <c r="S778" t="s">
        <v>119</v>
      </c>
      <c r="T778" t="s">
        <v>1960</v>
      </c>
      <c r="U778" t="s">
        <v>140</v>
      </c>
      <c r="V778" t="s">
        <v>2255</v>
      </c>
      <c r="W778" t="s">
        <v>2256</v>
      </c>
      <c r="X778" s="51" t="str">
        <f t="shared" si="18"/>
        <v>3</v>
      </c>
      <c r="Y778" s="51" t="str">
        <f>IF(T778="","",IF(AND(T778&lt;&gt;'Tabelas auxiliares'!$B$236,T778&lt;&gt;'Tabelas auxiliares'!$B$237,T778&lt;&gt;'Tabelas auxiliares'!$C$236,T778&lt;&gt;'Tabelas auxiliares'!$C$237,T778&lt;&gt;'Tabelas auxiliares'!$D$236),"FOLHA DE PESSOAL",IF(X778='Tabelas auxiliares'!$A$237,"CUSTEIO",IF(X778='Tabelas auxiliares'!$A$236,"INVESTIMENTO","ERRO - VERIFICAR"))))</f>
        <v>FOLHA DE PESSOAL</v>
      </c>
      <c r="Z778" s="64">
        <f t="shared" si="19"/>
        <v>61872.75</v>
      </c>
      <c r="AC778" s="44">
        <v>61872.75</v>
      </c>
      <c r="AD778" s="72"/>
      <c r="AE778" s="72"/>
      <c r="AF778" s="72"/>
      <c r="AG778" s="72"/>
      <c r="AH778" s="72"/>
      <c r="AI778" s="72"/>
      <c r="AJ778" s="72"/>
      <c r="AK778" s="72"/>
      <c r="AL778" s="72"/>
      <c r="AM778" s="72"/>
      <c r="AN778" s="72"/>
      <c r="AO778" s="72"/>
    </row>
    <row r="779" spans="1:41" x14ac:dyDescent="0.25">
      <c r="A779" t="s">
        <v>594</v>
      </c>
      <c r="B779" t="s">
        <v>358</v>
      </c>
      <c r="C779" t="s">
        <v>595</v>
      </c>
      <c r="D779" t="s">
        <v>90</v>
      </c>
      <c r="E779" t="s">
        <v>117</v>
      </c>
      <c r="F779" s="51" t="str">
        <f>IFERROR(VLOOKUP(D779,'Tabelas auxiliares'!$A$3:$B$61,2,FALSE),"")</f>
        <v>SUGEPE-FOLHA - PASEP + AUX. MORADIA</v>
      </c>
      <c r="G779" s="51" t="str">
        <f>IFERROR(VLOOKUP($B779,'Tabelas auxiliares'!$A$65:$C$102,2,FALSE),"")</f>
        <v>Folha de Pagamento - Benefícios</v>
      </c>
      <c r="H779" s="51" t="str">
        <f>IFERROR(VLOOKUP($B779,'Tabelas auxiliares'!$A$65:$C$102,3,FALSE),"")</f>
        <v xml:space="preserve">AUXILIO FUNERAL / CONTRATACAO POR TEMPO DETERMINADO / BENEF.ASSIST. DO SERVIDOR E DO MILITAR / AUXILIO-ALIMENTACAO / AUXILIO-TRANSPORTE / INDENIZACOES E RESTITUICOES / DESPESAS DE EXERCICIOS ANTERIORES </v>
      </c>
      <c r="I779" t="s">
        <v>1517</v>
      </c>
      <c r="J779" t="s">
        <v>2138</v>
      </c>
      <c r="K779" t="s">
        <v>2340</v>
      </c>
      <c r="L779" t="s">
        <v>2140</v>
      </c>
      <c r="M779" t="s">
        <v>165</v>
      </c>
      <c r="N779" t="s">
        <v>128</v>
      </c>
      <c r="O779" t="s">
        <v>2237</v>
      </c>
      <c r="P779" t="s">
        <v>2238</v>
      </c>
      <c r="Q779" t="s">
        <v>168</v>
      </c>
      <c r="R779" t="s">
        <v>165</v>
      </c>
      <c r="S779" t="s">
        <v>119</v>
      </c>
      <c r="T779" t="s">
        <v>1960</v>
      </c>
      <c r="U779" t="s">
        <v>138</v>
      </c>
      <c r="V779" t="s">
        <v>2258</v>
      </c>
      <c r="W779" t="s">
        <v>2259</v>
      </c>
      <c r="X779" s="51" t="str">
        <f t="shared" si="18"/>
        <v>3</v>
      </c>
      <c r="Y779" s="51" t="str">
        <f>IF(T779="","",IF(AND(T779&lt;&gt;'Tabelas auxiliares'!$B$236,T779&lt;&gt;'Tabelas auxiliares'!$B$237,T779&lt;&gt;'Tabelas auxiliares'!$C$236,T779&lt;&gt;'Tabelas auxiliares'!$C$237,T779&lt;&gt;'Tabelas auxiliares'!$D$236),"FOLHA DE PESSOAL",IF(X779='Tabelas auxiliares'!$A$237,"CUSTEIO",IF(X779='Tabelas auxiliares'!$A$236,"INVESTIMENTO","ERRO - VERIFICAR"))))</f>
        <v>FOLHA DE PESSOAL</v>
      </c>
      <c r="Z779" s="64">
        <f t="shared" si="19"/>
        <v>953381.19</v>
      </c>
      <c r="AC779" s="44">
        <v>953381.19</v>
      </c>
      <c r="AD779" s="72"/>
      <c r="AE779" s="72"/>
      <c r="AF779" s="72"/>
      <c r="AG779" s="72"/>
      <c r="AH779" s="72"/>
      <c r="AI779" s="72"/>
      <c r="AJ779" s="72"/>
      <c r="AK779" s="72"/>
      <c r="AL779" s="72"/>
      <c r="AM779" s="72"/>
      <c r="AN779" s="72"/>
      <c r="AO779" s="72"/>
    </row>
    <row r="780" spans="1:41" x14ac:dyDescent="0.25">
      <c r="A780" t="s">
        <v>594</v>
      </c>
      <c r="B780" t="s">
        <v>358</v>
      </c>
      <c r="C780" t="s">
        <v>595</v>
      </c>
      <c r="D780" t="s">
        <v>90</v>
      </c>
      <c r="E780" t="s">
        <v>117</v>
      </c>
      <c r="F780" s="51" t="str">
        <f>IFERROR(VLOOKUP(D780,'Tabelas auxiliares'!$A$3:$B$61,2,FALSE),"")</f>
        <v>SUGEPE-FOLHA - PASEP + AUX. MORADIA</v>
      </c>
      <c r="G780" s="51" t="str">
        <f>IFERROR(VLOOKUP($B780,'Tabelas auxiliares'!$A$65:$C$102,2,FALSE),"")</f>
        <v>Folha de Pagamento - Benefícios</v>
      </c>
      <c r="H780" s="51" t="str">
        <f>IFERROR(VLOOKUP($B780,'Tabelas auxiliares'!$A$65:$C$102,3,FALSE),"")</f>
        <v xml:space="preserve">AUXILIO FUNERAL / CONTRATACAO POR TEMPO DETERMINADO / BENEF.ASSIST. DO SERVIDOR E DO MILITAR / AUXILIO-ALIMENTACAO / AUXILIO-TRANSPORTE / INDENIZACOES E RESTITUICOES / DESPESAS DE EXERCICIOS ANTERIORES </v>
      </c>
      <c r="I780" t="s">
        <v>1517</v>
      </c>
      <c r="J780" t="s">
        <v>2138</v>
      </c>
      <c r="K780" t="s">
        <v>2341</v>
      </c>
      <c r="L780" t="s">
        <v>2140</v>
      </c>
      <c r="M780" t="s">
        <v>165</v>
      </c>
      <c r="N780" t="s">
        <v>128</v>
      </c>
      <c r="O780" t="s">
        <v>862</v>
      </c>
      <c r="P780" t="s">
        <v>2246</v>
      </c>
      <c r="Q780" t="s">
        <v>168</v>
      </c>
      <c r="R780" t="s">
        <v>165</v>
      </c>
      <c r="S780" t="s">
        <v>119</v>
      </c>
      <c r="T780" t="s">
        <v>1960</v>
      </c>
      <c r="U780" t="s">
        <v>137</v>
      </c>
      <c r="V780" t="s">
        <v>2261</v>
      </c>
      <c r="W780" t="s">
        <v>2262</v>
      </c>
      <c r="X780" s="51" t="str">
        <f t="shared" si="18"/>
        <v>3</v>
      </c>
      <c r="Y780" s="51" t="str">
        <f>IF(T780="","",IF(AND(T780&lt;&gt;'Tabelas auxiliares'!$B$236,T780&lt;&gt;'Tabelas auxiliares'!$B$237,T780&lt;&gt;'Tabelas auxiliares'!$C$236,T780&lt;&gt;'Tabelas auxiliares'!$C$237,T780&lt;&gt;'Tabelas auxiliares'!$D$236),"FOLHA DE PESSOAL",IF(X780='Tabelas auxiliares'!$A$237,"CUSTEIO",IF(X780='Tabelas auxiliares'!$A$236,"INVESTIMENTO","ERRO - VERIFICAR"))))</f>
        <v>FOLHA DE PESSOAL</v>
      </c>
      <c r="Z780" s="64">
        <f t="shared" si="19"/>
        <v>90810.65</v>
      </c>
      <c r="AC780" s="44">
        <v>90810.65</v>
      </c>
      <c r="AD780" s="72"/>
      <c r="AE780" s="72"/>
      <c r="AF780" s="72"/>
      <c r="AG780" s="72"/>
      <c r="AH780" s="72"/>
      <c r="AI780" s="72"/>
      <c r="AJ780" s="72"/>
      <c r="AK780" s="72"/>
      <c r="AL780" s="72"/>
      <c r="AM780" s="72"/>
      <c r="AN780" s="72"/>
      <c r="AO780" s="72"/>
    </row>
    <row r="781" spans="1:41" x14ac:dyDescent="0.25">
      <c r="A781" t="s">
        <v>594</v>
      </c>
      <c r="B781" t="s">
        <v>358</v>
      </c>
      <c r="C781" t="s">
        <v>595</v>
      </c>
      <c r="D781" t="s">
        <v>90</v>
      </c>
      <c r="E781" t="s">
        <v>117</v>
      </c>
      <c r="F781" s="51" t="str">
        <f>IFERROR(VLOOKUP(D781,'Tabelas auxiliares'!$A$3:$B$61,2,FALSE),"")</f>
        <v>SUGEPE-FOLHA - PASEP + AUX. MORADIA</v>
      </c>
      <c r="G781" s="51" t="str">
        <f>IFERROR(VLOOKUP($B781,'Tabelas auxiliares'!$A$65:$C$102,2,FALSE),"")</f>
        <v>Folha de Pagamento - Benefícios</v>
      </c>
      <c r="H781" s="51" t="str">
        <f>IFERROR(VLOOKUP($B781,'Tabelas auxiliares'!$A$65:$C$102,3,FALSE),"")</f>
        <v xml:space="preserve">AUXILIO FUNERAL / CONTRATACAO POR TEMPO DETERMINADO / BENEF.ASSIST. DO SERVIDOR E DO MILITAR / AUXILIO-ALIMENTACAO / AUXILIO-TRANSPORTE / INDENIZACOES E RESTITUICOES / DESPESAS DE EXERCICIOS ANTERIORES </v>
      </c>
      <c r="I781" t="s">
        <v>1517</v>
      </c>
      <c r="J781" t="s">
        <v>2138</v>
      </c>
      <c r="K781" t="s">
        <v>2342</v>
      </c>
      <c r="L781" t="s">
        <v>2140</v>
      </c>
      <c r="M781" t="s">
        <v>165</v>
      </c>
      <c r="N781" t="s">
        <v>130</v>
      </c>
      <c r="O781" t="s">
        <v>927</v>
      </c>
      <c r="P781" t="s">
        <v>1969</v>
      </c>
      <c r="Q781" t="s">
        <v>168</v>
      </c>
      <c r="R781" t="s">
        <v>165</v>
      </c>
      <c r="S781" t="s">
        <v>119</v>
      </c>
      <c r="T781" t="s">
        <v>1960</v>
      </c>
      <c r="U781" t="s">
        <v>141</v>
      </c>
      <c r="V781" t="s">
        <v>1970</v>
      </c>
      <c r="W781" t="s">
        <v>1971</v>
      </c>
      <c r="X781" s="51" t="str">
        <f t="shared" si="18"/>
        <v>3</v>
      </c>
      <c r="Y781" s="51" t="str">
        <f>IF(T781="","",IF(AND(T781&lt;&gt;'Tabelas auxiliares'!$B$236,T781&lt;&gt;'Tabelas auxiliares'!$B$237,T781&lt;&gt;'Tabelas auxiliares'!$C$236,T781&lt;&gt;'Tabelas auxiliares'!$C$237,T781&lt;&gt;'Tabelas auxiliares'!$D$236),"FOLHA DE PESSOAL",IF(X781='Tabelas auxiliares'!$A$237,"CUSTEIO",IF(X781='Tabelas auxiliares'!$A$236,"INVESTIMENTO","ERRO - VERIFICAR"))))</f>
        <v>FOLHA DE PESSOAL</v>
      </c>
      <c r="Z781" s="64">
        <f t="shared" si="19"/>
        <v>165816.70000000001</v>
      </c>
      <c r="AC781" s="44">
        <v>165816.70000000001</v>
      </c>
      <c r="AD781" s="72"/>
      <c r="AE781" s="72"/>
      <c r="AF781" s="72"/>
      <c r="AG781" s="72"/>
      <c r="AH781" s="72"/>
      <c r="AI781" s="72"/>
      <c r="AJ781" s="72"/>
      <c r="AK781" s="72"/>
      <c r="AL781" s="72"/>
      <c r="AM781" s="72"/>
      <c r="AN781" s="72"/>
      <c r="AO781" s="72"/>
    </row>
    <row r="782" spans="1:41" x14ac:dyDescent="0.25">
      <c r="A782" t="s">
        <v>594</v>
      </c>
      <c r="B782" t="s">
        <v>358</v>
      </c>
      <c r="C782" t="s">
        <v>595</v>
      </c>
      <c r="D782" t="s">
        <v>90</v>
      </c>
      <c r="E782" t="s">
        <v>117</v>
      </c>
      <c r="F782" s="51" t="str">
        <f>IFERROR(VLOOKUP(D782,'Tabelas auxiliares'!$A$3:$B$61,2,FALSE),"")</f>
        <v>SUGEPE-FOLHA - PASEP + AUX. MORADIA</v>
      </c>
      <c r="G782" s="51" t="str">
        <f>IFERROR(VLOOKUP($B782,'Tabelas auxiliares'!$A$65:$C$102,2,FALSE),"")</f>
        <v>Folha de Pagamento - Benefícios</v>
      </c>
      <c r="H782" s="51" t="str">
        <f>IFERROR(VLOOKUP($B782,'Tabelas auxiliares'!$A$65:$C$102,3,FALSE),"")</f>
        <v xml:space="preserve">AUXILIO FUNERAL / CONTRATACAO POR TEMPO DETERMINADO / BENEF.ASSIST. DO SERVIDOR E DO MILITAR / AUXILIO-ALIMENTACAO / AUXILIO-TRANSPORTE / INDENIZACOES E RESTITUICOES / DESPESAS DE EXERCICIOS ANTERIORES </v>
      </c>
      <c r="I782" t="s">
        <v>829</v>
      </c>
      <c r="J782" t="s">
        <v>2343</v>
      </c>
      <c r="K782" t="s">
        <v>2344</v>
      </c>
      <c r="L782" t="s">
        <v>2345</v>
      </c>
      <c r="M782" t="s">
        <v>1968</v>
      </c>
      <c r="N782" t="s">
        <v>130</v>
      </c>
      <c r="O782" t="s">
        <v>927</v>
      </c>
      <c r="P782" t="s">
        <v>1969</v>
      </c>
      <c r="Q782" t="s">
        <v>168</v>
      </c>
      <c r="R782" t="s">
        <v>165</v>
      </c>
      <c r="S782" t="s">
        <v>119</v>
      </c>
      <c r="T782" t="s">
        <v>1960</v>
      </c>
      <c r="U782" t="s">
        <v>141</v>
      </c>
      <c r="V782" t="s">
        <v>1970</v>
      </c>
      <c r="W782" t="s">
        <v>1971</v>
      </c>
      <c r="X782" s="51" t="str">
        <f t="shared" si="18"/>
        <v>3</v>
      </c>
      <c r="Y782" s="51" t="str">
        <f>IF(T782="","",IF(AND(T782&lt;&gt;'Tabelas auxiliares'!$B$236,T782&lt;&gt;'Tabelas auxiliares'!$B$237,T782&lt;&gt;'Tabelas auxiliares'!$C$236,T782&lt;&gt;'Tabelas auxiliares'!$C$237,T782&lt;&gt;'Tabelas auxiliares'!$D$236),"FOLHA DE PESSOAL",IF(X782='Tabelas auxiliares'!$A$237,"CUSTEIO",IF(X782='Tabelas auxiliares'!$A$236,"INVESTIMENTO","ERRO - VERIFICAR"))))</f>
        <v>FOLHA DE PESSOAL</v>
      </c>
      <c r="Z782" s="64">
        <f t="shared" si="19"/>
        <v>1174.6400000000001</v>
      </c>
      <c r="AC782" s="44">
        <v>1174.6400000000001</v>
      </c>
      <c r="AD782" s="72"/>
      <c r="AE782" s="72"/>
      <c r="AF782" s="72"/>
      <c r="AG782" s="72"/>
      <c r="AH782" s="72"/>
      <c r="AI782" s="72"/>
      <c r="AJ782" s="72"/>
      <c r="AK782" s="72"/>
      <c r="AL782" s="72"/>
      <c r="AM782" s="72"/>
      <c r="AN782" s="72"/>
      <c r="AO782" s="72"/>
    </row>
    <row r="783" spans="1:41" x14ac:dyDescent="0.25">
      <c r="A783" t="s">
        <v>594</v>
      </c>
      <c r="B783" t="s">
        <v>358</v>
      </c>
      <c r="C783" t="s">
        <v>595</v>
      </c>
      <c r="D783" t="s">
        <v>90</v>
      </c>
      <c r="E783" t="s">
        <v>117</v>
      </c>
      <c r="F783" s="51" t="str">
        <f>IFERROR(VLOOKUP(D783,'Tabelas auxiliares'!$A$3:$B$61,2,FALSE),"")</f>
        <v>SUGEPE-FOLHA - PASEP + AUX. MORADIA</v>
      </c>
      <c r="G783" s="51" t="str">
        <f>IFERROR(VLOOKUP($B783,'Tabelas auxiliares'!$A$65:$C$102,2,FALSE),"")</f>
        <v>Folha de Pagamento - Benefícios</v>
      </c>
      <c r="H783" s="51" t="str">
        <f>IFERROR(VLOOKUP($B783,'Tabelas auxiliares'!$A$65:$C$102,3,FALSE),"")</f>
        <v xml:space="preserve">AUXILIO FUNERAL / CONTRATACAO POR TEMPO DETERMINADO / BENEF.ASSIST. DO SERVIDOR E DO MILITAR / AUXILIO-ALIMENTACAO / AUXILIO-TRANSPORTE / INDENIZACOES E RESTITUICOES / DESPESAS DE EXERCICIOS ANTERIORES </v>
      </c>
      <c r="I783" t="s">
        <v>1139</v>
      </c>
      <c r="J783" t="s">
        <v>2151</v>
      </c>
      <c r="K783" t="s">
        <v>2346</v>
      </c>
      <c r="L783" t="s">
        <v>2153</v>
      </c>
      <c r="M783" t="s">
        <v>165</v>
      </c>
      <c r="N783" t="s">
        <v>128</v>
      </c>
      <c r="O783" t="s">
        <v>2237</v>
      </c>
      <c r="P783" t="s">
        <v>2238</v>
      </c>
      <c r="Q783" t="s">
        <v>168</v>
      </c>
      <c r="R783" t="s">
        <v>165</v>
      </c>
      <c r="S783" t="s">
        <v>119</v>
      </c>
      <c r="T783" t="s">
        <v>1960</v>
      </c>
      <c r="U783" t="s">
        <v>138</v>
      </c>
      <c r="V783" t="s">
        <v>2239</v>
      </c>
      <c r="W783" t="s">
        <v>2240</v>
      </c>
      <c r="X783" s="51" t="str">
        <f t="shared" si="18"/>
        <v>3</v>
      </c>
      <c r="Y783" s="51" t="str">
        <f>IF(T783="","",IF(AND(T783&lt;&gt;'Tabelas auxiliares'!$B$236,T783&lt;&gt;'Tabelas auxiliares'!$B$237,T783&lt;&gt;'Tabelas auxiliares'!$C$236,T783&lt;&gt;'Tabelas auxiliares'!$C$237,T783&lt;&gt;'Tabelas auxiliares'!$D$236),"FOLHA DE PESSOAL",IF(X783='Tabelas auxiliares'!$A$237,"CUSTEIO",IF(X783='Tabelas auxiliares'!$A$236,"INVESTIMENTO","ERRO - VERIFICAR"))))</f>
        <v>FOLHA DE PESSOAL</v>
      </c>
      <c r="Z783" s="64">
        <f t="shared" si="19"/>
        <v>45581.4</v>
      </c>
      <c r="AA783" s="44">
        <v>4396.57</v>
      </c>
      <c r="AC783" s="44">
        <v>41184.83</v>
      </c>
      <c r="AD783" s="72"/>
      <c r="AE783" s="72"/>
      <c r="AF783" s="72"/>
      <c r="AG783" s="72"/>
      <c r="AH783" s="72"/>
      <c r="AI783" s="72"/>
      <c r="AJ783" s="72"/>
      <c r="AK783" s="72"/>
      <c r="AL783" s="72"/>
      <c r="AM783" s="72"/>
      <c r="AN783" s="72"/>
      <c r="AO783" s="72"/>
    </row>
    <row r="784" spans="1:41" x14ac:dyDescent="0.25">
      <c r="A784" t="s">
        <v>594</v>
      </c>
      <c r="B784" t="s">
        <v>358</v>
      </c>
      <c r="C784" t="s">
        <v>595</v>
      </c>
      <c r="D784" t="s">
        <v>90</v>
      </c>
      <c r="E784" t="s">
        <v>117</v>
      </c>
      <c r="F784" s="51" t="str">
        <f>IFERROR(VLOOKUP(D784,'Tabelas auxiliares'!$A$3:$B$61,2,FALSE),"")</f>
        <v>SUGEPE-FOLHA - PASEP + AUX. MORADIA</v>
      </c>
      <c r="G784" s="51" t="str">
        <f>IFERROR(VLOOKUP($B784,'Tabelas auxiliares'!$A$65:$C$102,2,FALSE),"")</f>
        <v>Folha de Pagamento - Benefícios</v>
      </c>
      <c r="H784" s="51" t="str">
        <f>IFERROR(VLOOKUP($B784,'Tabelas auxiliares'!$A$65:$C$102,3,FALSE),"")</f>
        <v xml:space="preserve">AUXILIO FUNERAL / CONTRATACAO POR TEMPO DETERMINADO / BENEF.ASSIST. DO SERVIDOR E DO MILITAR / AUXILIO-ALIMENTACAO / AUXILIO-TRANSPORTE / INDENIZACOES E RESTITUICOES / DESPESAS DE EXERCICIOS ANTERIORES </v>
      </c>
      <c r="I784" t="s">
        <v>1139</v>
      </c>
      <c r="J784" t="s">
        <v>2151</v>
      </c>
      <c r="K784" t="s">
        <v>2347</v>
      </c>
      <c r="L784" t="s">
        <v>2153</v>
      </c>
      <c r="M784" t="s">
        <v>165</v>
      </c>
      <c r="N784" t="s">
        <v>128</v>
      </c>
      <c r="O784" t="s">
        <v>927</v>
      </c>
      <c r="P784" t="s">
        <v>2242</v>
      </c>
      <c r="Q784" t="s">
        <v>168</v>
      </c>
      <c r="R784" t="s">
        <v>165</v>
      </c>
      <c r="S784" t="s">
        <v>119</v>
      </c>
      <c r="T784" t="s">
        <v>1960</v>
      </c>
      <c r="U784" t="s">
        <v>140</v>
      </c>
      <c r="V784" t="s">
        <v>2243</v>
      </c>
      <c r="W784" t="s">
        <v>2244</v>
      </c>
      <c r="X784" s="51" t="str">
        <f t="shared" si="18"/>
        <v>3</v>
      </c>
      <c r="Y784" s="51" t="str">
        <f>IF(T784="","",IF(AND(T784&lt;&gt;'Tabelas auxiliares'!$B$236,T784&lt;&gt;'Tabelas auxiliares'!$B$237,T784&lt;&gt;'Tabelas auxiliares'!$C$236,T784&lt;&gt;'Tabelas auxiliares'!$C$237,T784&lt;&gt;'Tabelas auxiliares'!$D$236),"FOLHA DE PESSOAL",IF(X784='Tabelas auxiliares'!$A$237,"CUSTEIO",IF(X784='Tabelas auxiliares'!$A$236,"INVESTIMENTO","ERRO - VERIFICAR"))))</f>
        <v>FOLHA DE PESSOAL</v>
      </c>
      <c r="Z784" s="64">
        <f t="shared" si="19"/>
        <v>2247</v>
      </c>
      <c r="AA784" s="44">
        <v>224.7</v>
      </c>
      <c r="AC784" s="44">
        <v>2022.3</v>
      </c>
      <c r="AD784" s="72"/>
      <c r="AE784" s="72"/>
      <c r="AF784" s="72"/>
      <c r="AG784" s="72"/>
      <c r="AH784" s="72"/>
      <c r="AI784" s="72"/>
      <c r="AJ784" s="72"/>
      <c r="AK784" s="72"/>
      <c r="AL784" s="72"/>
      <c r="AM784" s="72"/>
      <c r="AN784" s="72"/>
      <c r="AO784" s="72"/>
    </row>
    <row r="785" spans="1:41" x14ac:dyDescent="0.25">
      <c r="A785" t="s">
        <v>594</v>
      </c>
      <c r="B785" t="s">
        <v>358</v>
      </c>
      <c r="C785" t="s">
        <v>595</v>
      </c>
      <c r="D785" t="s">
        <v>90</v>
      </c>
      <c r="E785" t="s">
        <v>117</v>
      </c>
      <c r="F785" s="51" t="str">
        <f>IFERROR(VLOOKUP(D785,'Tabelas auxiliares'!$A$3:$B$61,2,FALSE),"")</f>
        <v>SUGEPE-FOLHA - PASEP + AUX. MORADIA</v>
      </c>
      <c r="G785" s="51" t="str">
        <f>IFERROR(VLOOKUP($B785,'Tabelas auxiliares'!$A$65:$C$102,2,FALSE),"")</f>
        <v>Folha de Pagamento - Benefícios</v>
      </c>
      <c r="H785" s="51" t="str">
        <f>IFERROR(VLOOKUP($B785,'Tabelas auxiliares'!$A$65:$C$102,3,FALSE),"")</f>
        <v xml:space="preserve">AUXILIO FUNERAL / CONTRATACAO POR TEMPO DETERMINADO / BENEF.ASSIST. DO SERVIDOR E DO MILITAR / AUXILIO-ALIMENTACAO / AUXILIO-TRANSPORTE / INDENIZACOES E RESTITUICOES / DESPESAS DE EXERCICIOS ANTERIORES </v>
      </c>
      <c r="I785" t="s">
        <v>1139</v>
      </c>
      <c r="J785" t="s">
        <v>2151</v>
      </c>
      <c r="K785" t="s">
        <v>2348</v>
      </c>
      <c r="L785" t="s">
        <v>2153</v>
      </c>
      <c r="M785" t="s">
        <v>165</v>
      </c>
      <c r="N785" t="s">
        <v>128</v>
      </c>
      <c r="O785" t="s">
        <v>862</v>
      </c>
      <c r="P785" t="s">
        <v>2246</v>
      </c>
      <c r="Q785" t="s">
        <v>168</v>
      </c>
      <c r="R785" t="s">
        <v>165</v>
      </c>
      <c r="S785" t="s">
        <v>119</v>
      </c>
      <c r="T785" t="s">
        <v>1960</v>
      </c>
      <c r="U785" t="s">
        <v>137</v>
      </c>
      <c r="V785" t="s">
        <v>2247</v>
      </c>
      <c r="W785" t="s">
        <v>2248</v>
      </c>
      <c r="X785" s="51" t="str">
        <f t="shared" si="18"/>
        <v>3</v>
      </c>
      <c r="Y785" s="51" t="str">
        <f>IF(T785="","",IF(AND(T785&lt;&gt;'Tabelas auxiliares'!$B$236,T785&lt;&gt;'Tabelas auxiliares'!$B$237,T785&lt;&gt;'Tabelas auxiliares'!$C$236,T785&lt;&gt;'Tabelas auxiliares'!$C$237,T785&lt;&gt;'Tabelas auxiliares'!$D$236),"FOLHA DE PESSOAL",IF(X785='Tabelas auxiliares'!$A$237,"CUSTEIO",IF(X785='Tabelas auxiliares'!$A$236,"INVESTIMENTO","ERRO - VERIFICAR"))))</f>
        <v>FOLHA DE PESSOAL</v>
      </c>
      <c r="Z785" s="64">
        <f t="shared" si="19"/>
        <v>1581.0900000000001</v>
      </c>
      <c r="AA785" s="44">
        <v>23.95</v>
      </c>
      <c r="AC785" s="44">
        <v>1557.14</v>
      </c>
      <c r="AD785" s="72"/>
      <c r="AE785" s="72"/>
      <c r="AF785" s="72"/>
      <c r="AG785" s="72"/>
      <c r="AH785" s="72"/>
      <c r="AI785" s="72"/>
      <c r="AJ785" s="72"/>
      <c r="AK785" s="72"/>
      <c r="AL785" s="72"/>
      <c r="AM785" s="72"/>
      <c r="AN785" s="72"/>
      <c r="AO785" s="72"/>
    </row>
    <row r="786" spans="1:41" x14ac:dyDescent="0.25">
      <c r="A786" t="s">
        <v>594</v>
      </c>
      <c r="B786" t="s">
        <v>358</v>
      </c>
      <c r="C786" t="s">
        <v>595</v>
      </c>
      <c r="D786" t="s">
        <v>90</v>
      </c>
      <c r="E786" t="s">
        <v>117</v>
      </c>
      <c r="F786" s="51" t="str">
        <f>IFERROR(VLOOKUP(D786,'Tabelas auxiliares'!$A$3:$B$61,2,FALSE),"")</f>
        <v>SUGEPE-FOLHA - PASEP + AUX. MORADIA</v>
      </c>
      <c r="G786" s="51" t="str">
        <f>IFERROR(VLOOKUP($B786,'Tabelas auxiliares'!$A$65:$C$102,2,FALSE),"")</f>
        <v>Folha de Pagamento - Benefícios</v>
      </c>
      <c r="H786" s="51" t="str">
        <f>IFERROR(VLOOKUP($B786,'Tabelas auxiliares'!$A$65:$C$102,3,FALSE),"")</f>
        <v xml:space="preserve">AUXILIO FUNERAL / CONTRATACAO POR TEMPO DETERMINADO / BENEF.ASSIST. DO SERVIDOR E DO MILITAR / AUXILIO-ALIMENTACAO / AUXILIO-TRANSPORTE / INDENIZACOES E RESTITUICOES / DESPESAS DE EXERCICIOS ANTERIORES </v>
      </c>
      <c r="I786" t="s">
        <v>1139</v>
      </c>
      <c r="J786" t="s">
        <v>2151</v>
      </c>
      <c r="K786" t="s">
        <v>2349</v>
      </c>
      <c r="L786" t="s">
        <v>2153</v>
      </c>
      <c r="M786" t="s">
        <v>165</v>
      </c>
      <c r="N786" t="s">
        <v>128</v>
      </c>
      <c r="O786" t="s">
        <v>2250</v>
      </c>
      <c r="P786" t="s">
        <v>2251</v>
      </c>
      <c r="Q786" t="s">
        <v>168</v>
      </c>
      <c r="R786" t="s">
        <v>165</v>
      </c>
      <c r="S786" t="s">
        <v>119</v>
      </c>
      <c r="T786" t="s">
        <v>1960</v>
      </c>
      <c r="U786" t="s">
        <v>142</v>
      </c>
      <c r="V786" t="s">
        <v>2252</v>
      </c>
      <c r="W786" t="s">
        <v>2253</v>
      </c>
      <c r="X786" s="51" t="str">
        <f t="shared" ref="X786:X849" si="20">LEFT(V786,1)</f>
        <v>3</v>
      </c>
      <c r="Y786" s="51" t="str">
        <f>IF(T786="","",IF(AND(T786&lt;&gt;'Tabelas auxiliares'!$B$236,T786&lt;&gt;'Tabelas auxiliares'!$B$237,T786&lt;&gt;'Tabelas auxiliares'!$C$236,T786&lt;&gt;'Tabelas auxiliares'!$C$237,T786&lt;&gt;'Tabelas auxiliares'!$D$236),"FOLHA DE PESSOAL",IF(X786='Tabelas auxiliares'!$A$237,"CUSTEIO",IF(X786='Tabelas auxiliares'!$A$236,"INVESTIMENTO","ERRO - VERIFICAR"))))</f>
        <v>FOLHA DE PESSOAL</v>
      </c>
      <c r="Z786" s="64">
        <f t="shared" si="19"/>
        <v>2155.7399999999998</v>
      </c>
      <c r="AC786" s="44">
        <v>2155.7399999999998</v>
      </c>
      <c r="AD786" s="72"/>
      <c r="AE786" s="72"/>
      <c r="AF786" s="72"/>
      <c r="AG786" s="72"/>
      <c r="AH786" s="72"/>
      <c r="AI786" s="72"/>
      <c r="AJ786" s="72"/>
      <c r="AK786" s="72"/>
      <c r="AL786" s="72"/>
      <c r="AM786" s="72"/>
      <c r="AN786" s="72"/>
      <c r="AO786" s="72"/>
    </row>
    <row r="787" spans="1:41" x14ac:dyDescent="0.25">
      <c r="A787" t="s">
        <v>594</v>
      </c>
      <c r="B787" t="s">
        <v>358</v>
      </c>
      <c r="C787" t="s">
        <v>595</v>
      </c>
      <c r="D787" t="s">
        <v>90</v>
      </c>
      <c r="E787" t="s">
        <v>117</v>
      </c>
      <c r="F787" s="51" t="str">
        <f>IFERROR(VLOOKUP(D787,'Tabelas auxiliares'!$A$3:$B$61,2,FALSE),"")</f>
        <v>SUGEPE-FOLHA - PASEP + AUX. MORADIA</v>
      </c>
      <c r="G787" s="51" t="str">
        <f>IFERROR(VLOOKUP($B787,'Tabelas auxiliares'!$A$65:$C$102,2,FALSE),"")</f>
        <v>Folha de Pagamento - Benefícios</v>
      </c>
      <c r="H787" s="51" t="str">
        <f>IFERROR(VLOOKUP($B787,'Tabelas auxiliares'!$A$65:$C$102,3,FALSE),"")</f>
        <v xml:space="preserve">AUXILIO FUNERAL / CONTRATACAO POR TEMPO DETERMINADO / BENEF.ASSIST. DO SERVIDOR E DO MILITAR / AUXILIO-ALIMENTACAO / AUXILIO-TRANSPORTE / INDENIZACOES E RESTITUICOES / DESPESAS DE EXERCICIOS ANTERIORES </v>
      </c>
      <c r="I787" t="s">
        <v>1139</v>
      </c>
      <c r="J787" t="s">
        <v>2151</v>
      </c>
      <c r="K787" t="s">
        <v>2350</v>
      </c>
      <c r="L787" t="s">
        <v>2153</v>
      </c>
      <c r="M787" t="s">
        <v>165</v>
      </c>
      <c r="N787" t="s">
        <v>128</v>
      </c>
      <c r="O787" t="s">
        <v>927</v>
      </c>
      <c r="P787" t="s">
        <v>2242</v>
      </c>
      <c r="Q787" t="s">
        <v>168</v>
      </c>
      <c r="R787" t="s">
        <v>165</v>
      </c>
      <c r="S787" t="s">
        <v>119</v>
      </c>
      <c r="T787" t="s">
        <v>1960</v>
      </c>
      <c r="U787" t="s">
        <v>140</v>
      </c>
      <c r="V787" t="s">
        <v>2255</v>
      </c>
      <c r="W787" t="s">
        <v>2256</v>
      </c>
      <c r="X787" s="51" t="str">
        <f t="shared" si="20"/>
        <v>3</v>
      </c>
      <c r="Y787" s="51" t="str">
        <f>IF(T787="","",IF(AND(T787&lt;&gt;'Tabelas auxiliares'!$B$236,T787&lt;&gt;'Tabelas auxiliares'!$B$237,T787&lt;&gt;'Tabelas auxiliares'!$C$236,T787&lt;&gt;'Tabelas auxiliares'!$C$237,T787&lt;&gt;'Tabelas auxiliares'!$D$236),"FOLHA DE PESSOAL",IF(X787='Tabelas auxiliares'!$A$237,"CUSTEIO",IF(X787='Tabelas auxiliares'!$A$236,"INVESTIMENTO","ERRO - VERIFICAR"))))</f>
        <v>FOLHA DE PESSOAL</v>
      </c>
      <c r="Z787" s="64">
        <f t="shared" ref="Z787:Z850" si="21">IF(AA787+AB787+AC787&lt;&gt;0,AA787+AB787+AC787,"")</f>
        <v>66768</v>
      </c>
      <c r="AA787" s="44">
        <v>6018.75</v>
      </c>
      <c r="AC787" s="44">
        <v>60749.25</v>
      </c>
      <c r="AD787" s="72"/>
      <c r="AE787" s="72"/>
      <c r="AF787" s="72"/>
      <c r="AG787" s="72"/>
      <c r="AH787" s="72"/>
      <c r="AI787" s="72"/>
      <c r="AJ787" s="72"/>
      <c r="AK787" s="72"/>
      <c r="AL787" s="72"/>
      <c r="AM787" s="72"/>
      <c r="AN787" s="72"/>
      <c r="AO787" s="72"/>
    </row>
    <row r="788" spans="1:41" x14ac:dyDescent="0.25">
      <c r="A788" t="s">
        <v>594</v>
      </c>
      <c r="B788" t="s">
        <v>358</v>
      </c>
      <c r="C788" t="s">
        <v>595</v>
      </c>
      <c r="D788" t="s">
        <v>90</v>
      </c>
      <c r="E788" t="s">
        <v>117</v>
      </c>
      <c r="F788" s="51" t="str">
        <f>IFERROR(VLOOKUP(D788,'Tabelas auxiliares'!$A$3:$B$61,2,FALSE),"")</f>
        <v>SUGEPE-FOLHA - PASEP + AUX. MORADIA</v>
      </c>
      <c r="G788" s="51" t="str">
        <f>IFERROR(VLOOKUP($B788,'Tabelas auxiliares'!$A$65:$C$102,2,FALSE),"")</f>
        <v>Folha de Pagamento - Benefícios</v>
      </c>
      <c r="H788" s="51" t="str">
        <f>IFERROR(VLOOKUP($B788,'Tabelas auxiliares'!$A$65:$C$102,3,FALSE),"")</f>
        <v xml:space="preserve">AUXILIO FUNERAL / CONTRATACAO POR TEMPO DETERMINADO / BENEF.ASSIST. DO SERVIDOR E DO MILITAR / AUXILIO-ALIMENTACAO / AUXILIO-TRANSPORTE / INDENIZACOES E RESTITUICOES / DESPESAS DE EXERCICIOS ANTERIORES </v>
      </c>
      <c r="I788" t="s">
        <v>1139</v>
      </c>
      <c r="J788" t="s">
        <v>2151</v>
      </c>
      <c r="K788" t="s">
        <v>2351</v>
      </c>
      <c r="L788" t="s">
        <v>2153</v>
      </c>
      <c r="M788" t="s">
        <v>165</v>
      </c>
      <c r="N788" t="s">
        <v>128</v>
      </c>
      <c r="O788" t="s">
        <v>2237</v>
      </c>
      <c r="P788" t="s">
        <v>2238</v>
      </c>
      <c r="Q788" t="s">
        <v>168</v>
      </c>
      <c r="R788" t="s">
        <v>165</v>
      </c>
      <c r="S788" t="s">
        <v>119</v>
      </c>
      <c r="T788" t="s">
        <v>1960</v>
      </c>
      <c r="U788" t="s">
        <v>138</v>
      </c>
      <c r="V788" t="s">
        <v>2258</v>
      </c>
      <c r="W788" t="s">
        <v>2259</v>
      </c>
      <c r="X788" s="51" t="str">
        <f t="shared" si="20"/>
        <v>3</v>
      </c>
      <c r="Y788" s="51" t="str">
        <f>IF(T788="","",IF(AND(T788&lt;&gt;'Tabelas auxiliares'!$B$236,T788&lt;&gt;'Tabelas auxiliares'!$B$237,T788&lt;&gt;'Tabelas auxiliares'!$C$236,T788&lt;&gt;'Tabelas auxiliares'!$C$237,T788&lt;&gt;'Tabelas auxiliares'!$D$236),"FOLHA DE PESSOAL",IF(X788='Tabelas auxiliares'!$A$237,"CUSTEIO",IF(X788='Tabelas auxiliares'!$A$236,"INVESTIMENTO","ERRO - VERIFICAR"))))</f>
        <v>FOLHA DE PESSOAL</v>
      </c>
      <c r="Z788" s="64">
        <f t="shared" si="21"/>
        <v>954776.37</v>
      </c>
      <c r="AA788" s="44">
        <v>3172.34</v>
      </c>
      <c r="AC788" s="44">
        <v>951604.03</v>
      </c>
      <c r="AD788" s="72"/>
      <c r="AE788" s="72"/>
      <c r="AF788" s="72"/>
      <c r="AG788" s="72"/>
      <c r="AH788" s="72"/>
      <c r="AI788" s="72"/>
      <c r="AJ788" s="72"/>
      <c r="AK788" s="72"/>
      <c r="AL788" s="72"/>
      <c r="AM788" s="72"/>
      <c r="AN788" s="72"/>
      <c r="AO788" s="72"/>
    </row>
    <row r="789" spans="1:41" x14ac:dyDescent="0.25">
      <c r="A789" t="s">
        <v>594</v>
      </c>
      <c r="B789" t="s">
        <v>358</v>
      </c>
      <c r="C789" t="s">
        <v>595</v>
      </c>
      <c r="D789" t="s">
        <v>90</v>
      </c>
      <c r="E789" t="s">
        <v>117</v>
      </c>
      <c r="F789" s="51" t="str">
        <f>IFERROR(VLOOKUP(D789,'Tabelas auxiliares'!$A$3:$B$61,2,FALSE),"")</f>
        <v>SUGEPE-FOLHA - PASEP + AUX. MORADIA</v>
      </c>
      <c r="G789" s="51" t="str">
        <f>IFERROR(VLOOKUP($B789,'Tabelas auxiliares'!$A$65:$C$102,2,FALSE),"")</f>
        <v>Folha de Pagamento - Benefícios</v>
      </c>
      <c r="H789" s="51" t="str">
        <f>IFERROR(VLOOKUP($B789,'Tabelas auxiliares'!$A$65:$C$102,3,FALSE),"")</f>
        <v xml:space="preserve">AUXILIO FUNERAL / CONTRATACAO POR TEMPO DETERMINADO / BENEF.ASSIST. DO SERVIDOR E DO MILITAR / AUXILIO-ALIMENTACAO / AUXILIO-TRANSPORTE / INDENIZACOES E RESTITUICOES / DESPESAS DE EXERCICIOS ANTERIORES </v>
      </c>
      <c r="I789" t="s">
        <v>1139</v>
      </c>
      <c r="J789" t="s">
        <v>2151</v>
      </c>
      <c r="K789" t="s">
        <v>2352</v>
      </c>
      <c r="L789" t="s">
        <v>2153</v>
      </c>
      <c r="M789" t="s">
        <v>165</v>
      </c>
      <c r="N789" t="s">
        <v>128</v>
      </c>
      <c r="O789" t="s">
        <v>862</v>
      </c>
      <c r="P789" t="s">
        <v>2246</v>
      </c>
      <c r="Q789" t="s">
        <v>168</v>
      </c>
      <c r="R789" t="s">
        <v>165</v>
      </c>
      <c r="S789" t="s">
        <v>119</v>
      </c>
      <c r="T789" t="s">
        <v>1960</v>
      </c>
      <c r="U789" t="s">
        <v>137</v>
      </c>
      <c r="V789" t="s">
        <v>2261</v>
      </c>
      <c r="W789" t="s">
        <v>2262</v>
      </c>
      <c r="X789" s="51" t="str">
        <f t="shared" si="20"/>
        <v>3</v>
      </c>
      <c r="Y789" s="51" t="str">
        <f>IF(T789="","",IF(AND(T789&lt;&gt;'Tabelas auxiliares'!$B$236,T789&lt;&gt;'Tabelas auxiliares'!$B$237,T789&lt;&gt;'Tabelas auxiliares'!$C$236,T789&lt;&gt;'Tabelas auxiliares'!$C$237,T789&lt;&gt;'Tabelas auxiliares'!$D$236),"FOLHA DE PESSOAL",IF(X789='Tabelas auxiliares'!$A$237,"CUSTEIO",IF(X789='Tabelas auxiliares'!$A$236,"INVESTIMENTO","ERRO - VERIFICAR"))))</f>
        <v>FOLHA DE PESSOAL</v>
      </c>
      <c r="Z789" s="64">
        <f t="shared" si="21"/>
        <v>132485.68</v>
      </c>
      <c r="AA789" s="44">
        <v>38795.050000000003</v>
      </c>
      <c r="AC789" s="44">
        <v>93690.63</v>
      </c>
      <c r="AD789" s="72"/>
      <c r="AE789" s="72"/>
      <c r="AF789" s="72"/>
      <c r="AG789" s="72"/>
      <c r="AH789" s="72"/>
      <c r="AI789" s="72"/>
      <c r="AJ789" s="72"/>
      <c r="AK789" s="72"/>
      <c r="AL789" s="72"/>
      <c r="AM789" s="72"/>
      <c r="AN789" s="72"/>
      <c r="AO789" s="72"/>
    </row>
    <row r="790" spans="1:41" x14ac:dyDescent="0.25">
      <c r="A790" t="s">
        <v>594</v>
      </c>
      <c r="B790" t="s">
        <v>358</v>
      </c>
      <c r="C790" t="s">
        <v>595</v>
      </c>
      <c r="D790" t="s">
        <v>90</v>
      </c>
      <c r="E790" t="s">
        <v>117</v>
      </c>
      <c r="F790" s="51" t="str">
        <f>IFERROR(VLOOKUP(D790,'Tabelas auxiliares'!$A$3:$B$61,2,FALSE),"")</f>
        <v>SUGEPE-FOLHA - PASEP + AUX. MORADIA</v>
      </c>
      <c r="G790" s="51" t="str">
        <f>IFERROR(VLOOKUP($B790,'Tabelas auxiliares'!$A$65:$C$102,2,FALSE),"")</f>
        <v>Folha de Pagamento - Benefícios</v>
      </c>
      <c r="H790" s="51" t="str">
        <f>IFERROR(VLOOKUP($B790,'Tabelas auxiliares'!$A$65:$C$102,3,FALSE),"")</f>
        <v xml:space="preserve">AUXILIO FUNERAL / CONTRATACAO POR TEMPO DETERMINADO / BENEF.ASSIST. DO SERVIDOR E DO MILITAR / AUXILIO-ALIMENTACAO / AUXILIO-TRANSPORTE / INDENIZACOES E RESTITUICOES / DESPESAS DE EXERCICIOS ANTERIORES </v>
      </c>
      <c r="I790" t="s">
        <v>1139</v>
      </c>
      <c r="J790" t="s">
        <v>2151</v>
      </c>
      <c r="K790" t="s">
        <v>2353</v>
      </c>
      <c r="L790" t="s">
        <v>2153</v>
      </c>
      <c r="M790" t="s">
        <v>165</v>
      </c>
      <c r="N790" t="s">
        <v>130</v>
      </c>
      <c r="O790" t="s">
        <v>927</v>
      </c>
      <c r="P790" t="s">
        <v>1969</v>
      </c>
      <c r="Q790" t="s">
        <v>168</v>
      </c>
      <c r="R790" t="s">
        <v>165</v>
      </c>
      <c r="S790" t="s">
        <v>119</v>
      </c>
      <c r="T790" t="s">
        <v>1960</v>
      </c>
      <c r="U790" t="s">
        <v>141</v>
      </c>
      <c r="V790" t="s">
        <v>2316</v>
      </c>
      <c r="W790" t="s">
        <v>2317</v>
      </c>
      <c r="X790" s="51" t="str">
        <f t="shared" si="20"/>
        <v>3</v>
      </c>
      <c r="Y790" s="51" t="str">
        <f>IF(T790="","",IF(AND(T790&lt;&gt;'Tabelas auxiliares'!$B$236,T790&lt;&gt;'Tabelas auxiliares'!$B$237,T790&lt;&gt;'Tabelas auxiliares'!$C$236,T790&lt;&gt;'Tabelas auxiliares'!$C$237,T790&lt;&gt;'Tabelas auxiliares'!$D$236),"FOLHA DE PESSOAL",IF(X790='Tabelas auxiliares'!$A$237,"CUSTEIO",IF(X790='Tabelas auxiliares'!$A$236,"INVESTIMENTO","ERRO - VERIFICAR"))))</f>
        <v>FOLHA DE PESSOAL</v>
      </c>
      <c r="Z790" s="64">
        <f t="shared" si="21"/>
        <v>4437.76</v>
      </c>
      <c r="AC790" s="44">
        <v>4437.76</v>
      </c>
      <c r="AD790" s="72"/>
      <c r="AE790" s="72"/>
      <c r="AF790" s="72"/>
      <c r="AG790" s="72"/>
      <c r="AH790" s="72"/>
      <c r="AI790" s="72"/>
      <c r="AJ790" s="72"/>
      <c r="AK790" s="72"/>
      <c r="AL790" s="72"/>
      <c r="AM790" s="72"/>
      <c r="AN790" s="72"/>
      <c r="AO790" s="72"/>
    </row>
    <row r="791" spans="1:41" x14ac:dyDescent="0.25">
      <c r="A791" t="s">
        <v>594</v>
      </c>
      <c r="B791" t="s">
        <v>358</v>
      </c>
      <c r="C791" t="s">
        <v>595</v>
      </c>
      <c r="D791" t="s">
        <v>90</v>
      </c>
      <c r="E791" t="s">
        <v>117</v>
      </c>
      <c r="F791" s="51" t="str">
        <f>IFERROR(VLOOKUP(D791,'Tabelas auxiliares'!$A$3:$B$61,2,FALSE),"")</f>
        <v>SUGEPE-FOLHA - PASEP + AUX. MORADIA</v>
      </c>
      <c r="G791" s="51" t="str">
        <f>IFERROR(VLOOKUP($B791,'Tabelas auxiliares'!$A$65:$C$102,2,FALSE),"")</f>
        <v>Folha de Pagamento - Benefícios</v>
      </c>
      <c r="H791" s="51" t="str">
        <f>IFERROR(VLOOKUP($B791,'Tabelas auxiliares'!$A$65:$C$102,3,FALSE),"")</f>
        <v xml:space="preserve">AUXILIO FUNERAL / CONTRATACAO POR TEMPO DETERMINADO / BENEF.ASSIST. DO SERVIDOR E DO MILITAR / AUXILIO-ALIMENTACAO / AUXILIO-TRANSPORTE / INDENIZACOES E RESTITUICOES / DESPESAS DE EXERCICIOS ANTERIORES </v>
      </c>
      <c r="I791" t="s">
        <v>1139</v>
      </c>
      <c r="J791" t="s">
        <v>2151</v>
      </c>
      <c r="K791" t="s">
        <v>2354</v>
      </c>
      <c r="L791" t="s">
        <v>2153</v>
      </c>
      <c r="M791" t="s">
        <v>165</v>
      </c>
      <c r="N791" t="s">
        <v>130</v>
      </c>
      <c r="O791" t="s">
        <v>927</v>
      </c>
      <c r="P791" t="s">
        <v>1969</v>
      </c>
      <c r="Q791" t="s">
        <v>168</v>
      </c>
      <c r="R791" t="s">
        <v>165</v>
      </c>
      <c r="S791" t="s">
        <v>119</v>
      </c>
      <c r="T791" t="s">
        <v>1960</v>
      </c>
      <c r="U791" t="s">
        <v>141</v>
      </c>
      <c r="V791" t="s">
        <v>1970</v>
      </c>
      <c r="W791" t="s">
        <v>1971</v>
      </c>
      <c r="X791" s="51" t="str">
        <f t="shared" si="20"/>
        <v>3</v>
      </c>
      <c r="Y791" s="51" t="str">
        <f>IF(T791="","",IF(AND(T791&lt;&gt;'Tabelas auxiliares'!$B$236,T791&lt;&gt;'Tabelas auxiliares'!$B$237,T791&lt;&gt;'Tabelas auxiliares'!$C$236,T791&lt;&gt;'Tabelas auxiliares'!$C$237,T791&lt;&gt;'Tabelas auxiliares'!$D$236),"FOLHA DE PESSOAL",IF(X791='Tabelas auxiliares'!$A$237,"CUSTEIO",IF(X791='Tabelas auxiliares'!$A$236,"INVESTIMENTO","ERRO - VERIFICAR"))))</f>
        <v>FOLHA DE PESSOAL</v>
      </c>
      <c r="Z791" s="64">
        <f t="shared" si="21"/>
        <v>167628.03</v>
      </c>
      <c r="AA791" s="44">
        <v>1693.03</v>
      </c>
      <c r="AC791" s="44">
        <v>165935</v>
      </c>
      <c r="AD791" s="72"/>
      <c r="AE791" s="72"/>
      <c r="AF791" s="72"/>
      <c r="AG791" s="72"/>
      <c r="AH791" s="72"/>
      <c r="AI791" s="72"/>
      <c r="AJ791" s="72"/>
      <c r="AK791" s="72"/>
      <c r="AL791" s="72"/>
      <c r="AM791" s="72"/>
      <c r="AN791" s="72"/>
      <c r="AO791" s="72"/>
    </row>
    <row r="792" spans="1:41" x14ac:dyDescent="0.25">
      <c r="A792" t="s">
        <v>594</v>
      </c>
      <c r="B792" t="s">
        <v>358</v>
      </c>
      <c r="C792" t="s">
        <v>595</v>
      </c>
      <c r="D792" t="s">
        <v>90</v>
      </c>
      <c r="E792" t="s">
        <v>117</v>
      </c>
      <c r="F792" s="51" t="str">
        <f>IFERROR(VLOOKUP(D792,'Tabelas auxiliares'!$A$3:$B$61,2,FALSE),"")</f>
        <v>SUGEPE-FOLHA - PASEP + AUX. MORADIA</v>
      </c>
      <c r="G792" s="51" t="str">
        <f>IFERROR(VLOOKUP($B792,'Tabelas auxiliares'!$A$65:$C$102,2,FALSE),"")</f>
        <v>Folha de Pagamento - Benefícios</v>
      </c>
      <c r="H792" s="51" t="str">
        <f>IFERROR(VLOOKUP($B792,'Tabelas auxiliares'!$A$65:$C$102,3,FALSE),"")</f>
        <v xml:space="preserve">AUXILIO FUNERAL / CONTRATACAO POR TEMPO DETERMINADO / BENEF.ASSIST. DO SERVIDOR E DO MILITAR / AUXILIO-ALIMENTACAO / AUXILIO-TRANSPORTE / INDENIZACOES E RESTITUICOES / DESPESAS DE EXERCICIOS ANTERIORES </v>
      </c>
      <c r="I792" t="s">
        <v>836</v>
      </c>
      <c r="J792" t="s">
        <v>2355</v>
      </c>
      <c r="K792" t="s">
        <v>2356</v>
      </c>
      <c r="L792" t="s">
        <v>2357</v>
      </c>
      <c r="M792" t="s">
        <v>1968</v>
      </c>
      <c r="N792" t="s">
        <v>130</v>
      </c>
      <c r="O792" t="s">
        <v>927</v>
      </c>
      <c r="P792" t="s">
        <v>1969</v>
      </c>
      <c r="Q792" t="s">
        <v>168</v>
      </c>
      <c r="R792" t="s">
        <v>165</v>
      </c>
      <c r="S792" t="s">
        <v>119</v>
      </c>
      <c r="T792" t="s">
        <v>1960</v>
      </c>
      <c r="U792" t="s">
        <v>141</v>
      </c>
      <c r="V792" t="s">
        <v>1970</v>
      </c>
      <c r="W792" t="s">
        <v>1971</v>
      </c>
      <c r="X792" s="51" t="str">
        <f t="shared" si="20"/>
        <v>3</v>
      </c>
      <c r="Y792" s="51" t="str">
        <f>IF(T792="","",IF(AND(T792&lt;&gt;'Tabelas auxiliares'!$B$236,T792&lt;&gt;'Tabelas auxiliares'!$B$237,T792&lt;&gt;'Tabelas auxiliares'!$C$236,T792&lt;&gt;'Tabelas auxiliares'!$C$237,T792&lt;&gt;'Tabelas auxiliares'!$D$236),"FOLHA DE PESSOAL",IF(X792='Tabelas auxiliares'!$A$237,"CUSTEIO",IF(X792='Tabelas auxiliares'!$A$236,"INVESTIMENTO","ERRO - VERIFICAR"))))</f>
        <v>FOLHA DE PESSOAL</v>
      </c>
      <c r="Z792" s="64">
        <f t="shared" si="21"/>
        <v>1174.6400000000001</v>
      </c>
      <c r="AC792" s="44">
        <v>1174.6400000000001</v>
      </c>
      <c r="AD792" s="72"/>
      <c r="AE792" s="72"/>
      <c r="AF792" s="72"/>
      <c r="AG792" s="72"/>
      <c r="AH792" s="72"/>
      <c r="AI792" s="72"/>
      <c r="AJ792" s="72"/>
      <c r="AK792" s="72"/>
      <c r="AL792" s="72"/>
      <c r="AM792" s="72"/>
      <c r="AN792" s="72"/>
      <c r="AO792" s="72"/>
    </row>
    <row r="793" spans="1:41" x14ac:dyDescent="0.25">
      <c r="A793" t="s">
        <v>594</v>
      </c>
      <c r="B793" t="s">
        <v>358</v>
      </c>
      <c r="C793" t="s">
        <v>595</v>
      </c>
      <c r="D793" t="s">
        <v>90</v>
      </c>
      <c r="E793" t="s">
        <v>117</v>
      </c>
      <c r="F793" s="51" t="str">
        <f>IFERROR(VLOOKUP(D793,'Tabelas auxiliares'!$A$3:$B$61,2,FALSE),"")</f>
        <v>SUGEPE-FOLHA - PASEP + AUX. MORADIA</v>
      </c>
      <c r="G793" s="51" t="str">
        <f>IFERROR(VLOOKUP($B793,'Tabelas auxiliares'!$A$65:$C$102,2,FALSE),"")</f>
        <v>Folha de Pagamento - Benefícios</v>
      </c>
      <c r="H793" s="51" t="str">
        <f>IFERROR(VLOOKUP($B793,'Tabelas auxiliares'!$A$65:$C$102,3,FALSE),"")</f>
        <v xml:space="preserve">AUXILIO FUNERAL / CONTRATACAO POR TEMPO DETERMINADO / BENEF.ASSIST. DO SERVIDOR E DO MILITAR / AUXILIO-ALIMENTACAO / AUXILIO-TRANSPORTE / INDENIZACOES E RESTITUICOES / DESPESAS DE EXERCICIOS ANTERIORES </v>
      </c>
      <c r="I793" t="s">
        <v>1756</v>
      </c>
      <c r="J793" t="s">
        <v>2165</v>
      </c>
      <c r="K793" t="s">
        <v>2358</v>
      </c>
      <c r="L793" t="s">
        <v>2167</v>
      </c>
      <c r="M793" t="s">
        <v>165</v>
      </c>
      <c r="N793" t="s">
        <v>128</v>
      </c>
      <c r="O793" t="s">
        <v>2237</v>
      </c>
      <c r="P793" t="s">
        <v>2238</v>
      </c>
      <c r="Q793" t="s">
        <v>168</v>
      </c>
      <c r="R793" t="s">
        <v>165</v>
      </c>
      <c r="S793" t="s">
        <v>119</v>
      </c>
      <c r="T793" t="s">
        <v>1960</v>
      </c>
      <c r="U793" t="s">
        <v>138</v>
      </c>
      <c r="V793" t="s">
        <v>2239</v>
      </c>
      <c r="W793" t="s">
        <v>2240</v>
      </c>
      <c r="X793" s="51" t="str">
        <f t="shared" si="20"/>
        <v>3</v>
      </c>
      <c r="Y793" s="51" t="str">
        <f>IF(T793="","",IF(AND(T793&lt;&gt;'Tabelas auxiliares'!$B$236,T793&lt;&gt;'Tabelas auxiliares'!$B$237,T793&lt;&gt;'Tabelas auxiliares'!$C$236,T793&lt;&gt;'Tabelas auxiliares'!$C$237,T793&lt;&gt;'Tabelas auxiliares'!$D$236),"FOLHA DE PESSOAL",IF(X793='Tabelas auxiliares'!$A$237,"CUSTEIO",IF(X793='Tabelas auxiliares'!$A$236,"INVESTIMENTO","ERRO - VERIFICAR"))))</f>
        <v>FOLHA DE PESSOAL</v>
      </c>
      <c r="Z793" s="64">
        <f t="shared" si="21"/>
        <v>50875.35</v>
      </c>
      <c r="AC793" s="44">
        <v>50875.35</v>
      </c>
      <c r="AD793" s="72"/>
      <c r="AE793" s="72"/>
      <c r="AF793" s="72"/>
      <c r="AG793" s="72"/>
      <c r="AH793" s="72"/>
      <c r="AI793" s="72"/>
      <c r="AJ793" s="72"/>
      <c r="AK793" s="72"/>
      <c r="AL793" s="72"/>
      <c r="AM793" s="72"/>
      <c r="AN793" s="72"/>
      <c r="AO793" s="72"/>
    </row>
    <row r="794" spans="1:41" x14ac:dyDescent="0.25">
      <c r="A794" t="s">
        <v>594</v>
      </c>
      <c r="B794" t="s">
        <v>358</v>
      </c>
      <c r="C794" t="s">
        <v>595</v>
      </c>
      <c r="D794" t="s">
        <v>90</v>
      </c>
      <c r="E794" t="s">
        <v>117</v>
      </c>
      <c r="F794" s="51" t="str">
        <f>IFERROR(VLOOKUP(D794,'Tabelas auxiliares'!$A$3:$B$61,2,FALSE),"")</f>
        <v>SUGEPE-FOLHA - PASEP + AUX. MORADIA</v>
      </c>
      <c r="G794" s="51" t="str">
        <f>IFERROR(VLOOKUP($B794,'Tabelas auxiliares'!$A$65:$C$102,2,FALSE),"")</f>
        <v>Folha de Pagamento - Benefícios</v>
      </c>
      <c r="H794" s="51" t="str">
        <f>IFERROR(VLOOKUP($B794,'Tabelas auxiliares'!$A$65:$C$102,3,FALSE),"")</f>
        <v xml:space="preserve">AUXILIO FUNERAL / CONTRATACAO POR TEMPO DETERMINADO / BENEF.ASSIST. DO SERVIDOR E DO MILITAR / AUXILIO-ALIMENTACAO / AUXILIO-TRANSPORTE / INDENIZACOES E RESTITUICOES / DESPESAS DE EXERCICIOS ANTERIORES </v>
      </c>
      <c r="I794" t="s">
        <v>1756</v>
      </c>
      <c r="J794" t="s">
        <v>2165</v>
      </c>
      <c r="K794" t="s">
        <v>2359</v>
      </c>
      <c r="L794" t="s">
        <v>2167</v>
      </c>
      <c r="M794" t="s">
        <v>165</v>
      </c>
      <c r="N794" t="s">
        <v>128</v>
      </c>
      <c r="O794" t="s">
        <v>927</v>
      </c>
      <c r="P794" t="s">
        <v>2242</v>
      </c>
      <c r="Q794" t="s">
        <v>168</v>
      </c>
      <c r="R794" t="s">
        <v>165</v>
      </c>
      <c r="S794" t="s">
        <v>119</v>
      </c>
      <c r="T794" t="s">
        <v>1960</v>
      </c>
      <c r="U794" t="s">
        <v>140</v>
      </c>
      <c r="V794" t="s">
        <v>2243</v>
      </c>
      <c r="W794" t="s">
        <v>2244</v>
      </c>
      <c r="X794" s="51" t="str">
        <f t="shared" si="20"/>
        <v>3</v>
      </c>
      <c r="Y794" s="51" t="str">
        <f>IF(T794="","",IF(AND(T794&lt;&gt;'Tabelas auxiliares'!$B$236,T794&lt;&gt;'Tabelas auxiliares'!$B$237,T794&lt;&gt;'Tabelas auxiliares'!$C$236,T794&lt;&gt;'Tabelas auxiliares'!$C$237,T794&lt;&gt;'Tabelas auxiliares'!$D$236),"FOLHA DE PESSOAL",IF(X794='Tabelas auxiliares'!$A$237,"CUSTEIO",IF(X794='Tabelas auxiliares'!$A$236,"INVESTIMENTO","ERRO - VERIFICAR"))))</f>
        <v>FOLHA DE PESSOAL</v>
      </c>
      <c r="Z794" s="64">
        <f t="shared" si="21"/>
        <v>2568</v>
      </c>
      <c r="AA794" s="44">
        <v>256.8</v>
      </c>
      <c r="AC794" s="44">
        <v>2311.1999999999998</v>
      </c>
      <c r="AD794" s="72"/>
      <c r="AE794" s="72"/>
      <c r="AF794" s="72"/>
      <c r="AG794" s="72"/>
      <c r="AH794" s="72"/>
      <c r="AI794" s="72"/>
      <c r="AJ794" s="72"/>
      <c r="AK794" s="72"/>
      <c r="AL794" s="72"/>
      <c r="AM794" s="72"/>
      <c r="AN794" s="72"/>
      <c r="AO794" s="72"/>
    </row>
    <row r="795" spans="1:41" x14ac:dyDescent="0.25">
      <c r="A795" t="s">
        <v>594</v>
      </c>
      <c r="B795" t="s">
        <v>358</v>
      </c>
      <c r="C795" t="s">
        <v>595</v>
      </c>
      <c r="D795" t="s">
        <v>90</v>
      </c>
      <c r="E795" t="s">
        <v>117</v>
      </c>
      <c r="F795" s="51" t="str">
        <f>IFERROR(VLOOKUP(D795,'Tabelas auxiliares'!$A$3:$B$61,2,FALSE),"")</f>
        <v>SUGEPE-FOLHA - PASEP + AUX. MORADIA</v>
      </c>
      <c r="G795" s="51" t="str">
        <f>IFERROR(VLOOKUP($B795,'Tabelas auxiliares'!$A$65:$C$102,2,FALSE),"")</f>
        <v>Folha de Pagamento - Benefícios</v>
      </c>
      <c r="H795" s="51" t="str">
        <f>IFERROR(VLOOKUP($B795,'Tabelas auxiliares'!$A$65:$C$102,3,FALSE),"")</f>
        <v xml:space="preserve">AUXILIO FUNERAL / CONTRATACAO POR TEMPO DETERMINADO / BENEF.ASSIST. DO SERVIDOR E DO MILITAR / AUXILIO-ALIMENTACAO / AUXILIO-TRANSPORTE / INDENIZACOES E RESTITUICOES / DESPESAS DE EXERCICIOS ANTERIORES </v>
      </c>
      <c r="I795" t="s">
        <v>1756</v>
      </c>
      <c r="J795" t="s">
        <v>2165</v>
      </c>
      <c r="K795" t="s">
        <v>2360</v>
      </c>
      <c r="L795" t="s">
        <v>2167</v>
      </c>
      <c r="M795" t="s">
        <v>165</v>
      </c>
      <c r="N795" t="s">
        <v>128</v>
      </c>
      <c r="O795" t="s">
        <v>862</v>
      </c>
      <c r="P795" t="s">
        <v>2246</v>
      </c>
      <c r="Q795" t="s">
        <v>168</v>
      </c>
      <c r="R795" t="s">
        <v>165</v>
      </c>
      <c r="S795" t="s">
        <v>119</v>
      </c>
      <c r="T795" t="s">
        <v>1960</v>
      </c>
      <c r="U795" t="s">
        <v>137</v>
      </c>
      <c r="V795" t="s">
        <v>2247</v>
      </c>
      <c r="W795" t="s">
        <v>2248</v>
      </c>
      <c r="X795" s="51" t="str">
        <f t="shared" si="20"/>
        <v>3</v>
      </c>
      <c r="Y795" s="51" t="str">
        <f>IF(T795="","",IF(AND(T795&lt;&gt;'Tabelas auxiliares'!$B$236,T795&lt;&gt;'Tabelas auxiliares'!$B$237,T795&lt;&gt;'Tabelas auxiliares'!$C$236,T795&lt;&gt;'Tabelas auxiliares'!$C$237,T795&lt;&gt;'Tabelas auxiliares'!$D$236),"FOLHA DE PESSOAL",IF(X795='Tabelas auxiliares'!$A$237,"CUSTEIO",IF(X795='Tabelas auxiliares'!$A$236,"INVESTIMENTO","ERRO - VERIFICAR"))))</f>
        <v>FOLHA DE PESSOAL</v>
      </c>
      <c r="Z795" s="64">
        <f t="shared" si="21"/>
        <v>1581.0900000000001</v>
      </c>
      <c r="AA795" s="44">
        <v>268.93</v>
      </c>
      <c r="AC795" s="44">
        <v>1312.16</v>
      </c>
      <c r="AD795" s="72"/>
      <c r="AE795" s="72"/>
      <c r="AF795" s="72"/>
      <c r="AG795" s="72"/>
      <c r="AH795" s="72"/>
      <c r="AI795" s="72"/>
      <c r="AJ795" s="72"/>
      <c r="AK795" s="72"/>
      <c r="AL795" s="72"/>
      <c r="AM795" s="72"/>
      <c r="AN795" s="72"/>
      <c r="AO795" s="72"/>
    </row>
    <row r="796" spans="1:41" x14ac:dyDescent="0.25">
      <c r="A796" t="s">
        <v>594</v>
      </c>
      <c r="B796" t="s">
        <v>358</v>
      </c>
      <c r="C796" t="s">
        <v>595</v>
      </c>
      <c r="D796" t="s">
        <v>90</v>
      </c>
      <c r="E796" t="s">
        <v>117</v>
      </c>
      <c r="F796" s="51" t="str">
        <f>IFERROR(VLOOKUP(D796,'Tabelas auxiliares'!$A$3:$B$61,2,FALSE),"")</f>
        <v>SUGEPE-FOLHA - PASEP + AUX. MORADIA</v>
      </c>
      <c r="G796" s="51" t="str">
        <f>IFERROR(VLOOKUP($B796,'Tabelas auxiliares'!$A$65:$C$102,2,FALSE),"")</f>
        <v>Folha de Pagamento - Benefícios</v>
      </c>
      <c r="H796" s="51" t="str">
        <f>IFERROR(VLOOKUP($B796,'Tabelas auxiliares'!$A$65:$C$102,3,FALSE),"")</f>
        <v xml:space="preserve">AUXILIO FUNERAL / CONTRATACAO POR TEMPO DETERMINADO / BENEF.ASSIST. DO SERVIDOR E DO MILITAR / AUXILIO-ALIMENTACAO / AUXILIO-TRANSPORTE / INDENIZACOES E RESTITUICOES / DESPESAS DE EXERCICIOS ANTERIORES </v>
      </c>
      <c r="I796" t="s">
        <v>1756</v>
      </c>
      <c r="J796" t="s">
        <v>2165</v>
      </c>
      <c r="K796" t="s">
        <v>2361</v>
      </c>
      <c r="L796" t="s">
        <v>2167</v>
      </c>
      <c r="M796" t="s">
        <v>165</v>
      </c>
      <c r="N796" t="s">
        <v>128</v>
      </c>
      <c r="O796" t="s">
        <v>2250</v>
      </c>
      <c r="P796" t="s">
        <v>2251</v>
      </c>
      <c r="Q796" t="s">
        <v>168</v>
      </c>
      <c r="R796" t="s">
        <v>165</v>
      </c>
      <c r="S796" t="s">
        <v>119</v>
      </c>
      <c r="T796" t="s">
        <v>1960</v>
      </c>
      <c r="U796" t="s">
        <v>142</v>
      </c>
      <c r="V796" t="s">
        <v>2252</v>
      </c>
      <c r="W796" t="s">
        <v>2253</v>
      </c>
      <c r="X796" s="51" t="str">
        <f t="shared" si="20"/>
        <v>3</v>
      </c>
      <c r="Y796" s="51" t="str">
        <f>IF(T796="","",IF(AND(T796&lt;&gt;'Tabelas auxiliares'!$B$236,T796&lt;&gt;'Tabelas auxiliares'!$B$237,T796&lt;&gt;'Tabelas auxiliares'!$C$236,T796&lt;&gt;'Tabelas auxiliares'!$C$237,T796&lt;&gt;'Tabelas auxiliares'!$D$236),"FOLHA DE PESSOAL",IF(X796='Tabelas auxiliares'!$A$237,"CUSTEIO",IF(X796='Tabelas auxiliares'!$A$236,"INVESTIMENTO","ERRO - VERIFICAR"))))</f>
        <v>FOLHA DE PESSOAL</v>
      </c>
      <c r="Z796" s="64">
        <f t="shared" si="21"/>
        <v>1437.16</v>
      </c>
      <c r="AC796" s="44">
        <v>1437.16</v>
      </c>
      <c r="AD796" s="72"/>
      <c r="AE796" s="72"/>
      <c r="AF796" s="72"/>
      <c r="AG796" s="72"/>
      <c r="AH796" s="72"/>
      <c r="AI796" s="72"/>
      <c r="AJ796" s="72"/>
      <c r="AK796" s="72"/>
      <c r="AL796" s="72"/>
      <c r="AM796" s="72"/>
      <c r="AN796" s="72"/>
      <c r="AO796" s="72"/>
    </row>
    <row r="797" spans="1:41" x14ac:dyDescent="0.25">
      <c r="A797" t="s">
        <v>594</v>
      </c>
      <c r="B797" t="s">
        <v>358</v>
      </c>
      <c r="C797" t="s">
        <v>595</v>
      </c>
      <c r="D797" t="s">
        <v>90</v>
      </c>
      <c r="E797" t="s">
        <v>117</v>
      </c>
      <c r="F797" s="51" t="str">
        <f>IFERROR(VLOOKUP(D797,'Tabelas auxiliares'!$A$3:$B$61,2,FALSE),"")</f>
        <v>SUGEPE-FOLHA - PASEP + AUX. MORADIA</v>
      </c>
      <c r="G797" s="51" t="str">
        <f>IFERROR(VLOOKUP($B797,'Tabelas auxiliares'!$A$65:$C$102,2,FALSE),"")</f>
        <v>Folha de Pagamento - Benefícios</v>
      </c>
      <c r="H797" s="51" t="str">
        <f>IFERROR(VLOOKUP($B797,'Tabelas auxiliares'!$A$65:$C$102,3,FALSE),"")</f>
        <v xml:space="preserve">AUXILIO FUNERAL / CONTRATACAO POR TEMPO DETERMINADO / BENEF.ASSIST. DO SERVIDOR E DO MILITAR / AUXILIO-ALIMENTACAO / AUXILIO-TRANSPORTE / INDENIZACOES E RESTITUICOES / DESPESAS DE EXERCICIOS ANTERIORES </v>
      </c>
      <c r="I797" t="s">
        <v>1756</v>
      </c>
      <c r="J797" t="s">
        <v>2165</v>
      </c>
      <c r="K797" t="s">
        <v>2362</v>
      </c>
      <c r="L797" t="s">
        <v>2167</v>
      </c>
      <c r="M797" t="s">
        <v>165</v>
      </c>
      <c r="N797" t="s">
        <v>128</v>
      </c>
      <c r="O797" t="s">
        <v>927</v>
      </c>
      <c r="P797" t="s">
        <v>2242</v>
      </c>
      <c r="Q797" t="s">
        <v>168</v>
      </c>
      <c r="R797" t="s">
        <v>165</v>
      </c>
      <c r="S797" t="s">
        <v>119</v>
      </c>
      <c r="T797" t="s">
        <v>1960</v>
      </c>
      <c r="U797" t="s">
        <v>140</v>
      </c>
      <c r="V797" t="s">
        <v>2255</v>
      </c>
      <c r="W797" t="s">
        <v>2256</v>
      </c>
      <c r="X797" s="51" t="str">
        <f t="shared" si="20"/>
        <v>3</v>
      </c>
      <c r="Y797" s="51" t="str">
        <f>IF(T797="","",IF(AND(T797&lt;&gt;'Tabelas auxiliares'!$B$236,T797&lt;&gt;'Tabelas auxiliares'!$B$237,T797&lt;&gt;'Tabelas auxiliares'!$C$236,T797&lt;&gt;'Tabelas auxiliares'!$C$237,T797&lt;&gt;'Tabelas auxiliares'!$D$236),"FOLHA DE PESSOAL",IF(X797='Tabelas auxiliares'!$A$237,"CUSTEIO",IF(X797='Tabelas auxiliares'!$A$236,"INVESTIMENTO","ERRO - VERIFICAR"))))</f>
        <v>FOLHA DE PESSOAL</v>
      </c>
      <c r="Z797" s="64">
        <f t="shared" si="21"/>
        <v>66126</v>
      </c>
      <c r="AA797" s="44">
        <v>5954.55</v>
      </c>
      <c r="AC797" s="44">
        <v>60171.45</v>
      </c>
      <c r="AD797" s="72"/>
      <c r="AE797" s="72"/>
      <c r="AF797" s="72"/>
      <c r="AG797" s="72"/>
      <c r="AH797" s="72"/>
      <c r="AI797" s="72"/>
      <c r="AJ797" s="72"/>
      <c r="AK797" s="72"/>
      <c r="AL797" s="72"/>
      <c r="AM797" s="72"/>
      <c r="AN797" s="72"/>
      <c r="AO797" s="72"/>
    </row>
    <row r="798" spans="1:41" x14ac:dyDescent="0.25">
      <c r="A798" t="s">
        <v>594</v>
      </c>
      <c r="B798" t="s">
        <v>358</v>
      </c>
      <c r="C798" t="s">
        <v>595</v>
      </c>
      <c r="D798" t="s">
        <v>90</v>
      </c>
      <c r="E798" t="s">
        <v>117</v>
      </c>
      <c r="F798" s="51" t="str">
        <f>IFERROR(VLOOKUP(D798,'Tabelas auxiliares'!$A$3:$B$61,2,FALSE),"")</f>
        <v>SUGEPE-FOLHA - PASEP + AUX. MORADIA</v>
      </c>
      <c r="G798" s="51" t="str">
        <f>IFERROR(VLOOKUP($B798,'Tabelas auxiliares'!$A$65:$C$102,2,FALSE),"")</f>
        <v>Folha de Pagamento - Benefícios</v>
      </c>
      <c r="H798" s="51" t="str">
        <f>IFERROR(VLOOKUP($B798,'Tabelas auxiliares'!$A$65:$C$102,3,FALSE),"")</f>
        <v xml:space="preserve">AUXILIO FUNERAL / CONTRATACAO POR TEMPO DETERMINADO / BENEF.ASSIST. DO SERVIDOR E DO MILITAR / AUXILIO-ALIMENTACAO / AUXILIO-TRANSPORTE / INDENIZACOES E RESTITUICOES / DESPESAS DE EXERCICIOS ANTERIORES </v>
      </c>
      <c r="I798" t="s">
        <v>1756</v>
      </c>
      <c r="J798" t="s">
        <v>2165</v>
      </c>
      <c r="K798" t="s">
        <v>2363</v>
      </c>
      <c r="L798" t="s">
        <v>2167</v>
      </c>
      <c r="M798" t="s">
        <v>165</v>
      </c>
      <c r="N798" t="s">
        <v>128</v>
      </c>
      <c r="O798" t="s">
        <v>2237</v>
      </c>
      <c r="P798" t="s">
        <v>2238</v>
      </c>
      <c r="Q798" t="s">
        <v>168</v>
      </c>
      <c r="R798" t="s">
        <v>165</v>
      </c>
      <c r="S798" t="s">
        <v>119</v>
      </c>
      <c r="T798" t="s">
        <v>1960</v>
      </c>
      <c r="U798" t="s">
        <v>138</v>
      </c>
      <c r="V798" t="s">
        <v>2258</v>
      </c>
      <c r="W798" t="s">
        <v>2259</v>
      </c>
      <c r="X798" s="51" t="str">
        <f t="shared" si="20"/>
        <v>3</v>
      </c>
      <c r="Y798" s="51" t="str">
        <f>IF(T798="","",IF(AND(T798&lt;&gt;'Tabelas auxiliares'!$B$236,T798&lt;&gt;'Tabelas auxiliares'!$B$237,T798&lt;&gt;'Tabelas auxiliares'!$C$236,T798&lt;&gt;'Tabelas auxiliares'!$C$237,T798&lt;&gt;'Tabelas auxiliares'!$D$236),"FOLHA DE PESSOAL",IF(X798='Tabelas auxiliares'!$A$237,"CUSTEIO",IF(X798='Tabelas auxiliares'!$A$236,"INVESTIMENTO","ERRO - VERIFICAR"))))</f>
        <v>FOLHA DE PESSOAL</v>
      </c>
      <c r="Z798" s="64">
        <f t="shared" si="21"/>
        <v>955206.62</v>
      </c>
      <c r="AA798" s="44">
        <v>4719.6099999999997</v>
      </c>
      <c r="AC798" s="44">
        <v>950487.01</v>
      </c>
      <c r="AD798" s="72"/>
      <c r="AE798" s="72"/>
      <c r="AF798" s="72"/>
      <c r="AG798" s="72"/>
      <c r="AH798" s="72"/>
      <c r="AI798" s="72"/>
      <c r="AJ798" s="72"/>
      <c r="AK798" s="72"/>
      <c r="AL798" s="72"/>
      <c r="AM798" s="72"/>
      <c r="AN798" s="72"/>
      <c r="AO798" s="72"/>
    </row>
    <row r="799" spans="1:41" x14ac:dyDescent="0.25">
      <c r="A799" t="s">
        <v>594</v>
      </c>
      <c r="B799" t="s">
        <v>358</v>
      </c>
      <c r="C799" t="s">
        <v>595</v>
      </c>
      <c r="D799" t="s">
        <v>90</v>
      </c>
      <c r="E799" t="s">
        <v>117</v>
      </c>
      <c r="F799" s="51" t="str">
        <f>IFERROR(VLOOKUP(D799,'Tabelas auxiliares'!$A$3:$B$61,2,FALSE),"")</f>
        <v>SUGEPE-FOLHA - PASEP + AUX. MORADIA</v>
      </c>
      <c r="G799" s="51" t="str">
        <f>IFERROR(VLOOKUP($B799,'Tabelas auxiliares'!$A$65:$C$102,2,FALSE),"")</f>
        <v>Folha de Pagamento - Benefícios</v>
      </c>
      <c r="H799" s="51" t="str">
        <f>IFERROR(VLOOKUP($B799,'Tabelas auxiliares'!$A$65:$C$102,3,FALSE),"")</f>
        <v xml:space="preserve">AUXILIO FUNERAL / CONTRATACAO POR TEMPO DETERMINADO / BENEF.ASSIST. DO SERVIDOR E DO MILITAR / AUXILIO-ALIMENTACAO / AUXILIO-TRANSPORTE / INDENIZACOES E RESTITUICOES / DESPESAS DE EXERCICIOS ANTERIORES </v>
      </c>
      <c r="I799" t="s">
        <v>1756</v>
      </c>
      <c r="J799" t="s">
        <v>2165</v>
      </c>
      <c r="K799" t="s">
        <v>2364</v>
      </c>
      <c r="L799" t="s">
        <v>2167</v>
      </c>
      <c r="M799" t="s">
        <v>165</v>
      </c>
      <c r="N799" t="s">
        <v>128</v>
      </c>
      <c r="O799" t="s">
        <v>862</v>
      </c>
      <c r="P799" t="s">
        <v>2246</v>
      </c>
      <c r="Q799" t="s">
        <v>168</v>
      </c>
      <c r="R799" t="s">
        <v>165</v>
      </c>
      <c r="S799" t="s">
        <v>119</v>
      </c>
      <c r="T799" t="s">
        <v>1960</v>
      </c>
      <c r="U799" t="s">
        <v>137</v>
      </c>
      <c r="V799" t="s">
        <v>2261</v>
      </c>
      <c r="W799" t="s">
        <v>2262</v>
      </c>
      <c r="X799" s="51" t="str">
        <f t="shared" si="20"/>
        <v>3</v>
      </c>
      <c r="Y799" s="51" t="str">
        <f>IF(T799="","",IF(AND(T799&lt;&gt;'Tabelas auxiliares'!$B$236,T799&lt;&gt;'Tabelas auxiliares'!$B$237,T799&lt;&gt;'Tabelas auxiliares'!$C$236,T799&lt;&gt;'Tabelas auxiliares'!$C$237,T799&lt;&gt;'Tabelas auxiliares'!$D$236),"FOLHA DE PESSOAL",IF(X799='Tabelas auxiliares'!$A$237,"CUSTEIO",IF(X799='Tabelas auxiliares'!$A$236,"INVESTIMENTO","ERRO - VERIFICAR"))))</f>
        <v>FOLHA DE PESSOAL</v>
      </c>
      <c r="Z799" s="64">
        <f t="shared" si="21"/>
        <v>131614.81</v>
      </c>
      <c r="AA799" s="44">
        <v>43878.39</v>
      </c>
      <c r="AC799" s="44">
        <v>87736.42</v>
      </c>
      <c r="AD799" s="72"/>
      <c r="AE799" s="72"/>
      <c r="AF799" s="72"/>
      <c r="AG799" s="72"/>
      <c r="AH799" s="72"/>
      <c r="AI799" s="72"/>
      <c r="AJ799" s="72"/>
      <c r="AK799" s="72"/>
      <c r="AL799" s="72"/>
      <c r="AM799" s="72"/>
      <c r="AN799" s="72"/>
      <c r="AO799" s="72"/>
    </row>
    <row r="800" spans="1:41" x14ac:dyDescent="0.25">
      <c r="A800" t="s">
        <v>594</v>
      </c>
      <c r="B800" t="s">
        <v>358</v>
      </c>
      <c r="C800" t="s">
        <v>595</v>
      </c>
      <c r="D800" t="s">
        <v>90</v>
      </c>
      <c r="E800" t="s">
        <v>117</v>
      </c>
      <c r="F800" s="51" t="str">
        <f>IFERROR(VLOOKUP(D800,'Tabelas auxiliares'!$A$3:$B$61,2,FALSE),"")</f>
        <v>SUGEPE-FOLHA - PASEP + AUX. MORADIA</v>
      </c>
      <c r="G800" s="51" t="str">
        <f>IFERROR(VLOOKUP($B800,'Tabelas auxiliares'!$A$65:$C$102,2,FALSE),"")</f>
        <v>Folha de Pagamento - Benefícios</v>
      </c>
      <c r="H800" s="51" t="str">
        <f>IFERROR(VLOOKUP($B800,'Tabelas auxiliares'!$A$65:$C$102,3,FALSE),"")</f>
        <v xml:space="preserve">AUXILIO FUNERAL / CONTRATACAO POR TEMPO DETERMINADO / BENEF.ASSIST. DO SERVIDOR E DO MILITAR / AUXILIO-ALIMENTACAO / AUXILIO-TRANSPORTE / INDENIZACOES E RESTITUICOES / DESPESAS DE EXERCICIOS ANTERIORES </v>
      </c>
      <c r="I800" t="s">
        <v>1756</v>
      </c>
      <c r="J800" t="s">
        <v>2165</v>
      </c>
      <c r="K800" t="s">
        <v>2365</v>
      </c>
      <c r="L800" t="s">
        <v>2167</v>
      </c>
      <c r="M800" t="s">
        <v>165</v>
      </c>
      <c r="N800" t="s">
        <v>128</v>
      </c>
      <c r="O800" t="s">
        <v>927</v>
      </c>
      <c r="P800" t="s">
        <v>2242</v>
      </c>
      <c r="Q800" t="s">
        <v>168</v>
      </c>
      <c r="R800" t="s">
        <v>165</v>
      </c>
      <c r="S800" t="s">
        <v>119</v>
      </c>
      <c r="T800" t="s">
        <v>1960</v>
      </c>
      <c r="U800" t="s">
        <v>140</v>
      </c>
      <c r="V800" t="s">
        <v>2286</v>
      </c>
      <c r="W800" t="s">
        <v>2287</v>
      </c>
      <c r="X800" s="51" t="str">
        <f t="shared" si="20"/>
        <v>3</v>
      </c>
      <c r="Y800" s="51" t="str">
        <f>IF(T800="","",IF(AND(T800&lt;&gt;'Tabelas auxiliares'!$B$236,T800&lt;&gt;'Tabelas auxiliares'!$B$237,T800&lt;&gt;'Tabelas auxiliares'!$C$236,T800&lt;&gt;'Tabelas auxiliares'!$C$237,T800&lt;&gt;'Tabelas auxiliares'!$D$236),"FOLHA DE PESSOAL",IF(X800='Tabelas auxiliares'!$A$237,"CUSTEIO",IF(X800='Tabelas auxiliares'!$A$236,"INVESTIMENTO","ERRO - VERIFICAR"))))</f>
        <v>FOLHA DE PESSOAL</v>
      </c>
      <c r="Z800" s="64">
        <f t="shared" si="21"/>
        <v>1444.5</v>
      </c>
      <c r="AC800" s="44">
        <v>1444.5</v>
      </c>
      <c r="AD800" s="72"/>
      <c r="AE800" s="72"/>
      <c r="AF800" s="72"/>
      <c r="AG800" s="72"/>
      <c r="AH800" s="72"/>
      <c r="AI800" s="72"/>
      <c r="AJ800" s="72"/>
      <c r="AK800" s="72"/>
      <c r="AL800" s="72"/>
      <c r="AM800" s="72"/>
      <c r="AN800" s="72"/>
      <c r="AO800" s="72"/>
    </row>
    <row r="801" spans="1:41" x14ac:dyDescent="0.25">
      <c r="A801" t="s">
        <v>594</v>
      </c>
      <c r="B801" t="s">
        <v>358</v>
      </c>
      <c r="C801" t="s">
        <v>595</v>
      </c>
      <c r="D801" t="s">
        <v>90</v>
      </c>
      <c r="E801" t="s">
        <v>117</v>
      </c>
      <c r="F801" s="51" t="str">
        <f>IFERROR(VLOOKUP(D801,'Tabelas auxiliares'!$A$3:$B$61,2,FALSE),"")</f>
        <v>SUGEPE-FOLHA - PASEP + AUX. MORADIA</v>
      </c>
      <c r="G801" s="51" t="str">
        <f>IFERROR(VLOOKUP($B801,'Tabelas auxiliares'!$A$65:$C$102,2,FALSE),"")</f>
        <v>Folha de Pagamento - Benefícios</v>
      </c>
      <c r="H801" s="51" t="str">
        <f>IFERROR(VLOOKUP($B801,'Tabelas auxiliares'!$A$65:$C$102,3,FALSE),"")</f>
        <v xml:space="preserve">AUXILIO FUNERAL / CONTRATACAO POR TEMPO DETERMINADO / BENEF.ASSIST. DO SERVIDOR E DO MILITAR / AUXILIO-ALIMENTACAO / AUXILIO-TRANSPORTE / INDENIZACOES E RESTITUICOES / DESPESAS DE EXERCICIOS ANTERIORES </v>
      </c>
      <c r="I801" t="s">
        <v>1756</v>
      </c>
      <c r="J801" t="s">
        <v>2165</v>
      </c>
      <c r="K801" t="s">
        <v>2366</v>
      </c>
      <c r="L801" t="s">
        <v>2167</v>
      </c>
      <c r="M801" t="s">
        <v>165</v>
      </c>
      <c r="N801" t="s">
        <v>130</v>
      </c>
      <c r="O801" t="s">
        <v>927</v>
      </c>
      <c r="P801" t="s">
        <v>1969</v>
      </c>
      <c r="Q801" t="s">
        <v>168</v>
      </c>
      <c r="R801" t="s">
        <v>165</v>
      </c>
      <c r="S801" t="s">
        <v>119</v>
      </c>
      <c r="T801" t="s">
        <v>1960</v>
      </c>
      <c r="U801" t="s">
        <v>141</v>
      </c>
      <c r="V801" t="s">
        <v>1970</v>
      </c>
      <c r="W801" t="s">
        <v>1971</v>
      </c>
      <c r="X801" s="51" t="str">
        <f t="shared" si="20"/>
        <v>3</v>
      </c>
      <c r="Y801" s="51" t="str">
        <f>IF(T801="","",IF(AND(T801&lt;&gt;'Tabelas auxiliares'!$B$236,T801&lt;&gt;'Tabelas auxiliares'!$B$237,T801&lt;&gt;'Tabelas auxiliares'!$C$236,T801&lt;&gt;'Tabelas auxiliares'!$C$237,T801&lt;&gt;'Tabelas auxiliares'!$D$236),"FOLHA DE PESSOAL",IF(X801='Tabelas auxiliares'!$A$237,"CUSTEIO",IF(X801='Tabelas auxiliares'!$A$236,"INVESTIMENTO","ERRO - VERIFICAR"))))</f>
        <v>FOLHA DE PESSOAL</v>
      </c>
      <c r="Z801" s="64">
        <f t="shared" si="21"/>
        <v>166833.85999999999</v>
      </c>
      <c r="AA801" s="44">
        <v>2346.4</v>
      </c>
      <c r="AC801" s="44">
        <v>164487.46</v>
      </c>
      <c r="AD801" s="72"/>
      <c r="AE801" s="72"/>
      <c r="AF801" s="72"/>
      <c r="AG801" s="72"/>
      <c r="AH801" s="72"/>
      <c r="AI801" s="72"/>
      <c r="AJ801" s="72"/>
      <c r="AK801" s="72"/>
      <c r="AL801" s="72"/>
      <c r="AM801" s="72"/>
      <c r="AN801" s="72"/>
      <c r="AO801" s="72"/>
    </row>
    <row r="802" spans="1:41" x14ac:dyDescent="0.25">
      <c r="A802" t="s">
        <v>594</v>
      </c>
      <c r="B802" t="s">
        <v>358</v>
      </c>
      <c r="C802" t="s">
        <v>595</v>
      </c>
      <c r="D802" t="s">
        <v>90</v>
      </c>
      <c r="E802" t="s">
        <v>117</v>
      </c>
      <c r="F802" s="51" t="str">
        <f>IFERROR(VLOOKUP(D802,'Tabelas auxiliares'!$A$3:$B$61,2,FALSE),"")</f>
        <v>SUGEPE-FOLHA - PASEP + AUX. MORADIA</v>
      </c>
      <c r="G802" s="51" t="str">
        <f>IFERROR(VLOOKUP($B802,'Tabelas auxiliares'!$A$65:$C$102,2,FALSE),"")</f>
        <v>Folha de Pagamento - Benefícios</v>
      </c>
      <c r="H802" s="51" t="str">
        <f>IFERROR(VLOOKUP($B802,'Tabelas auxiliares'!$A$65:$C$102,3,FALSE),"")</f>
        <v xml:space="preserve">AUXILIO FUNERAL / CONTRATACAO POR TEMPO DETERMINADO / BENEF.ASSIST. DO SERVIDOR E DO MILITAR / AUXILIO-ALIMENTACAO / AUXILIO-TRANSPORTE / INDENIZACOES E RESTITUICOES / DESPESAS DE EXERCICIOS ANTERIORES </v>
      </c>
      <c r="I802" t="s">
        <v>801</v>
      </c>
      <c r="J802" t="s">
        <v>2367</v>
      </c>
      <c r="K802" t="s">
        <v>2368</v>
      </c>
      <c r="L802" t="s">
        <v>2369</v>
      </c>
      <c r="M802" t="s">
        <v>1968</v>
      </c>
      <c r="N802" t="s">
        <v>130</v>
      </c>
      <c r="O802" t="s">
        <v>927</v>
      </c>
      <c r="P802" t="s">
        <v>1969</v>
      </c>
      <c r="Q802" t="s">
        <v>168</v>
      </c>
      <c r="R802" t="s">
        <v>165</v>
      </c>
      <c r="S802" t="s">
        <v>119</v>
      </c>
      <c r="T802" t="s">
        <v>1960</v>
      </c>
      <c r="U802" t="s">
        <v>141</v>
      </c>
      <c r="V802" t="s">
        <v>1970</v>
      </c>
      <c r="W802" t="s">
        <v>1971</v>
      </c>
      <c r="X802" s="51" t="str">
        <f t="shared" si="20"/>
        <v>3</v>
      </c>
      <c r="Y802" s="51" t="str">
        <f>IF(T802="","",IF(AND(T802&lt;&gt;'Tabelas auxiliares'!$B$236,T802&lt;&gt;'Tabelas auxiliares'!$B$237,T802&lt;&gt;'Tabelas auxiliares'!$C$236,T802&lt;&gt;'Tabelas auxiliares'!$C$237,T802&lt;&gt;'Tabelas auxiliares'!$D$236),"FOLHA DE PESSOAL",IF(X802='Tabelas auxiliares'!$A$237,"CUSTEIO",IF(X802='Tabelas auxiliares'!$A$236,"INVESTIMENTO","ERRO - VERIFICAR"))))</f>
        <v>FOLHA DE PESSOAL</v>
      </c>
      <c r="Z802" s="64">
        <f t="shared" si="21"/>
        <v>1176.75</v>
      </c>
      <c r="AC802" s="44">
        <v>1176.75</v>
      </c>
      <c r="AD802" s="72"/>
      <c r="AE802" s="72"/>
      <c r="AF802" s="72"/>
      <c r="AG802" s="72"/>
      <c r="AH802" s="72"/>
      <c r="AI802" s="72"/>
      <c r="AJ802" s="72"/>
      <c r="AK802" s="72"/>
      <c r="AL802" s="72"/>
      <c r="AM802" s="72"/>
      <c r="AN802" s="72"/>
      <c r="AO802" s="72"/>
    </row>
    <row r="803" spans="1:41" x14ac:dyDescent="0.25">
      <c r="A803" t="s">
        <v>594</v>
      </c>
      <c r="B803" t="s">
        <v>358</v>
      </c>
      <c r="C803" t="s">
        <v>595</v>
      </c>
      <c r="D803" t="s">
        <v>90</v>
      </c>
      <c r="E803" t="s">
        <v>117</v>
      </c>
      <c r="F803" s="51" t="str">
        <f>IFERROR(VLOOKUP(D803,'Tabelas auxiliares'!$A$3:$B$61,2,FALSE),"")</f>
        <v>SUGEPE-FOLHA - PASEP + AUX. MORADIA</v>
      </c>
      <c r="G803" s="51" t="str">
        <f>IFERROR(VLOOKUP($B803,'Tabelas auxiliares'!$A$65:$C$102,2,FALSE),"")</f>
        <v>Folha de Pagamento - Benefícios</v>
      </c>
      <c r="H803" s="51" t="str">
        <f>IFERROR(VLOOKUP($B803,'Tabelas auxiliares'!$A$65:$C$102,3,FALSE),"")</f>
        <v xml:space="preserve">AUXILIO FUNERAL / CONTRATACAO POR TEMPO DETERMINADO / BENEF.ASSIST. DO SERVIDOR E DO MILITAR / AUXILIO-ALIMENTACAO / AUXILIO-TRANSPORTE / INDENIZACOES E RESTITUICOES / DESPESAS DE EXERCICIOS ANTERIORES </v>
      </c>
      <c r="I803" t="s">
        <v>782</v>
      </c>
      <c r="J803" t="s">
        <v>2370</v>
      </c>
      <c r="K803" t="s">
        <v>2371</v>
      </c>
      <c r="L803" t="s">
        <v>2372</v>
      </c>
      <c r="M803" t="s">
        <v>2373</v>
      </c>
      <c r="N803" t="s">
        <v>128</v>
      </c>
      <c r="O803" t="s">
        <v>2250</v>
      </c>
      <c r="P803" t="s">
        <v>2251</v>
      </c>
      <c r="Q803" t="s">
        <v>168</v>
      </c>
      <c r="R803" t="s">
        <v>165</v>
      </c>
      <c r="S803" t="s">
        <v>119</v>
      </c>
      <c r="T803" t="s">
        <v>1960</v>
      </c>
      <c r="U803" t="s">
        <v>142</v>
      </c>
      <c r="V803" t="s">
        <v>2374</v>
      </c>
      <c r="W803" t="s">
        <v>2375</v>
      </c>
      <c r="X803" s="51" t="str">
        <f t="shared" si="20"/>
        <v>3</v>
      </c>
      <c r="Y803" s="51" t="str">
        <f>IF(T803="","",IF(AND(T803&lt;&gt;'Tabelas auxiliares'!$B$236,T803&lt;&gt;'Tabelas auxiliares'!$B$237,T803&lt;&gt;'Tabelas auxiliares'!$C$236,T803&lt;&gt;'Tabelas auxiliares'!$C$237,T803&lt;&gt;'Tabelas auxiliares'!$D$236),"FOLHA DE PESSOAL",IF(X803='Tabelas auxiliares'!$A$237,"CUSTEIO",IF(X803='Tabelas auxiliares'!$A$236,"INVESTIMENTO","ERRO - VERIFICAR"))))</f>
        <v>FOLHA DE PESSOAL</v>
      </c>
      <c r="Z803" s="64">
        <f t="shared" si="21"/>
        <v>5482.35</v>
      </c>
      <c r="AC803" s="44">
        <v>5482.35</v>
      </c>
      <c r="AD803" s="72"/>
      <c r="AE803" s="72"/>
      <c r="AF803" s="72"/>
      <c r="AG803" s="72"/>
      <c r="AH803" s="72"/>
      <c r="AI803" s="72"/>
      <c r="AJ803" s="72"/>
      <c r="AK803" s="72"/>
      <c r="AL803" s="72"/>
      <c r="AM803" s="72"/>
      <c r="AN803" s="72"/>
      <c r="AO803" s="72"/>
    </row>
    <row r="804" spans="1:41" x14ac:dyDescent="0.25">
      <c r="A804" t="s">
        <v>594</v>
      </c>
      <c r="B804" t="s">
        <v>358</v>
      </c>
      <c r="C804" t="s">
        <v>595</v>
      </c>
      <c r="D804" t="s">
        <v>90</v>
      </c>
      <c r="E804" t="s">
        <v>117</v>
      </c>
      <c r="F804" s="51" t="str">
        <f>IFERROR(VLOOKUP(D804,'Tabelas auxiliares'!$A$3:$B$61,2,FALSE),"")</f>
        <v>SUGEPE-FOLHA - PASEP + AUX. MORADIA</v>
      </c>
      <c r="G804" s="51" t="str">
        <f>IFERROR(VLOOKUP($B804,'Tabelas auxiliares'!$A$65:$C$102,2,FALSE),"")</f>
        <v>Folha de Pagamento - Benefícios</v>
      </c>
      <c r="H804" s="51" t="str">
        <f>IFERROR(VLOOKUP($B804,'Tabelas auxiliares'!$A$65:$C$102,3,FALSE),"")</f>
        <v xml:space="preserve">AUXILIO FUNERAL / CONTRATACAO POR TEMPO DETERMINADO / BENEF.ASSIST. DO SERVIDOR E DO MILITAR / AUXILIO-ALIMENTACAO / AUXILIO-TRANSPORTE / INDENIZACOES E RESTITUICOES / DESPESAS DE EXERCICIOS ANTERIORES </v>
      </c>
      <c r="I804" t="s">
        <v>600</v>
      </c>
      <c r="J804" t="s">
        <v>2191</v>
      </c>
      <c r="K804" t="s">
        <v>2376</v>
      </c>
      <c r="L804" t="s">
        <v>2193</v>
      </c>
      <c r="M804" t="s">
        <v>165</v>
      </c>
      <c r="N804" t="s">
        <v>128</v>
      </c>
      <c r="O804" t="s">
        <v>2237</v>
      </c>
      <c r="P804" t="s">
        <v>2238</v>
      </c>
      <c r="Q804" t="s">
        <v>168</v>
      </c>
      <c r="R804" t="s">
        <v>165</v>
      </c>
      <c r="S804" t="s">
        <v>119</v>
      </c>
      <c r="T804" t="s">
        <v>1960</v>
      </c>
      <c r="U804" t="s">
        <v>138</v>
      </c>
      <c r="V804" t="s">
        <v>2239</v>
      </c>
      <c r="W804" t="s">
        <v>2240</v>
      </c>
      <c r="X804" s="51" t="str">
        <f t="shared" si="20"/>
        <v>3</v>
      </c>
      <c r="Y804" s="51" t="str">
        <f>IF(T804="","",IF(AND(T804&lt;&gt;'Tabelas auxiliares'!$B$236,T804&lt;&gt;'Tabelas auxiliares'!$B$237,T804&lt;&gt;'Tabelas auxiliares'!$C$236,T804&lt;&gt;'Tabelas auxiliares'!$C$237,T804&lt;&gt;'Tabelas auxiliares'!$D$236),"FOLHA DE PESSOAL",IF(X804='Tabelas auxiliares'!$A$237,"CUSTEIO",IF(X804='Tabelas auxiliares'!$A$236,"INVESTIMENTO","ERRO - VERIFICAR"))))</f>
        <v>FOLHA DE PESSOAL</v>
      </c>
      <c r="Z804" s="64">
        <f t="shared" si="21"/>
        <v>44923.45</v>
      </c>
      <c r="AA804" s="44">
        <v>2811.45</v>
      </c>
      <c r="AC804" s="44">
        <v>42112</v>
      </c>
      <c r="AD804" s="72"/>
      <c r="AE804" s="72"/>
      <c r="AF804" s="72"/>
      <c r="AG804" s="72"/>
      <c r="AH804" s="72"/>
      <c r="AI804" s="72"/>
      <c r="AJ804" s="72"/>
      <c r="AK804" s="72"/>
      <c r="AL804" s="72"/>
      <c r="AM804" s="72"/>
      <c r="AN804" s="72"/>
      <c r="AO804" s="72"/>
    </row>
    <row r="805" spans="1:41" x14ac:dyDescent="0.25">
      <c r="A805" t="s">
        <v>594</v>
      </c>
      <c r="B805" t="s">
        <v>358</v>
      </c>
      <c r="C805" t="s">
        <v>595</v>
      </c>
      <c r="D805" t="s">
        <v>90</v>
      </c>
      <c r="E805" t="s">
        <v>117</v>
      </c>
      <c r="F805" s="51" t="str">
        <f>IFERROR(VLOOKUP(D805,'Tabelas auxiliares'!$A$3:$B$61,2,FALSE),"")</f>
        <v>SUGEPE-FOLHA - PASEP + AUX. MORADIA</v>
      </c>
      <c r="G805" s="51" t="str">
        <f>IFERROR(VLOOKUP($B805,'Tabelas auxiliares'!$A$65:$C$102,2,FALSE),"")</f>
        <v>Folha de Pagamento - Benefícios</v>
      </c>
      <c r="H805" s="51" t="str">
        <f>IFERROR(VLOOKUP($B805,'Tabelas auxiliares'!$A$65:$C$102,3,FALSE),"")</f>
        <v xml:space="preserve">AUXILIO FUNERAL / CONTRATACAO POR TEMPO DETERMINADO / BENEF.ASSIST. DO SERVIDOR E DO MILITAR / AUXILIO-ALIMENTACAO / AUXILIO-TRANSPORTE / INDENIZACOES E RESTITUICOES / DESPESAS DE EXERCICIOS ANTERIORES </v>
      </c>
      <c r="I805" t="s">
        <v>600</v>
      </c>
      <c r="J805" t="s">
        <v>2191</v>
      </c>
      <c r="K805" t="s">
        <v>2377</v>
      </c>
      <c r="L805" t="s">
        <v>2193</v>
      </c>
      <c r="M805" t="s">
        <v>165</v>
      </c>
      <c r="N805" t="s">
        <v>128</v>
      </c>
      <c r="O805" t="s">
        <v>927</v>
      </c>
      <c r="P805" t="s">
        <v>2242</v>
      </c>
      <c r="Q805" t="s">
        <v>168</v>
      </c>
      <c r="R805" t="s">
        <v>165</v>
      </c>
      <c r="S805" t="s">
        <v>119</v>
      </c>
      <c r="T805" t="s">
        <v>1960</v>
      </c>
      <c r="U805" t="s">
        <v>140</v>
      </c>
      <c r="V805" t="s">
        <v>2243</v>
      </c>
      <c r="W805" t="s">
        <v>2244</v>
      </c>
      <c r="X805" s="51" t="str">
        <f t="shared" si="20"/>
        <v>3</v>
      </c>
      <c r="Y805" s="51" t="str">
        <f>IF(T805="","",IF(AND(T805&lt;&gt;'Tabelas auxiliares'!$B$236,T805&lt;&gt;'Tabelas auxiliares'!$B$237,T805&lt;&gt;'Tabelas auxiliares'!$C$236,T805&lt;&gt;'Tabelas auxiliares'!$C$237,T805&lt;&gt;'Tabelas auxiliares'!$D$236),"FOLHA DE PESSOAL",IF(X805='Tabelas auxiliares'!$A$237,"CUSTEIO",IF(X805='Tabelas auxiliares'!$A$236,"INVESTIMENTO","ERRO - VERIFICAR"))))</f>
        <v>FOLHA DE PESSOAL</v>
      </c>
      <c r="Z805" s="64">
        <f t="shared" si="21"/>
        <v>2568</v>
      </c>
      <c r="AA805" s="44">
        <v>256.8</v>
      </c>
      <c r="AC805" s="44">
        <v>2311.1999999999998</v>
      </c>
      <c r="AD805" s="72"/>
      <c r="AE805" s="72"/>
      <c r="AF805" s="72"/>
      <c r="AG805" s="72"/>
      <c r="AH805" s="72"/>
      <c r="AI805" s="72"/>
      <c r="AJ805" s="72"/>
      <c r="AK805" s="72"/>
      <c r="AL805" s="72"/>
      <c r="AM805" s="72"/>
      <c r="AN805" s="72"/>
      <c r="AO805" s="72"/>
    </row>
    <row r="806" spans="1:41" x14ac:dyDescent="0.25">
      <c r="A806" t="s">
        <v>594</v>
      </c>
      <c r="B806" t="s">
        <v>358</v>
      </c>
      <c r="C806" t="s">
        <v>595</v>
      </c>
      <c r="D806" t="s">
        <v>90</v>
      </c>
      <c r="E806" t="s">
        <v>117</v>
      </c>
      <c r="F806" s="51" t="str">
        <f>IFERROR(VLOOKUP(D806,'Tabelas auxiliares'!$A$3:$B$61,2,FALSE),"")</f>
        <v>SUGEPE-FOLHA - PASEP + AUX. MORADIA</v>
      </c>
      <c r="G806" s="51" t="str">
        <f>IFERROR(VLOOKUP($B806,'Tabelas auxiliares'!$A$65:$C$102,2,FALSE),"")</f>
        <v>Folha de Pagamento - Benefícios</v>
      </c>
      <c r="H806" s="51" t="str">
        <f>IFERROR(VLOOKUP($B806,'Tabelas auxiliares'!$A$65:$C$102,3,FALSE),"")</f>
        <v xml:space="preserve">AUXILIO FUNERAL / CONTRATACAO POR TEMPO DETERMINADO / BENEF.ASSIST. DO SERVIDOR E DO MILITAR / AUXILIO-ALIMENTACAO / AUXILIO-TRANSPORTE / INDENIZACOES E RESTITUICOES / DESPESAS DE EXERCICIOS ANTERIORES </v>
      </c>
      <c r="I806" t="s">
        <v>600</v>
      </c>
      <c r="J806" t="s">
        <v>2191</v>
      </c>
      <c r="K806" t="s">
        <v>2378</v>
      </c>
      <c r="L806" t="s">
        <v>2193</v>
      </c>
      <c r="M806" t="s">
        <v>165</v>
      </c>
      <c r="N806" t="s">
        <v>128</v>
      </c>
      <c r="O806" t="s">
        <v>862</v>
      </c>
      <c r="P806" t="s">
        <v>2246</v>
      </c>
      <c r="Q806" t="s">
        <v>168</v>
      </c>
      <c r="R806" t="s">
        <v>165</v>
      </c>
      <c r="S806" t="s">
        <v>119</v>
      </c>
      <c r="T806" t="s">
        <v>1960</v>
      </c>
      <c r="U806" t="s">
        <v>137</v>
      </c>
      <c r="V806" t="s">
        <v>2247</v>
      </c>
      <c r="W806" t="s">
        <v>2248</v>
      </c>
      <c r="X806" s="51" t="str">
        <f t="shared" si="20"/>
        <v>3</v>
      </c>
      <c r="Y806" s="51" t="str">
        <f>IF(T806="","",IF(AND(T806&lt;&gt;'Tabelas auxiliares'!$B$236,T806&lt;&gt;'Tabelas auxiliares'!$B$237,T806&lt;&gt;'Tabelas auxiliares'!$C$236,T806&lt;&gt;'Tabelas auxiliares'!$C$237,T806&lt;&gt;'Tabelas auxiliares'!$D$236),"FOLHA DE PESSOAL",IF(X806='Tabelas auxiliares'!$A$237,"CUSTEIO",IF(X806='Tabelas auxiliares'!$A$236,"INVESTIMENTO","ERRO - VERIFICAR"))))</f>
        <v>FOLHA DE PESSOAL</v>
      </c>
      <c r="Z806" s="64">
        <f t="shared" si="21"/>
        <v>1267.1799999999998</v>
      </c>
      <c r="AA806" s="44">
        <v>425.15</v>
      </c>
      <c r="AC806" s="44">
        <v>842.03</v>
      </c>
      <c r="AD806" s="72"/>
      <c r="AE806" s="72"/>
      <c r="AF806" s="72"/>
      <c r="AG806" s="72"/>
      <c r="AH806" s="72"/>
      <c r="AI806" s="72"/>
      <c r="AJ806" s="72"/>
      <c r="AK806" s="72"/>
      <c r="AL806" s="72"/>
      <c r="AM806" s="72"/>
      <c r="AN806" s="72"/>
      <c r="AO806" s="72"/>
    </row>
    <row r="807" spans="1:41" x14ac:dyDescent="0.25">
      <c r="A807" t="s">
        <v>594</v>
      </c>
      <c r="B807" t="s">
        <v>358</v>
      </c>
      <c r="C807" t="s">
        <v>595</v>
      </c>
      <c r="D807" t="s">
        <v>90</v>
      </c>
      <c r="E807" t="s">
        <v>117</v>
      </c>
      <c r="F807" s="51" t="str">
        <f>IFERROR(VLOOKUP(D807,'Tabelas auxiliares'!$A$3:$B$61,2,FALSE),"")</f>
        <v>SUGEPE-FOLHA - PASEP + AUX. MORADIA</v>
      </c>
      <c r="G807" s="51" t="str">
        <f>IFERROR(VLOOKUP($B807,'Tabelas auxiliares'!$A$65:$C$102,2,FALSE),"")</f>
        <v>Folha de Pagamento - Benefícios</v>
      </c>
      <c r="H807" s="51" t="str">
        <f>IFERROR(VLOOKUP($B807,'Tabelas auxiliares'!$A$65:$C$102,3,FALSE),"")</f>
        <v xml:space="preserve">AUXILIO FUNERAL / CONTRATACAO POR TEMPO DETERMINADO / BENEF.ASSIST. DO SERVIDOR E DO MILITAR / AUXILIO-ALIMENTACAO / AUXILIO-TRANSPORTE / INDENIZACOES E RESTITUICOES / DESPESAS DE EXERCICIOS ANTERIORES </v>
      </c>
      <c r="I807" t="s">
        <v>600</v>
      </c>
      <c r="J807" t="s">
        <v>2191</v>
      </c>
      <c r="K807" t="s">
        <v>2379</v>
      </c>
      <c r="L807" t="s">
        <v>2193</v>
      </c>
      <c r="M807" t="s">
        <v>165</v>
      </c>
      <c r="N807" t="s">
        <v>128</v>
      </c>
      <c r="O807" t="s">
        <v>927</v>
      </c>
      <c r="P807" t="s">
        <v>2242</v>
      </c>
      <c r="Q807" t="s">
        <v>168</v>
      </c>
      <c r="R807" t="s">
        <v>165</v>
      </c>
      <c r="S807" t="s">
        <v>119</v>
      </c>
      <c r="T807" t="s">
        <v>1960</v>
      </c>
      <c r="U807" t="s">
        <v>140</v>
      </c>
      <c r="V807" t="s">
        <v>2255</v>
      </c>
      <c r="W807" t="s">
        <v>2256</v>
      </c>
      <c r="X807" s="51" t="str">
        <f t="shared" si="20"/>
        <v>3</v>
      </c>
      <c r="Y807" s="51" t="str">
        <f>IF(T807="","",IF(AND(T807&lt;&gt;'Tabelas auxiliares'!$B$236,T807&lt;&gt;'Tabelas auxiliares'!$B$237,T807&lt;&gt;'Tabelas auxiliares'!$C$236,T807&lt;&gt;'Tabelas auxiliares'!$C$237,T807&lt;&gt;'Tabelas auxiliares'!$D$236),"FOLHA DE PESSOAL",IF(X807='Tabelas auxiliares'!$A$237,"CUSTEIO",IF(X807='Tabelas auxiliares'!$A$236,"INVESTIMENTO","ERRO - VERIFICAR"))))</f>
        <v>FOLHA DE PESSOAL</v>
      </c>
      <c r="Z807" s="64">
        <f t="shared" si="21"/>
        <v>66447</v>
      </c>
      <c r="AA807" s="44">
        <v>5890.35</v>
      </c>
      <c r="AC807" s="44">
        <v>60556.65</v>
      </c>
      <c r="AD807" s="72"/>
      <c r="AE807" s="72"/>
      <c r="AF807" s="72"/>
      <c r="AG807" s="72"/>
      <c r="AH807" s="72"/>
      <c r="AI807" s="72"/>
      <c r="AJ807" s="72"/>
      <c r="AK807" s="72"/>
      <c r="AL807" s="72"/>
      <c r="AM807" s="72"/>
      <c r="AN807" s="72"/>
      <c r="AO807" s="72"/>
    </row>
    <row r="808" spans="1:41" x14ac:dyDescent="0.25">
      <c r="A808" t="s">
        <v>594</v>
      </c>
      <c r="B808" t="s">
        <v>358</v>
      </c>
      <c r="C808" t="s">
        <v>595</v>
      </c>
      <c r="D808" t="s">
        <v>90</v>
      </c>
      <c r="E808" t="s">
        <v>117</v>
      </c>
      <c r="F808" s="51" t="str">
        <f>IFERROR(VLOOKUP(D808,'Tabelas auxiliares'!$A$3:$B$61,2,FALSE),"")</f>
        <v>SUGEPE-FOLHA - PASEP + AUX. MORADIA</v>
      </c>
      <c r="G808" s="51" t="str">
        <f>IFERROR(VLOOKUP($B808,'Tabelas auxiliares'!$A$65:$C$102,2,FALSE),"")</f>
        <v>Folha de Pagamento - Benefícios</v>
      </c>
      <c r="H808" s="51" t="str">
        <f>IFERROR(VLOOKUP($B808,'Tabelas auxiliares'!$A$65:$C$102,3,FALSE),"")</f>
        <v xml:space="preserve">AUXILIO FUNERAL / CONTRATACAO POR TEMPO DETERMINADO / BENEF.ASSIST. DO SERVIDOR E DO MILITAR / AUXILIO-ALIMENTACAO / AUXILIO-TRANSPORTE / INDENIZACOES E RESTITUICOES / DESPESAS DE EXERCICIOS ANTERIORES </v>
      </c>
      <c r="I808" t="s">
        <v>600</v>
      </c>
      <c r="J808" t="s">
        <v>2191</v>
      </c>
      <c r="K808" t="s">
        <v>2380</v>
      </c>
      <c r="L808" t="s">
        <v>2193</v>
      </c>
      <c r="M808" t="s">
        <v>165</v>
      </c>
      <c r="N808" t="s">
        <v>128</v>
      </c>
      <c r="O808" t="s">
        <v>2237</v>
      </c>
      <c r="P808" t="s">
        <v>2238</v>
      </c>
      <c r="Q808" t="s">
        <v>168</v>
      </c>
      <c r="R808" t="s">
        <v>165</v>
      </c>
      <c r="S808" t="s">
        <v>119</v>
      </c>
      <c r="T808" t="s">
        <v>1960</v>
      </c>
      <c r="U808" t="s">
        <v>138</v>
      </c>
      <c r="V808" t="s">
        <v>2258</v>
      </c>
      <c r="W808" t="s">
        <v>2259</v>
      </c>
      <c r="X808" s="51" t="str">
        <f t="shared" si="20"/>
        <v>3</v>
      </c>
      <c r="Y808" s="51" t="str">
        <f>IF(T808="","",IF(AND(T808&lt;&gt;'Tabelas auxiliares'!$B$236,T808&lt;&gt;'Tabelas auxiliares'!$B$237,T808&lt;&gt;'Tabelas auxiliares'!$C$236,T808&lt;&gt;'Tabelas auxiliares'!$C$237,T808&lt;&gt;'Tabelas auxiliares'!$D$236),"FOLHA DE PESSOAL",IF(X808='Tabelas auxiliares'!$A$237,"CUSTEIO",IF(X808='Tabelas auxiliares'!$A$236,"INVESTIMENTO","ERRO - VERIFICAR"))))</f>
        <v>FOLHA DE PESSOAL</v>
      </c>
      <c r="Z808" s="64">
        <f t="shared" si="21"/>
        <v>954683.22</v>
      </c>
      <c r="AA808" s="44">
        <v>2418.75</v>
      </c>
      <c r="AC808" s="44">
        <v>952264.47</v>
      </c>
      <c r="AD808" s="72"/>
      <c r="AE808" s="72"/>
      <c r="AF808" s="72"/>
      <c r="AG808" s="72"/>
      <c r="AH808" s="72"/>
      <c r="AI808" s="72"/>
      <c r="AJ808" s="72"/>
      <c r="AK808" s="72"/>
      <c r="AL808" s="72"/>
      <c r="AM808" s="72"/>
      <c r="AN808" s="72"/>
      <c r="AO808" s="72"/>
    </row>
    <row r="809" spans="1:41" x14ac:dyDescent="0.25">
      <c r="A809" t="s">
        <v>594</v>
      </c>
      <c r="B809" t="s">
        <v>358</v>
      </c>
      <c r="C809" t="s">
        <v>595</v>
      </c>
      <c r="D809" t="s">
        <v>90</v>
      </c>
      <c r="E809" t="s">
        <v>117</v>
      </c>
      <c r="F809" s="51" t="str">
        <f>IFERROR(VLOOKUP(D809,'Tabelas auxiliares'!$A$3:$B$61,2,FALSE),"")</f>
        <v>SUGEPE-FOLHA - PASEP + AUX. MORADIA</v>
      </c>
      <c r="G809" s="51" t="str">
        <f>IFERROR(VLOOKUP($B809,'Tabelas auxiliares'!$A$65:$C$102,2,FALSE),"")</f>
        <v>Folha de Pagamento - Benefícios</v>
      </c>
      <c r="H809" s="51" t="str">
        <f>IFERROR(VLOOKUP($B809,'Tabelas auxiliares'!$A$65:$C$102,3,FALSE),"")</f>
        <v xml:space="preserve">AUXILIO FUNERAL / CONTRATACAO POR TEMPO DETERMINADO / BENEF.ASSIST. DO SERVIDOR E DO MILITAR / AUXILIO-ALIMENTACAO / AUXILIO-TRANSPORTE / INDENIZACOES E RESTITUICOES / DESPESAS DE EXERCICIOS ANTERIORES </v>
      </c>
      <c r="I809" t="s">
        <v>600</v>
      </c>
      <c r="J809" t="s">
        <v>2191</v>
      </c>
      <c r="K809" t="s">
        <v>2381</v>
      </c>
      <c r="L809" t="s">
        <v>2193</v>
      </c>
      <c r="M809" t="s">
        <v>165</v>
      </c>
      <c r="N809" t="s">
        <v>128</v>
      </c>
      <c r="O809" t="s">
        <v>862</v>
      </c>
      <c r="P809" t="s">
        <v>2246</v>
      </c>
      <c r="Q809" t="s">
        <v>168</v>
      </c>
      <c r="R809" t="s">
        <v>165</v>
      </c>
      <c r="S809" t="s">
        <v>119</v>
      </c>
      <c r="T809" t="s">
        <v>1960</v>
      </c>
      <c r="U809" t="s">
        <v>137</v>
      </c>
      <c r="V809" t="s">
        <v>2261</v>
      </c>
      <c r="W809" t="s">
        <v>2262</v>
      </c>
      <c r="X809" s="51" t="str">
        <f t="shared" si="20"/>
        <v>3</v>
      </c>
      <c r="Y809" s="51" t="str">
        <f>IF(T809="","",IF(AND(T809&lt;&gt;'Tabelas auxiliares'!$B$236,T809&lt;&gt;'Tabelas auxiliares'!$B$237,T809&lt;&gt;'Tabelas auxiliares'!$C$236,T809&lt;&gt;'Tabelas auxiliares'!$C$237,T809&lt;&gt;'Tabelas auxiliares'!$D$236),"FOLHA DE PESSOAL",IF(X809='Tabelas auxiliares'!$A$237,"CUSTEIO",IF(X809='Tabelas auxiliares'!$A$236,"INVESTIMENTO","ERRO - VERIFICAR"))))</f>
        <v>FOLHA DE PESSOAL</v>
      </c>
      <c r="Z809" s="64">
        <f t="shared" si="21"/>
        <v>132951.79</v>
      </c>
      <c r="AA809" s="44">
        <v>34569.83</v>
      </c>
      <c r="AC809" s="44">
        <v>98381.96</v>
      </c>
      <c r="AD809" s="72"/>
      <c r="AE809" s="72"/>
      <c r="AF809" s="72"/>
      <c r="AG809" s="72"/>
      <c r="AH809" s="72"/>
      <c r="AI809" s="72"/>
      <c r="AJ809" s="72"/>
      <c r="AK809" s="72"/>
      <c r="AL809" s="72"/>
      <c r="AM809" s="72"/>
      <c r="AN809" s="72"/>
      <c r="AO809" s="72"/>
    </row>
    <row r="810" spans="1:41" x14ac:dyDescent="0.25">
      <c r="A810" t="s">
        <v>594</v>
      </c>
      <c r="B810" t="s">
        <v>358</v>
      </c>
      <c r="C810" t="s">
        <v>595</v>
      </c>
      <c r="D810" t="s">
        <v>90</v>
      </c>
      <c r="E810" t="s">
        <v>117</v>
      </c>
      <c r="F810" s="51" t="str">
        <f>IFERROR(VLOOKUP(D810,'Tabelas auxiliares'!$A$3:$B$61,2,FALSE),"")</f>
        <v>SUGEPE-FOLHA - PASEP + AUX. MORADIA</v>
      </c>
      <c r="G810" s="51" t="str">
        <f>IFERROR(VLOOKUP($B810,'Tabelas auxiliares'!$A$65:$C$102,2,FALSE),"")</f>
        <v>Folha de Pagamento - Benefícios</v>
      </c>
      <c r="H810" s="51" t="str">
        <f>IFERROR(VLOOKUP($B810,'Tabelas auxiliares'!$A$65:$C$102,3,FALSE),"")</f>
        <v xml:space="preserve">AUXILIO FUNERAL / CONTRATACAO POR TEMPO DETERMINADO / BENEF.ASSIST. DO SERVIDOR E DO MILITAR / AUXILIO-ALIMENTACAO / AUXILIO-TRANSPORTE / INDENIZACOES E RESTITUICOES / DESPESAS DE EXERCICIOS ANTERIORES </v>
      </c>
      <c r="I810" t="s">
        <v>600</v>
      </c>
      <c r="J810" t="s">
        <v>2191</v>
      </c>
      <c r="K810" t="s">
        <v>2382</v>
      </c>
      <c r="L810" t="s">
        <v>2193</v>
      </c>
      <c r="M810" t="s">
        <v>165</v>
      </c>
      <c r="N810" t="s">
        <v>130</v>
      </c>
      <c r="O810" t="s">
        <v>927</v>
      </c>
      <c r="P810" t="s">
        <v>1969</v>
      </c>
      <c r="Q810" t="s">
        <v>168</v>
      </c>
      <c r="R810" t="s">
        <v>165</v>
      </c>
      <c r="S810" t="s">
        <v>119</v>
      </c>
      <c r="T810" t="s">
        <v>1960</v>
      </c>
      <c r="U810" t="s">
        <v>141</v>
      </c>
      <c r="V810" t="s">
        <v>1970</v>
      </c>
      <c r="W810" t="s">
        <v>1971</v>
      </c>
      <c r="X810" s="51" t="str">
        <f t="shared" si="20"/>
        <v>3</v>
      </c>
      <c r="Y810" s="51" t="str">
        <f>IF(T810="","",IF(AND(T810&lt;&gt;'Tabelas auxiliares'!$B$236,T810&lt;&gt;'Tabelas auxiliares'!$B$237,T810&lt;&gt;'Tabelas auxiliares'!$C$236,T810&lt;&gt;'Tabelas auxiliares'!$C$237,T810&lt;&gt;'Tabelas auxiliares'!$D$236),"FOLHA DE PESSOAL",IF(X810='Tabelas auxiliares'!$A$237,"CUSTEIO",IF(X810='Tabelas auxiliares'!$A$236,"INVESTIMENTO","ERRO - VERIFICAR"))))</f>
        <v>FOLHA DE PESSOAL</v>
      </c>
      <c r="Z810" s="64">
        <f t="shared" si="21"/>
        <v>166636.69999999998</v>
      </c>
      <c r="AA810" s="44">
        <v>2335.8000000000002</v>
      </c>
      <c r="AC810" s="44">
        <v>164300.9</v>
      </c>
      <c r="AD810" s="72"/>
      <c r="AE810" s="72"/>
      <c r="AF810" s="72"/>
      <c r="AG810" s="72"/>
      <c r="AH810" s="72"/>
      <c r="AI810" s="72"/>
      <c r="AJ810" s="72"/>
      <c r="AK810" s="72"/>
      <c r="AL810" s="72"/>
      <c r="AM810" s="72"/>
      <c r="AN810" s="72"/>
      <c r="AO810" s="72"/>
    </row>
    <row r="811" spans="1:41" x14ac:dyDescent="0.25">
      <c r="A811" t="s">
        <v>594</v>
      </c>
      <c r="B811" t="s">
        <v>358</v>
      </c>
      <c r="C811" t="s">
        <v>595</v>
      </c>
      <c r="D811" t="s">
        <v>90</v>
      </c>
      <c r="E811" t="s">
        <v>117</v>
      </c>
      <c r="F811" s="51" t="str">
        <f>IFERROR(VLOOKUP(D811,'Tabelas auxiliares'!$A$3:$B$61,2,FALSE),"")</f>
        <v>SUGEPE-FOLHA - PASEP + AUX. MORADIA</v>
      </c>
      <c r="G811" s="51" t="str">
        <f>IFERROR(VLOOKUP($B811,'Tabelas auxiliares'!$A$65:$C$102,2,FALSE),"")</f>
        <v>Folha de Pagamento - Benefícios</v>
      </c>
      <c r="H811" s="51" t="str">
        <f>IFERROR(VLOOKUP($B811,'Tabelas auxiliares'!$A$65:$C$102,3,FALSE),"")</f>
        <v xml:space="preserve">AUXILIO FUNERAL / CONTRATACAO POR TEMPO DETERMINADO / BENEF.ASSIST. DO SERVIDOR E DO MILITAR / AUXILIO-ALIMENTACAO / AUXILIO-TRANSPORTE / INDENIZACOES E RESTITUICOES / DESPESAS DE EXERCICIOS ANTERIORES </v>
      </c>
      <c r="I811" t="s">
        <v>1896</v>
      </c>
      <c r="J811" t="s">
        <v>2191</v>
      </c>
      <c r="K811" t="s">
        <v>2383</v>
      </c>
      <c r="L811" t="s">
        <v>2193</v>
      </c>
      <c r="M811" t="s">
        <v>165</v>
      </c>
      <c r="N811" t="s">
        <v>128</v>
      </c>
      <c r="O811" t="s">
        <v>862</v>
      </c>
      <c r="P811" t="s">
        <v>2246</v>
      </c>
      <c r="Q811" t="s">
        <v>168</v>
      </c>
      <c r="R811" t="s">
        <v>165</v>
      </c>
      <c r="S811" t="s">
        <v>119</v>
      </c>
      <c r="T811" t="s">
        <v>1960</v>
      </c>
      <c r="U811" t="s">
        <v>137</v>
      </c>
      <c r="V811" t="s">
        <v>2384</v>
      </c>
      <c r="W811" t="s">
        <v>2385</v>
      </c>
      <c r="X811" s="51" t="str">
        <f t="shared" si="20"/>
        <v>3</v>
      </c>
      <c r="Y811" s="51" t="str">
        <f>IF(T811="","",IF(AND(T811&lt;&gt;'Tabelas auxiliares'!$B$236,T811&lt;&gt;'Tabelas auxiliares'!$B$237,T811&lt;&gt;'Tabelas auxiliares'!$C$236,T811&lt;&gt;'Tabelas auxiliares'!$C$237,T811&lt;&gt;'Tabelas auxiliares'!$D$236),"FOLHA DE PESSOAL",IF(X811='Tabelas auxiliares'!$A$237,"CUSTEIO",IF(X811='Tabelas auxiliares'!$A$236,"INVESTIMENTO","ERRO - VERIFICAR"))))</f>
        <v>FOLHA DE PESSOAL</v>
      </c>
      <c r="Z811" s="64">
        <f t="shared" si="21"/>
        <v>8530</v>
      </c>
      <c r="AA811" s="44">
        <v>2490</v>
      </c>
      <c r="AC811" s="44">
        <v>6040</v>
      </c>
      <c r="AD811" s="72"/>
      <c r="AE811" s="72"/>
      <c r="AF811" s="72"/>
      <c r="AG811" s="72"/>
      <c r="AH811" s="72"/>
      <c r="AI811" s="72"/>
      <c r="AJ811" s="72"/>
      <c r="AK811" s="72"/>
      <c r="AL811" s="72"/>
      <c r="AM811" s="72"/>
      <c r="AN811" s="72"/>
      <c r="AO811" s="72"/>
    </row>
    <row r="812" spans="1:41" x14ac:dyDescent="0.25">
      <c r="A812" t="s">
        <v>594</v>
      </c>
      <c r="B812" t="s">
        <v>358</v>
      </c>
      <c r="C812" t="s">
        <v>595</v>
      </c>
      <c r="D812" t="s">
        <v>90</v>
      </c>
      <c r="E812" t="s">
        <v>117</v>
      </c>
      <c r="F812" s="51" t="str">
        <f>IFERROR(VLOOKUP(D812,'Tabelas auxiliares'!$A$3:$B$61,2,FALSE),"")</f>
        <v>SUGEPE-FOLHA - PASEP + AUX. MORADIA</v>
      </c>
      <c r="G812" s="51" t="str">
        <f>IFERROR(VLOOKUP($B812,'Tabelas auxiliares'!$A$65:$C$102,2,FALSE),"")</f>
        <v>Folha de Pagamento - Benefícios</v>
      </c>
      <c r="H812" s="51" t="str">
        <f>IFERROR(VLOOKUP($B812,'Tabelas auxiliares'!$A$65:$C$102,3,FALSE),"")</f>
        <v xml:space="preserve">AUXILIO FUNERAL / CONTRATACAO POR TEMPO DETERMINADO / BENEF.ASSIST. DO SERVIDOR E DO MILITAR / AUXILIO-ALIMENTACAO / AUXILIO-TRANSPORTE / INDENIZACOES E RESTITUICOES / DESPESAS DE EXERCICIOS ANTERIORES </v>
      </c>
      <c r="I812" t="s">
        <v>820</v>
      </c>
      <c r="J812" t="s">
        <v>2386</v>
      </c>
      <c r="K812" t="s">
        <v>2387</v>
      </c>
      <c r="L812" t="s">
        <v>2388</v>
      </c>
      <c r="M812" t="s">
        <v>1968</v>
      </c>
      <c r="N812" t="s">
        <v>130</v>
      </c>
      <c r="O812" t="s">
        <v>927</v>
      </c>
      <c r="P812" t="s">
        <v>1969</v>
      </c>
      <c r="Q812" t="s">
        <v>168</v>
      </c>
      <c r="R812" t="s">
        <v>165</v>
      </c>
      <c r="S812" t="s">
        <v>119</v>
      </c>
      <c r="T812" t="s">
        <v>1960</v>
      </c>
      <c r="U812" t="s">
        <v>141</v>
      </c>
      <c r="V812" t="s">
        <v>1970</v>
      </c>
      <c r="W812" t="s">
        <v>1971</v>
      </c>
      <c r="X812" s="51" t="str">
        <f t="shared" si="20"/>
        <v>3</v>
      </c>
      <c r="Y812" s="51" t="str">
        <f>IF(T812="","",IF(AND(T812&lt;&gt;'Tabelas auxiliares'!$B$236,T812&lt;&gt;'Tabelas auxiliares'!$B$237,T812&lt;&gt;'Tabelas auxiliares'!$C$236,T812&lt;&gt;'Tabelas auxiliares'!$C$237,T812&lt;&gt;'Tabelas auxiliares'!$D$236),"FOLHA DE PESSOAL",IF(X812='Tabelas auxiliares'!$A$237,"CUSTEIO",IF(X812='Tabelas auxiliares'!$A$236,"INVESTIMENTO","ERRO - VERIFICAR"))))</f>
        <v>FOLHA DE PESSOAL</v>
      </c>
      <c r="Z812" s="64">
        <f t="shared" si="21"/>
        <v>1176.75</v>
      </c>
      <c r="AC812" s="44">
        <v>1176.75</v>
      </c>
    </row>
    <row r="813" spans="1:41" x14ac:dyDescent="0.25">
      <c r="A813" t="s">
        <v>594</v>
      </c>
      <c r="B813" t="s">
        <v>358</v>
      </c>
      <c r="C813" t="s">
        <v>595</v>
      </c>
      <c r="D813" t="s">
        <v>90</v>
      </c>
      <c r="E813" t="s">
        <v>117</v>
      </c>
      <c r="F813" s="51" t="str">
        <f>IFERROR(VLOOKUP(D813,'Tabelas auxiliares'!$A$3:$B$61,2,FALSE),"")</f>
        <v>SUGEPE-FOLHA - PASEP + AUX. MORADIA</v>
      </c>
      <c r="G813" s="51" t="str">
        <f>IFERROR(VLOOKUP($B813,'Tabelas auxiliares'!$A$65:$C$102,2,FALSE),"")</f>
        <v>Folha de Pagamento - Benefícios</v>
      </c>
      <c r="H813" s="51" t="str">
        <f>IFERROR(VLOOKUP($B813,'Tabelas auxiliares'!$A$65:$C$102,3,FALSE),"")</f>
        <v xml:space="preserve">AUXILIO FUNERAL / CONTRATACAO POR TEMPO DETERMINADO / BENEF.ASSIST. DO SERVIDOR E DO MILITAR / AUXILIO-ALIMENTACAO / AUXILIO-TRANSPORTE / INDENIZACOES E RESTITUICOES / DESPESAS DE EXERCICIOS ANTERIORES </v>
      </c>
      <c r="I813" t="s">
        <v>784</v>
      </c>
      <c r="J813" t="s">
        <v>2389</v>
      </c>
      <c r="K813" t="s">
        <v>2390</v>
      </c>
      <c r="L813" t="s">
        <v>2391</v>
      </c>
      <c r="M813" t="s">
        <v>2392</v>
      </c>
      <c r="N813" t="s">
        <v>128</v>
      </c>
      <c r="O813" t="s">
        <v>2250</v>
      </c>
      <c r="P813" t="s">
        <v>2251</v>
      </c>
      <c r="Q813" t="s">
        <v>168</v>
      </c>
      <c r="R813" t="s">
        <v>165</v>
      </c>
      <c r="S813" t="s">
        <v>119</v>
      </c>
      <c r="T813" t="s">
        <v>1960</v>
      </c>
      <c r="U813" t="s">
        <v>142</v>
      </c>
      <c r="V813" t="s">
        <v>2374</v>
      </c>
      <c r="W813" t="s">
        <v>2375</v>
      </c>
      <c r="X813" s="51" t="str">
        <f t="shared" si="20"/>
        <v>3</v>
      </c>
      <c r="Y813" s="51" t="str">
        <f>IF(T813="","",IF(AND(T813&lt;&gt;'Tabelas auxiliares'!$B$236,T813&lt;&gt;'Tabelas auxiliares'!$B$237,T813&lt;&gt;'Tabelas auxiliares'!$C$236,T813&lt;&gt;'Tabelas auxiliares'!$C$237,T813&lt;&gt;'Tabelas auxiliares'!$D$236),"FOLHA DE PESSOAL",IF(X813='Tabelas auxiliares'!$A$237,"CUSTEIO",IF(X813='Tabelas auxiliares'!$A$236,"INVESTIMENTO","ERRO - VERIFICAR"))))</f>
        <v>FOLHA DE PESSOAL</v>
      </c>
      <c r="Z813" s="64">
        <f t="shared" si="21"/>
        <v>9400</v>
      </c>
      <c r="AB813" s="44">
        <v>9400</v>
      </c>
    </row>
    <row r="814" spans="1:41" x14ac:dyDescent="0.25">
      <c r="A814" t="s">
        <v>594</v>
      </c>
      <c r="B814" t="s">
        <v>358</v>
      </c>
      <c r="C814" t="s">
        <v>595</v>
      </c>
      <c r="D814" t="s">
        <v>90</v>
      </c>
      <c r="E814" t="s">
        <v>117</v>
      </c>
      <c r="F814" s="51" t="str">
        <f>IFERROR(VLOOKUP(D814,'Tabelas auxiliares'!$A$3:$B$61,2,FALSE),"")</f>
        <v>SUGEPE-FOLHA - PASEP + AUX. MORADIA</v>
      </c>
      <c r="G814" s="51" t="str">
        <f>IFERROR(VLOOKUP($B814,'Tabelas auxiliares'!$A$65:$C$102,2,FALSE),"")</f>
        <v>Folha de Pagamento - Benefícios</v>
      </c>
      <c r="H814" s="51" t="str">
        <f>IFERROR(VLOOKUP($B814,'Tabelas auxiliares'!$A$65:$C$102,3,FALSE),"")</f>
        <v xml:space="preserve">AUXILIO FUNERAL / CONTRATACAO POR TEMPO DETERMINADO / BENEF.ASSIST. DO SERVIDOR E DO MILITAR / AUXILIO-ALIMENTACAO / AUXILIO-TRANSPORTE / INDENIZACOES E RESTITUICOES / DESPESAS DE EXERCICIOS ANTERIORES </v>
      </c>
      <c r="I814" t="s">
        <v>2206</v>
      </c>
      <c r="J814" t="s">
        <v>2207</v>
      </c>
      <c r="K814" t="s">
        <v>2393</v>
      </c>
      <c r="L814" t="s">
        <v>2211</v>
      </c>
      <c r="M814" t="s">
        <v>165</v>
      </c>
      <c r="N814" t="s">
        <v>128</v>
      </c>
      <c r="O814" t="s">
        <v>2237</v>
      </c>
      <c r="P814" t="s">
        <v>2238</v>
      </c>
      <c r="Q814" t="s">
        <v>168</v>
      </c>
      <c r="R814" t="s">
        <v>165</v>
      </c>
      <c r="S814" t="s">
        <v>119</v>
      </c>
      <c r="T814" t="s">
        <v>1960</v>
      </c>
      <c r="U814" t="s">
        <v>138</v>
      </c>
      <c r="V814" t="s">
        <v>2239</v>
      </c>
      <c r="W814" t="s">
        <v>2240</v>
      </c>
      <c r="X814" s="51" t="str">
        <f t="shared" si="20"/>
        <v>3</v>
      </c>
      <c r="Y814" s="51" t="str">
        <f>IF(T814="","",IF(AND(T814&lt;&gt;'Tabelas auxiliares'!$B$236,T814&lt;&gt;'Tabelas auxiliares'!$B$237,T814&lt;&gt;'Tabelas auxiliares'!$C$236,T814&lt;&gt;'Tabelas auxiliares'!$C$237,T814&lt;&gt;'Tabelas auxiliares'!$D$236),"FOLHA DE PESSOAL",IF(X814='Tabelas auxiliares'!$A$237,"CUSTEIO",IF(X814='Tabelas auxiliares'!$A$236,"INVESTIMENTO","ERRO - VERIFICAR"))))</f>
        <v>FOLHA DE PESSOAL</v>
      </c>
      <c r="Z814" s="64">
        <f t="shared" si="21"/>
        <v>44833.710000000006</v>
      </c>
      <c r="AA814" s="44">
        <v>1256.1600000000001</v>
      </c>
      <c r="AB814" s="44">
        <v>43577.55</v>
      </c>
    </row>
    <row r="815" spans="1:41" x14ac:dyDescent="0.25">
      <c r="A815" t="s">
        <v>594</v>
      </c>
      <c r="B815" t="s">
        <v>358</v>
      </c>
      <c r="C815" t="s">
        <v>595</v>
      </c>
      <c r="D815" t="s">
        <v>90</v>
      </c>
      <c r="E815" t="s">
        <v>117</v>
      </c>
      <c r="F815" s="51" t="str">
        <f>IFERROR(VLOOKUP(D815,'Tabelas auxiliares'!$A$3:$B$61,2,FALSE),"")</f>
        <v>SUGEPE-FOLHA - PASEP + AUX. MORADIA</v>
      </c>
      <c r="G815" s="51" t="str">
        <f>IFERROR(VLOOKUP($B815,'Tabelas auxiliares'!$A$65:$C$102,2,FALSE),"")</f>
        <v>Folha de Pagamento - Benefícios</v>
      </c>
      <c r="H815" s="51" t="str">
        <f>IFERROR(VLOOKUP($B815,'Tabelas auxiliares'!$A$65:$C$102,3,FALSE),"")</f>
        <v xml:space="preserve">AUXILIO FUNERAL / CONTRATACAO POR TEMPO DETERMINADO / BENEF.ASSIST. DO SERVIDOR E DO MILITAR / AUXILIO-ALIMENTACAO / AUXILIO-TRANSPORTE / INDENIZACOES E RESTITUICOES / DESPESAS DE EXERCICIOS ANTERIORES </v>
      </c>
      <c r="I815" t="s">
        <v>2206</v>
      </c>
      <c r="J815" t="s">
        <v>2207</v>
      </c>
      <c r="K815" t="s">
        <v>2394</v>
      </c>
      <c r="L815" t="s">
        <v>2211</v>
      </c>
      <c r="M815" t="s">
        <v>165</v>
      </c>
      <c r="N815" t="s">
        <v>128</v>
      </c>
      <c r="O815" t="s">
        <v>927</v>
      </c>
      <c r="P815" t="s">
        <v>2242</v>
      </c>
      <c r="Q815" t="s">
        <v>168</v>
      </c>
      <c r="R815" t="s">
        <v>165</v>
      </c>
      <c r="S815" t="s">
        <v>119</v>
      </c>
      <c r="T815" t="s">
        <v>1960</v>
      </c>
      <c r="U815" t="s">
        <v>140</v>
      </c>
      <c r="V815" t="s">
        <v>2243</v>
      </c>
      <c r="W815" t="s">
        <v>2244</v>
      </c>
      <c r="X815" s="51" t="str">
        <f t="shared" si="20"/>
        <v>3</v>
      </c>
      <c r="Y815" s="51" t="str">
        <f>IF(T815="","",IF(AND(T815&lt;&gt;'Tabelas auxiliares'!$B$236,T815&lt;&gt;'Tabelas auxiliares'!$B$237,T815&lt;&gt;'Tabelas auxiliares'!$C$236,T815&lt;&gt;'Tabelas auxiliares'!$C$237,T815&lt;&gt;'Tabelas auxiliares'!$D$236),"FOLHA DE PESSOAL",IF(X815='Tabelas auxiliares'!$A$237,"CUSTEIO",IF(X815='Tabelas auxiliares'!$A$236,"INVESTIMENTO","ERRO - VERIFICAR"))))</f>
        <v>FOLHA DE PESSOAL</v>
      </c>
      <c r="Z815" s="64">
        <f t="shared" si="21"/>
        <v>2568</v>
      </c>
      <c r="AA815" s="44">
        <v>256.8</v>
      </c>
      <c r="AB815" s="44">
        <v>2311.1999999999998</v>
      </c>
    </row>
    <row r="816" spans="1:41" x14ac:dyDescent="0.25">
      <c r="A816" t="s">
        <v>594</v>
      </c>
      <c r="B816" t="s">
        <v>358</v>
      </c>
      <c r="C816" t="s">
        <v>595</v>
      </c>
      <c r="D816" t="s">
        <v>90</v>
      </c>
      <c r="E816" t="s">
        <v>117</v>
      </c>
      <c r="F816" s="51" t="str">
        <f>IFERROR(VLOOKUP(D816,'Tabelas auxiliares'!$A$3:$B$61,2,FALSE),"")</f>
        <v>SUGEPE-FOLHA - PASEP + AUX. MORADIA</v>
      </c>
      <c r="G816" s="51" t="str">
        <f>IFERROR(VLOOKUP($B816,'Tabelas auxiliares'!$A$65:$C$102,2,FALSE),"")</f>
        <v>Folha de Pagamento - Benefícios</v>
      </c>
      <c r="H816" s="51" t="str">
        <f>IFERROR(VLOOKUP($B816,'Tabelas auxiliares'!$A$65:$C$102,3,FALSE),"")</f>
        <v xml:space="preserve">AUXILIO FUNERAL / CONTRATACAO POR TEMPO DETERMINADO / BENEF.ASSIST. DO SERVIDOR E DO MILITAR / AUXILIO-ALIMENTACAO / AUXILIO-TRANSPORTE / INDENIZACOES E RESTITUICOES / DESPESAS DE EXERCICIOS ANTERIORES </v>
      </c>
      <c r="I816" t="s">
        <v>2206</v>
      </c>
      <c r="J816" t="s">
        <v>2207</v>
      </c>
      <c r="K816" t="s">
        <v>2395</v>
      </c>
      <c r="L816" t="s">
        <v>2211</v>
      </c>
      <c r="M816" t="s">
        <v>165</v>
      </c>
      <c r="N816" t="s">
        <v>128</v>
      </c>
      <c r="O816" t="s">
        <v>862</v>
      </c>
      <c r="P816" t="s">
        <v>2246</v>
      </c>
      <c r="Q816" t="s">
        <v>168</v>
      </c>
      <c r="R816" t="s">
        <v>165</v>
      </c>
      <c r="S816" t="s">
        <v>119</v>
      </c>
      <c r="T816" t="s">
        <v>1960</v>
      </c>
      <c r="U816" t="s">
        <v>137</v>
      </c>
      <c r="V816" t="s">
        <v>2247</v>
      </c>
      <c r="W816" t="s">
        <v>2248</v>
      </c>
      <c r="X816" s="51" t="str">
        <f t="shared" si="20"/>
        <v>3</v>
      </c>
      <c r="Y816" s="51" t="str">
        <f>IF(T816="","",IF(AND(T816&lt;&gt;'Tabelas auxiliares'!$B$236,T816&lt;&gt;'Tabelas auxiliares'!$B$237,T816&lt;&gt;'Tabelas auxiliares'!$C$236,T816&lt;&gt;'Tabelas auxiliares'!$C$237,T816&lt;&gt;'Tabelas auxiliares'!$D$236),"FOLHA DE PESSOAL",IF(X816='Tabelas auxiliares'!$A$237,"CUSTEIO",IF(X816='Tabelas auxiliares'!$A$236,"INVESTIMENTO","ERRO - VERIFICAR"))))</f>
        <v>FOLHA DE PESSOAL</v>
      </c>
      <c r="Z816" s="64">
        <f t="shared" si="21"/>
        <v>1179.8899999999999</v>
      </c>
      <c r="AA816" s="44">
        <v>201.23</v>
      </c>
      <c r="AB816" s="44">
        <v>978.66</v>
      </c>
    </row>
    <row r="817" spans="1:29" x14ac:dyDescent="0.25">
      <c r="A817" t="s">
        <v>594</v>
      </c>
      <c r="B817" t="s">
        <v>358</v>
      </c>
      <c r="C817" t="s">
        <v>595</v>
      </c>
      <c r="D817" t="s">
        <v>90</v>
      </c>
      <c r="E817" t="s">
        <v>117</v>
      </c>
      <c r="F817" s="51" t="str">
        <f>IFERROR(VLOOKUP(D817,'Tabelas auxiliares'!$A$3:$B$61,2,FALSE),"")</f>
        <v>SUGEPE-FOLHA - PASEP + AUX. MORADIA</v>
      </c>
      <c r="G817" s="51" t="str">
        <f>IFERROR(VLOOKUP($B817,'Tabelas auxiliares'!$A$65:$C$102,2,FALSE),"")</f>
        <v>Folha de Pagamento - Benefícios</v>
      </c>
      <c r="H817" s="51" t="str">
        <f>IFERROR(VLOOKUP($B817,'Tabelas auxiliares'!$A$65:$C$102,3,FALSE),"")</f>
        <v xml:space="preserve">AUXILIO FUNERAL / CONTRATACAO POR TEMPO DETERMINADO / BENEF.ASSIST. DO SERVIDOR E DO MILITAR / AUXILIO-ALIMENTACAO / AUXILIO-TRANSPORTE / INDENIZACOES E RESTITUICOES / DESPESAS DE EXERCICIOS ANTERIORES </v>
      </c>
      <c r="I817" t="s">
        <v>2206</v>
      </c>
      <c r="J817" t="s">
        <v>2207</v>
      </c>
      <c r="K817" t="s">
        <v>2396</v>
      </c>
      <c r="L817" t="s">
        <v>2211</v>
      </c>
      <c r="M817" t="s">
        <v>165</v>
      </c>
      <c r="N817" t="s">
        <v>128</v>
      </c>
      <c r="O817" t="s">
        <v>2250</v>
      </c>
      <c r="P817" t="s">
        <v>2251</v>
      </c>
      <c r="Q817" t="s">
        <v>168</v>
      </c>
      <c r="R817" t="s">
        <v>165</v>
      </c>
      <c r="S817" t="s">
        <v>119</v>
      </c>
      <c r="T817" t="s">
        <v>1960</v>
      </c>
      <c r="U817" t="s">
        <v>142</v>
      </c>
      <c r="V817" t="s">
        <v>2252</v>
      </c>
      <c r="W817" t="s">
        <v>2253</v>
      </c>
      <c r="X817" s="51" t="str">
        <f t="shared" si="20"/>
        <v>3</v>
      </c>
      <c r="Y817" s="51" t="str">
        <f>IF(T817="","",IF(AND(T817&lt;&gt;'Tabelas auxiliares'!$B$236,T817&lt;&gt;'Tabelas auxiliares'!$B$237,T817&lt;&gt;'Tabelas auxiliares'!$C$236,T817&lt;&gt;'Tabelas auxiliares'!$C$237,T817&lt;&gt;'Tabelas auxiliares'!$D$236),"FOLHA DE PESSOAL",IF(X817='Tabelas auxiliares'!$A$237,"CUSTEIO",IF(X817='Tabelas auxiliares'!$A$236,"INVESTIMENTO","ERRO - VERIFICAR"))))</f>
        <v>FOLHA DE PESSOAL</v>
      </c>
      <c r="Z817" s="64">
        <f t="shared" si="21"/>
        <v>2155.7399999999998</v>
      </c>
      <c r="AB817" s="44">
        <v>2155.7399999999998</v>
      </c>
    </row>
    <row r="818" spans="1:29" x14ac:dyDescent="0.25">
      <c r="A818" t="s">
        <v>594</v>
      </c>
      <c r="B818" t="s">
        <v>358</v>
      </c>
      <c r="C818" t="s">
        <v>595</v>
      </c>
      <c r="D818" t="s">
        <v>90</v>
      </c>
      <c r="E818" t="s">
        <v>117</v>
      </c>
      <c r="F818" s="51" t="str">
        <f>IFERROR(VLOOKUP(D818,'Tabelas auxiliares'!$A$3:$B$61,2,FALSE),"")</f>
        <v>SUGEPE-FOLHA - PASEP + AUX. MORADIA</v>
      </c>
      <c r="G818" s="51" t="str">
        <f>IFERROR(VLOOKUP($B818,'Tabelas auxiliares'!$A$65:$C$102,2,FALSE),"")</f>
        <v>Folha de Pagamento - Benefícios</v>
      </c>
      <c r="H818" s="51" t="str">
        <f>IFERROR(VLOOKUP($B818,'Tabelas auxiliares'!$A$65:$C$102,3,FALSE),"")</f>
        <v xml:space="preserve">AUXILIO FUNERAL / CONTRATACAO POR TEMPO DETERMINADO / BENEF.ASSIST. DO SERVIDOR E DO MILITAR / AUXILIO-ALIMENTACAO / AUXILIO-TRANSPORTE / INDENIZACOES E RESTITUICOES / DESPESAS DE EXERCICIOS ANTERIORES </v>
      </c>
      <c r="I818" t="s">
        <v>2206</v>
      </c>
      <c r="J818" t="s">
        <v>2207</v>
      </c>
      <c r="K818" t="s">
        <v>2397</v>
      </c>
      <c r="L818" t="s">
        <v>2211</v>
      </c>
      <c r="M818" t="s">
        <v>165</v>
      </c>
      <c r="N818" t="s">
        <v>128</v>
      </c>
      <c r="O818" t="s">
        <v>927</v>
      </c>
      <c r="P818" t="s">
        <v>2242</v>
      </c>
      <c r="Q818" t="s">
        <v>168</v>
      </c>
      <c r="R818" t="s">
        <v>165</v>
      </c>
      <c r="S818" t="s">
        <v>119</v>
      </c>
      <c r="T818" t="s">
        <v>1960</v>
      </c>
      <c r="U818" t="s">
        <v>140</v>
      </c>
      <c r="V818" t="s">
        <v>2255</v>
      </c>
      <c r="W818" t="s">
        <v>2256</v>
      </c>
      <c r="X818" s="51" t="str">
        <f t="shared" si="20"/>
        <v>3</v>
      </c>
      <c r="Y818" s="51" t="str">
        <f>IF(T818="","",IF(AND(T818&lt;&gt;'Tabelas auxiliares'!$B$236,T818&lt;&gt;'Tabelas auxiliares'!$B$237,T818&lt;&gt;'Tabelas auxiliares'!$C$236,T818&lt;&gt;'Tabelas auxiliares'!$C$237,T818&lt;&gt;'Tabelas auxiliares'!$D$236),"FOLHA DE PESSOAL",IF(X818='Tabelas auxiliares'!$A$237,"CUSTEIO",IF(X818='Tabelas auxiliares'!$A$236,"INVESTIMENTO","ERRO - VERIFICAR"))))</f>
        <v>FOLHA DE PESSOAL</v>
      </c>
      <c r="Z818" s="64">
        <f t="shared" si="21"/>
        <v>66126</v>
      </c>
      <c r="AA818" s="44">
        <v>5842.2</v>
      </c>
      <c r="AB818" s="44">
        <v>60283.8</v>
      </c>
    </row>
    <row r="819" spans="1:29" x14ac:dyDescent="0.25">
      <c r="A819" t="s">
        <v>594</v>
      </c>
      <c r="B819" t="s">
        <v>358</v>
      </c>
      <c r="C819" t="s">
        <v>595</v>
      </c>
      <c r="D819" t="s">
        <v>90</v>
      </c>
      <c r="E819" t="s">
        <v>117</v>
      </c>
      <c r="F819" s="51" t="str">
        <f>IFERROR(VLOOKUP(D819,'Tabelas auxiliares'!$A$3:$B$61,2,FALSE),"")</f>
        <v>SUGEPE-FOLHA - PASEP + AUX. MORADIA</v>
      </c>
      <c r="G819" s="51" t="str">
        <f>IFERROR(VLOOKUP($B819,'Tabelas auxiliares'!$A$65:$C$102,2,FALSE),"")</f>
        <v>Folha de Pagamento - Benefícios</v>
      </c>
      <c r="H819" s="51" t="str">
        <f>IFERROR(VLOOKUP($B819,'Tabelas auxiliares'!$A$65:$C$102,3,FALSE),"")</f>
        <v xml:space="preserve">AUXILIO FUNERAL / CONTRATACAO POR TEMPO DETERMINADO / BENEF.ASSIST. DO SERVIDOR E DO MILITAR / AUXILIO-ALIMENTACAO / AUXILIO-TRANSPORTE / INDENIZACOES E RESTITUICOES / DESPESAS DE EXERCICIOS ANTERIORES </v>
      </c>
      <c r="I819" t="s">
        <v>2206</v>
      </c>
      <c r="J819" t="s">
        <v>2207</v>
      </c>
      <c r="K819" t="s">
        <v>2398</v>
      </c>
      <c r="L819" t="s">
        <v>2211</v>
      </c>
      <c r="M819" t="s">
        <v>165</v>
      </c>
      <c r="N819" t="s">
        <v>128</v>
      </c>
      <c r="O819" t="s">
        <v>2237</v>
      </c>
      <c r="P819" t="s">
        <v>2238</v>
      </c>
      <c r="Q819" t="s">
        <v>168</v>
      </c>
      <c r="R819" t="s">
        <v>165</v>
      </c>
      <c r="S819" t="s">
        <v>119</v>
      </c>
      <c r="T819" t="s">
        <v>1960</v>
      </c>
      <c r="U819" t="s">
        <v>138</v>
      </c>
      <c r="V819" t="s">
        <v>2258</v>
      </c>
      <c r="W819" t="s">
        <v>2259</v>
      </c>
      <c r="X819" s="51" t="str">
        <f t="shared" si="20"/>
        <v>3</v>
      </c>
      <c r="Y819" s="51" t="str">
        <f>IF(T819="","",IF(AND(T819&lt;&gt;'Tabelas auxiliares'!$B$236,T819&lt;&gt;'Tabelas auxiliares'!$B$237,T819&lt;&gt;'Tabelas auxiliares'!$C$236,T819&lt;&gt;'Tabelas auxiliares'!$C$237,T819&lt;&gt;'Tabelas auxiliares'!$D$236),"FOLHA DE PESSOAL",IF(X819='Tabelas auxiliares'!$A$237,"CUSTEIO",IF(X819='Tabelas auxiliares'!$A$236,"INVESTIMENTO","ERRO - VERIFICAR"))))</f>
        <v>FOLHA DE PESSOAL</v>
      </c>
      <c r="Z819" s="64">
        <f t="shared" si="21"/>
        <v>957172.61</v>
      </c>
      <c r="AA819" s="44">
        <v>4388.5</v>
      </c>
      <c r="AB819" s="44">
        <v>952784.11</v>
      </c>
    </row>
    <row r="820" spans="1:29" x14ac:dyDescent="0.25">
      <c r="A820" t="s">
        <v>594</v>
      </c>
      <c r="B820" t="s">
        <v>358</v>
      </c>
      <c r="C820" t="s">
        <v>595</v>
      </c>
      <c r="D820" t="s">
        <v>90</v>
      </c>
      <c r="E820" t="s">
        <v>117</v>
      </c>
      <c r="F820" s="51" t="str">
        <f>IFERROR(VLOOKUP(D820,'Tabelas auxiliares'!$A$3:$B$61,2,FALSE),"")</f>
        <v>SUGEPE-FOLHA - PASEP + AUX. MORADIA</v>
      </c>
      <c r="G820" s="51" t="str">
        <f>IFERROR(VLOOKUP($B820,'Tabelas auxiliares'!$A$65:$C$102,2,FALSE),"")</f>
        <v>Folha de Pagamento - Benefícios</v>
      </c>
      <c r="H820" s="51" t="str">
        <f>IFERROR(VLOOKUP($B820,'Tabelas auxiliares'!$A$65:$C$102,3,FALSE),"")</f>
        <v xml:space="preserve">AUXILIO FUNERAL / CONTRATACAO POR TEMPO DETERMINADO / BENEF.ASSIST. DO SERVIDOR E DO MILITAR / AUXILIO-ALIMENTACAO / AUXILIO-TRANSPORTE / INDENIZACOES E RESTITUICOES / DESPESAS DE EXERCICIOS ANTERIORES </v>
      </c>
      <c r="I820" t="s">
        <v>2206</v>
      </c>
      <c r="J820" t="s">
        <v>2207</v>
      </c>
      <c r="K820" t="s">
        <v>2399</v>
      </c>
      <c r="L820" t="s">
        <v>2211</v>
      </c>
      <c r="M820" t="s">
        <v>165</v>
      </c>
      <c r="N820" t="s">
        <v>128</v>
      </c>
      <c r="O820" t="s">
        <v>862</v>
      </c>
      <c r="P820" t="s">
        <v>2246</v>
      </c>
      <c r="Q820" t="s">
        <v>168</v>
      </c>
      <c r="R820" t="s">
        <v>165</v>
      </c>
      <c r="S820" t="s">
        <v>119</v>
      </c>
      <c r="T820" t="s">
        <v>1960</v>
      </c>
      <c r="U820" t="s">
        <v>137</v>
      </c>
      <c r="V820" t="s">
        <v>2261</v>
      </c>
      <c r="W820" t="s">
        <v>2262</v>
      </c>
      <c r="X820" s="51" t="str">
        <f t="shared" si="20"/>
        <v>3</v>
      </c>
      <c r="Y820" s="51" t="str">
        <f>IF(T820="","",IF(AND(T820&lt;&gt;'Tabelas auxiliares'!$B$236,T820&lt;&gt;'Tabelas auxiliares'!$B$237,T820&lt;&gt;'Tabelas auxiliares'!$C$236,T820&lt;&gt;'Tabelas auxiliares'!$C$237,T820&lt;&gt;'Tabelas auxiliares'!$D$236),"FOLHA DE PESSOAL",IF(X820='Tabelas auxiliares'!$A$237,"CUSTEIO",IF(X820='Tabelas auxiliares'!$A$236,"INVESTIMENTO","ERRO - VERIFICAR"))))</f>
        <v>FOLHA DE PESSOAL</v>
      </c>
      <c r="Z820" s="64">
        <f t="shared" si="21"/>
        <v>132124.47999999998</v>
      </c>
      <c r="AA820" s="44">
        <v>32978.94</v>
      </c>
      <c r="AB820" s="44">
        <v>99145.54</v>
      </c>
    </row>
    <row r="821" spans="1:29" x14ac:dyDescent="0.25">
      <c r="A821" t="s">
        <v>594</v>
      </c>
      <c r="B821" t="s">
        <v>358</v>
      </c>
      <c r="C821" t="s">
        <v>595</v>
      </c>
      <c r="D821" t="s">
        <v>90</v>
      </c>
      <c r="E821" t="s">
        <v>117</v>
      </c>
      <c r="F821" s="51" t="str">
        <f>IFERROR(VLOOKUP(D821,'Tabelas auxiliares'!$A$3:$B$61,2,FALSE),"")</f>
        <v>SUGEPE-FOLHA - PASEP + AUX. MORADIA</v>
      </c>
      <c r="G821" s="51" t="str">
        <f>IFERROR(VLOOKUP($B821,'Tabelas auxiliares'!$A$65:$C$102,2,FALSE),"")</f>
        <v>Folha de Pagamento - Benefícios</v>
      </c>
      <c r="H821" s="51" t="str">
        <f>IFERROR(VLOOKUP($B821,'Tabelas auxiliares'!$A$65:$C$102,3,FALSE),"")</f>
        <v xml:space="preserve">AUXILIO FUNERAL / CONTRATACAO POR TEMPO DETERMINADO / BENEF.ASSIST. DO SERVIDOR E DO MILITAR / AUXILIO-ALIMENTACAO / AUXILIO-TRANSPORTE / INDENIZACOES E RESTITUICOES / DESPESAS DE EXERCICIOS ANTERIORES </v>
      </c>
      <c r="I821" t="s">
        <v>2206</v>
      </c>
      <c r="J821" t="s">
        <v>2207</v>
      </c>
      <c r="K821" t="s">
        <v>2399</v>
      </c>
      <c r="L821" t="s">
        <v>2211</v>
      </c>
      <c r="M821" t="s">
        <v>165</v>
      </c>
      <c r="N821" t="s">
        <v>128</v>
      </c>
      <c r="O821" t="s">
        <v>862</v>
      </c>
      <c r="P821" t="s">
        <v>2246</v>
      </c>
      <c r="Q821" t="s">
        <v>168</v>
      </c>
      <c r="R821" t="s">
        <v>165</v>
      </c>
      <c r="S821" t="s">
        <v>119</v>
      </c>
      <c r="T821" t="s">
        <v>1960</v>
      </c>
      <c r="U821" t="s">
        <v>137</v>
      </c>
      <c r="V821" t="s">
        <v>2384</v>
      </c>
      <c r="W821" t="s">
        <v>2385</v>
      </c>
      <c r="X821" s="51" t="str">
        <f t="shared" si="20"/>
        <v>3</v>
      </c>
      <c r="Y821" s="51" t="str">
        <f>IF(T821="","",IF(AND(T821&lt;&gt;'Tabelas auxiliares'!$B$236,T821&lt;&gt;'Tabelas auxiliares'!$B$237,T821&lt;&gt;'Tabelas auxiliares'!$C$236,T821&lt;&gt;'Tabelas auxiliares'!$C$237,T821&lt;&gt;'Tabelas auxiliares'!$D$236),"FOLHA DE PESSOAL",IF(X821='Tabelas auxiliares'!$A$237,"CUSTEIO",IF(X821='Tabelas auxiliares'!$A$236,"INVESTIMENTO","ERRO - VERIFICAR"))))</f>
        <v>FOLHA DE PESSOAL</v>
      </c>
      <c r="Z821" s="64">
        <f t="shared" si="21"/>
        <v>6560</v>
      </c>
      <c r="AA821" s="44">
        <v>2020</v>
      </c>
      <c r="AB821" s="44">
        <v>4540</v>
      </c>
    </row>
    <row r="822" spans="1:29" x14ac:dyDescent="0.25">
      <c r="A822" t="s">
        <v>594</v>
      </c>
      <c r="B822" t="s">
        <v>358</v>
      </c>
      <c r="C822" t="s">
        <v>595</v>
      </c>
      <c r="D822" t="s">
        <v>90</v>
      </c>
      <c r="E822" t="s">
        <v>117</v>
      </c>
      <c r="F822" s="51" t="str">
        <f>IFERROR(VLOOKUP(D822,'Tabelas auxiliares'!$A$3:$B$61,2,FALSE),"")</f>
        <v>SUGEPE-FOLHA - PASEP + AUX. MORADIA</v>
      </c>
      <c r="G822" s="51" t="str">
        <f>IFERROR(VLOOKUP($B822,'Tabelas auxiliares'!$A$65:$C$102,2,FALSE),"")</f>
        <v>Folha de Pagamento - Benefícios</v>
      </c>
      <c r="H822" s="51" t="str">
        <f>IFERROR(VLOOKUP($B822,'Tabelas auxiliares'!$A$65:$C$102,3,FALSE),"")</f>
        <v xml:space="preserve">AUXILIO FUNERAL / CONTRATACAO POR TEMPO DETERMINADO / BENEF.ASSIST. DO SERVIDOR E DO MILITAR / AUXILIO-ALIMENTACAO / AUXILIO-TRANSPORTE / INDENIZACOES E RESTITUICOES / DESPESAS DE EXERCICIOS ANTERIORES </v>
      </c>
      <c r="I822" t="s">
        <v>2206</v>
      </c>
      <c r="J822" t="s">
        <v>2207</v>
      </c>
      <c r="K822" t="s">
        <v>2400</v>
      </c>
      <c r="L822" t="s">
        <v>2211</v>
      </c>
      <c r="M822" t="s">
        <v>165</v>
      </c>
      <c r="N822" t="s">
        <v>130</v>
      </c>
      <c r="O822" t="s">
        <v>927</v>
      </c>
      <c r="P822" t="s">
        <v>1969</v>
      </c>
      <c r="Q822" t="s">
        <v>168</v>
      </c>
      <c r="R822" t="s">
        <v>165</v>
      </c>
      <c r="S822" t="s">
        <v>119</v>
      </c>
      <c r="T822" t="s">
        <v>1960</v>
      </c>
      <c r="U822" t="s">
        <v>141</v>
      </c>
      <c r="V822" t="s">
        <v>1970</v>
      </c>
      <c r="W822" t="s">
        <v>1971</v>
      </c>
      <c r="X822" s="51" t="str">
        <f t="shared" si="20"/>
        <v>3</v>
      </c>
      <c r="Y822" s="51" t="str">
        <f>IF(T822="","",IF(AND(T822&lt;&gt;'Tabelas auxiliares'!$B$236,T822&lt;&gt;'Tabelas auxiliares'!$B$237,T822&lt;&gt;'Tabelas auxiliares'!$C$236,T822&lt;&gt;'Tabelas auxiliares'!$C$237,T822&lt;&gt;'Tabelas auxiliares'!$D$236),"FOLHA DE PESSOAL",IF(X822='Tabelas auxiliares'!$A$237,"CUSTEIO",IF(X822='Tabelas auxiliares'!$A$236,"INVESTIMENTO","ERRO - VERIFICAR"))))</f>
        <v>FOLHA DE PESSOAL</v>
      </c>
      <c r="Z822" s="64">
        <f t="shared" si="21"/>
        <v>165376.36000000002</v>
      </c>
      <c r="AA822" s="44">
        <v>3228.66</v>
      </c>
      <c r="AB822" s="44">
        <v>162147.70000000001</v>
      </c>
    </row>
    <row r="823" spans="1:29" x14ac:dyDescent="0.25">
      <c r="A823" t="s">
        <v>594</v>
      </c>
      <c r="B823" t="s">
        <v>307</v>
      </c>
      <c r="C823" t="s">
        <v>595</v>
      </c>
      <c r="D823" t="s">
        <v>45</v>
      </c>
      <c r="E823" t="s">
        <v>117</v>
      </c>
      <c r="F823" s="51" t="str">
        <f>IFERROR(VLOOKUP(D823,'Tabelas auxiliares'!$A$3:$B$61,2,FALSE),"")</f>
        <v>CMCC - CENTRO DE MATEMÁTICA, COMPUTAÇÃO E COGNIÇÃO</v>
      </c>
      <c r="G823" s="51" t="str">
        <f>IFERROR(VLOOKUP($B823,'Tabelas auxiliares'!$A$65:$C$102,2,FALSE),"")</f>
        <v>Internacionalização</v>
      </c>
      <c r="H823" s="51" t="str">
        <f>IFERROR(VLOOKUP($B823,'Tabelas auxiliares'!$A$65:$C$102,3,FALSE),"")</f>
        <v>DIÁRIAS INTERNACIONAIS / PASSAGENS AÉREAS INTERNACIONAIS / AUXÍLIO PARA EVENTOS INTERNACIONAIS / INSCRIÇÃO PARA  EVENTOS INTERNACIONAIS / ANUIDADES ARI / ENCARGO DE CURSOS E CONCURSOS ARI</v>
      </c>
      <c r="I823" t="s">
        <v>606</v>
      </c>
      <c r="J823" t="s">
        <v>634</v>
      </c>
      <c r="K823" t="s">
        <v>2401</v>
      </c>
      <c r="L823" t="s">
        <v>2402</v>
      </c>
      <c r="M823" t="s">
        <v>165</v>
      </c>
      <c r="N823" t="s">
        <v>166</v>
      </c>
      <c r="O823" t="s">
        <v>167</v>
      </c>
      <c r="P823" t="s">
        <v>200</v>
      </c>
      <c r="Q823" t="s">
        <v>168</v>
      </c>
      <c r="R823" t="s">
        <v>165</v>
      </c>
      <c r="S823" t="s">
        <v>119</v>
      </c>
      <c r="T823" t="s">
        <v>164</v>
      </c>
      <c r="U823" t="s">
        <v>118</v>
      </c>
      <c r="V823" t="s">
        <v>465</v>
      </c>
      <c r="W823" t="s">
        <v>509</v>
      </c>
      <c r="X823" s="51" t="str">
        <f t="shared" si="20"/>
        <v>3</v>
      </c>
      <c r="Y823" s="51" t="str">
        <f>IF(T823="","",IF(AND(T823&lt;&gt;'Tabelas auxiliares'!$B$236,T823&lt;&gt;'Tabelas auxiliares'!$B$237,T823&lt;&gt;'Tabelas auxiliares'!$C$236,T823&lt;&gt;'Tabelas auxiliares'!$C$237,T823&lt;&gt;'Tabelas auxiliares'!$D$236),"FOLHA DE PESSOAL",IF(X823='Tabelas auxiliares'!$A$237,"CUSTEIO",IF(X823='Tabelas auxiliares'!$A$236,"INVESTIMENTO","ERRO - VERIFICAR"))))</f>
        <v>CUSTEIO</v>
      </c>
      <c r="Z823" s="64">
        <f t="shared" si="21"/>
        <v>8893.7000000000007</v>
      </c>
      <c r="AA823" s="44">
        <v>239.84</v>
      </c>
      <c r="AC823" s="44">
        <v>8653.86</v>
      </c>
    </row>
    <row r="824" spans="1:29" x14ac:dyDescent="0.25">
      <c r="A824" t="s">
        <v>594</v>
      </c>
      <c r="B824" t="s">
        <v>307</v>
      </c>
      <c r="C824" t="s">
        <v>595</v>
      </c>
      <c r="D824" t="s">
        <v>45</v>
      </c>
      <c r="E824" t="s">
        <v>117</v>
      </c>
      <c r="F824" s="51" t="str">
        <f>IFERROR(VLOOKUP(D824,'Tabelas auxiliares'!$A$3:$B$61,2,FALSE),"")</f>
        <v>CMCC - CENTRO DE MATEMÁTICA, COMPUTAÇÃO E COGNIÇÃO</v>
      </c>
      <c r="G824" s="51" t="str">
        <f>IFERROR(VLOOKUP($B824,'Tabelas auxiliares'!$A$65:$C$102,2,FALSE),"")</f>
        <v>Internacionalização</v>
      </c>
      <c r="H824" s="51" t="str">
        <f>IFERROR(VLOOKUP($B824,'Tabelas auxiliares'!$A$65:$C$102,3,FALSE),"")</f>
        <v>DIÁRIAS INTERNACIONAIS / PASSAGENS AÉREAS INTERNACIONAIS / AUXÍLIO PARA EVENTOS INTERNACIONAIS / INSCRIÇÃO PARA  EVENTOS INTERNACIONAIS / ANUIDADES ARI / ENCARGO DE CURSOS E CONCURSOS ARI</v>
      </c>
      <c r="I824" t="s">
        <v>2403</v>
      </c>
      <c r="J824" t="s">
        <v>2404</v>
      </c>
      <c r="K824" t="s">
        <v>2405</v>
      </c>
      <c r="L824" t="s">
        <v>2406</v>
      </c>
      <c r="M824" t="s">
        <v>2407</v>
      </c>
      <c r="N824" t="s">
        <v>166</v>
      </c>
      <c r="O824" t="s">
        <v>167</v>
      </c>
      <c r="P824" t="s">
        <v>200</v>
      </c>
      <c r="Q824" t="s">
        <v>168</v>
      </c>
      <c r="R824" t="s">
        <v>165</v>
      </c>
      <c r="S824" t="s">
        <v>119</v>
      </c>
      <c r="T824" t="s">
        <v>164</v>
      </c>
      <c r="U824" t="s">
        <v>118</v>
      </c>
      <c r="V824" t="s">
        <v>1583</v>
      </c>
      <c r="W824" t="s">
        <v>1584</v>
      </c>
      <c r="X824" s="51" t="str">
        <f t="shared" si="20"/>
        <v>3</v>
      </c>
      <c r="Y824" s="51" t="str">
        <f>IF(T824="","",IF(AND(T824&lt;&gt;'Tabelas auxiliares'!$B$236,T824&lt;&gt;'Tabelas auxiliares'!$B$237,T824&lt;&gt;'Tabelas auxiliares'!$C$236,T824&lt;&gt;'Tabelas auxiliares'!$C$237,T824&lt;&gt;'Tabelas auxiliares'!$D$236),"FOLHA DE PESSOAL",IF(X824='Tabelas auxiliares'!$A$237,"CUSTEIO",IF(X824='Tabelas auxiliares'!$A$236,"INVESTIMENTO","ERRO - VERIFICAR"))))</f>
        <v>CUSTEIO</v>
      </c>
      <c r="Z824" s="64">
        <f t="shared" si="21"/>
        <v>492.86</v>
      </c>
      <c r="AC824" s="44">
        <v>492.86</v>
      </c>
    </row>
    <row r="825" spans="1:29" x14ac:dyDescent="0.25">
      <c r="A825" t="s">
        <v>594</v>
      </c>
      <c r="B825" t="s">
        <v>307</v>
      </c>
      <c r="C825" t="s">
        <v>595</v>
      </c>
      <c r="D825" t="s">
        <v>49</v>
      </c>
      <c r="E825" t="s">
        <v>117</v>
      </c>
      <c r="F825" s="51" t="str">
        <f>IFERROR(VLOOKUP(D825,'Tabelas auxiliares'!$A$3:$B$61,2,FALSE),"")</f>
        <v>CCNH - CENTRO DE CIÊNCIAS NATURAIS E HUMANAS</v>
      </c>
      <c r="G825" s="51" t="str">
        <f>IFERROR(VLOOKUP($B825,'Tabelas auxiliares'!$A$65:$C$102,2,FALSE),"")</f>
        <v>Internacionalização</v>
      </c>
      <c r="H825" s="51" t="str">
        <f>IFERROR(VLOOKUP($B825,'Tabelas auxiliares'!$A$65:$C$102,3,FALSE),"")</f>
        <v>DIÁRIAS INTERNACIONAIS / PASSAGENS AÉREAS INTERNACIONAIS / AUXÍLIO PARA EVENTOS INTERNACIONAIS / INSCRIÇÃO PARA  EVENTOS INTERNACIONAIS / ANUIDADES ARI / ENCARGO DE CURSOS E CONCURSOS ARI</v>
      </c>
      <c r="I825" t="s">
        <v>626</v>
      </c>
      <c r="J825" t="s">
        <v>635</v>
      </c>
      <c r="K825" t="s">
        <v>5528</v>
      </c>
      <c r="L825" t="s">
        <v>5529</v>
      </c>
      <c r="M825" t="s">
        <v>165</v>
      </c>
      <c r="N825" t="s">
        <v>166</v>
      </c>
      <c r="O825" t="s">
        <v>167</v>
      </c>
      <c r="P825" t="s">
        <v>200</v>
      </c>
      <c r="Q825" t="s">
        <v>168</v>
      </c>
      <c r="R825" t="s">
        <v>165</v>
      </c>
      <c r="S825" t="s">
        <v>119</v>
      </c>
      <c r="T825" t="s">
        <v>164</v>
      </c>
      <c r="U825" t="s">
        <v>118</v>
      </c>
      <c r="V825" t="s">
        <v>465</v>
      </c>
      <c r="W825" t="s">
        <v>509</v>
      </c>
      <c r="X825" s="51" t="str">
        <f t="shared" si="20"/>
        <v>3</v>
      </c>
      <c r="Y825" s="51" t="str">
        <f>IF(T825="","",IF(AND(T825&lt;&gt;'Tabelas auxiliares'!$B$236,T825&lt;&gt;'Tabelas auxiliares'!$B$237,T825&lt;&gt;'Tabelas auxiliares'!$C$236,T825&lt;&gt;'Tabelas auxiliares'!$C$237,T825&lt;&gt;'Tabelas auxiliares'!$D$236),"FOLHA DE PESSOAL",IF(X825='Tabelas auxiliares'!$A$237,"CUSTEIO",IF(X825='Tabelas auxiliares'!$A$236,"INVESTIMENTO","ERRO - VERIFICAR"))))</f>
        <v>CUSTEIO</v>
      </c>
      <c r="Z825" s="64">
        <f t="shared" si="21"/>
        <v>1000</v>
      </c>
      <c r="AA825" s="44">
        <v>1000</v>
      </c>
    </row>
    <row r="826" spans="1:29" x14ac:dyDescent="0.25">
      <c r="A826" t="s">
        <v>594</v>
      </c>
      <c r="B826" t="s">
        <v>307</v>
      </c>
      <c r="C826" t="s">
        <v>595</v>
      </c>
      <c r="D826" t="s">
        <v>71</v>
      </c>
      <c r="E826" t="s">
        <v>117</v>
      </c>
      <c r="F826" s="51" t="str">
        <f>IFERROR(VLOOKUP(D826,'Tabelas auxiliares'!$A$3:$B$61,2,FALSE),"")</f>
        <v>ARI - ASSESSORIA DE RELAÇÕES INTERNACIONAIS</v>
      </c>
      <c r="G826" s="51" t="str">
        <f>IFERROR(VLOOKUP($B826,'Tabelas auxiliares'!$A$65:$C$102,2,FALSE),"")</f>
        <v>Internacionalização</v>
      </c>
      <c r="H826" s="51" t="str">
        <f>IFERROR(VLOOKUP($B826,'Tabelas auxiliares'!$A$65:$C$102,3,FALSE),"")</f>
        <v>DIÁRIAS INTERNACIONAIS / PASSAGENS AÉREAS INTERNACIONAIS / AUXÍLIO PARA EVENTOS INTERNACIONAIS / INSCRIÇÃO PARA  EVENTOS INTERNACIONAIS / ANUIDADES ARI / ENCARGO DE CURSOS E CONCURSOS ARI</v>
      </c>
      <c r="I826" t="s">
        <v>636</v>
      </c>
      <c r="J826" t="s">
        <v>2408</v>
      </c>
      <c r="K826" t="s">
        <v>2409</v>
      </c>
      <c r="L826" t="s">
        <v>2410</v>
      </c>
      <c r="M826" t="s">
        <v>2411</v>
      </c>
      <c r="N826" t="s">
        <v>166</v>
      </c>
      <c r="O826" t="s">
        <v>167</v>
      </c>
      <c r="P826" t="s">
        <v>200</v>
      </c>
      <c r="Q826" t="s">
        <v>168</v>
      </c>
      <c r="R826" t="s">
        <v>165</v>
      </c>
      <c r="S826" t="s">
        <v>119</v>
      </c>
      <c r="T826" t="s">
        <v>164</v>
      </c>
      <c r="U826" t="s">
        <v>118</v>
      </c>
      <c r="V826" t="s">
        <v>1515</v>
      </c>
      <c r="W826" t="s">
        <v>1516</v>
      </c>
      <c r="X826" s="51" t="str">
        <f t="shared" si="20"/>
        <v>3</v>
      </c>
      <c r="Y826" s="51" t="str">
        <f>IF(T826="","",IF(AND(T826&lt;&gt;'Tabelas auxiliares'!$B$236,T826&lt;&gt;'Tabelas auxiliares'!$B$237,T826&lt;&gt;'Tabelas auxiliares'!$C$236,T826&lt;&gt;'Tabelas auxiliares'!$C$237,T826&lt;&gt;'Tabelas auxiliares'!$D$236),"FOLHA DE PESSOAL",IF(X826='Tabelas auxiliares'!$A$237,"CUSTEIO",IF(X826='Tabelas auxiliares'!$A$236,"INVESTIMENTO","ERRO - VERIFICAR"))))</f>
        <v>CUSTEIO</v>
      </c>
      <c r="Z826" s="64">
        <f t="shared" si="21"/>
        <v>6138.84</v>
      </c>
      <c r="AC826" s="44">
        <v>6138.84</v>
      </c>
    </row>
    <row r="827" spans="1:29" x14ac:dyDescent="0.25">
      <c r="A827" t="s">
        <v>594</v>
      </c>
      <c r="B827" t="s">
        <v>307</v>
      </c>
      <c r="C827" t="s">
        <v>595</v>
      </c>
      <c r="D827" t="s">
        <v>71</v>
      </c>
      <c r="E827" t="s">
        <v>117</v>
      </c>
      <c r="F827" s="51" t="str">
        <f>IFERROR(VLOOKUP(D827,'Tabelas auxiliares'!$A$3:$B$61,2,FALSE),"")</f>
        <v>ARI - ASSESSORIA DE RELAÇÕES INTERNACIONAIS</v>
      </c>
      <c r="G827" s="51" t="str">
        <f>IFERROR(VLOOKUP($B827,'Tabelas auxiliares'!$A$65:$C$102,2,FALSE),"")</f>
        <v>Internacionalização</v>
      </c>
      <c r="H827" s="51" t="str">
        <f>IFERROR(VLOOKUP($B827,'Tabelas auxiliares'!$A$65:$C$102,3,FALSE),"")</f>
        <v>DIÁRIAS INTERNACIONAIS / PASSAGENS AÉREAS INTERNACIONAIS / AUXÍLIO PARA EVENTOS INTERNACIONAIS / INSCRIÇÃO PARA  EVENTOS INTERNACIONAIS / ANUIDADES ARI / ENCARGO DE CURSOS E CONCURSOS ARI</v>
      </c>
      <c r="I827" t="s">
        <v>1056</v>
      </c>
      <c r="J827" t="s">
        <v>2412</v>
      </c>
      <c r="K827" t="s">
        <v>2413</v>
      </c>
      <c r="L827" t="s">
        <v>2414</v>
      </c>
      <c r="M827" t="s">
        <v>2415</v>
      </c>
      <c r="N827" t="s">
        <v>166</v>
      </c>
      <c r="O827" t="s">
        <v>167</v>
      </c>
      <c r="P827" t="s">
        <v>200</v>
      </c>
      <c r="Q827" t="s">
        <v>168</v>
      </c>
      <c r="R827" t="s">
        <v>165</v>
      </c>
      <c r="S827" t="s">
        <v>119</v>
      </c>
      <c r="T827" t="s">
        <v>164</v>
      </c>
      <c r="U827" t="s">
        <v>118</v>
      </c>
      <c r="V827" t="s">
        <v>1631</v>
      </c>
      <c r="W827" t="s">
        <v>1632</v>
      </c>
      <c r="X827" s="51" t="str">
        <f t="shared" si="20"/>
        <v>3</v>
      </c>
      <c r="Y827" s="51" t="str">
        <f>IF(T827="","",IF(AND(T827&lt;&gt;'Tabelas auxiliares'!$B$236,T827&lt;&gt;'Tabelas auxiliares'!$B$237,T827&lt;&gt;'Tabelas auxiliares'!$C$236,T827&lt;&gt;'Tabelas auxiliares'!$C$237,T827&lt;&gt;'Tabelas auxiliares'!$D$236),"FOLHA DE PESSOAL",IF(X827='Tabelas auxiliares'!$A$237,"CUSTEIO",IF(X827='Tabelas auxiliares'!$A$236,"INVESTIMENTO","ERRO - VERIFICAR"))))</f>
        <v>CUSTEIO</v>
      </c>
      <c r="Z827" s="64">
        <f t="shared" si="21"/>
        <v>11541.76</v>
      </c>
      <c r="AC827" s="44">
        <v>11541.76</v>
      </c>
    </row>
    <row r="828" spans="1:29" x14ac:dyDescent="0.25">
      <c r="A828" t="s">
        <v>594</v>
      </c>
      <c r="B828" t="s">
        <v>307</v>
      </c>
      <c r="C828" t="s">
        <v>595</v>
      </c>
      <c r="D828" t="s">
        <v>71</v>
      </c>
      <c r="E828" t="s">
        <v>117</v>
      </c>
      <c r="F828" s="51" t="str">
        <f>IFERROR(VLOOKUP(D828,'Tabelas auxiliares'!$A$3:$B$61,2,FALSE),"")</f>
        <v>ARI - ASSESSORIA DE RELAÇÕES INTERNACIONAIS</v>
      </c>
      <c r="G828" s="51" t="str">
        <f>IFERROR(VLOOKUP($B828,'Tabelas auxiliares'!$A$65:$C$102,2,FALSE),"")</f>
        <v>Internacionalização</v>
      </c>
      <c r="H828" s="51" t="str">
        <f>IFERROR(VLOOKUP($B828,'Tabelas auxiliares'!$A$65:$C$102,3,FALSE),"")</f>
        <v>DIÁRIAS INTERNACIONAIS / PASSAGENS AÉREAS INTERNACIONAIS / AUXÍLIO PARA EVENTOS INTERNACIONAIS / INSCRIÇÃO PARA  EVENTOS INTERNACIONAIS / ANUIDADES ARI / ENCARGO DE CURSOS E CONCURSOS ARI</v>
      </c>
      <c r="I828" t="s">
        <v>637</v>
      </c>
      <c r="J828" t="s">
        <v>2416</v>
      </c>
      <c r="K828" t="s">
        <v>2417</v>
      </c>
      <c r="L828" t="s">
        <v>2418</v>
      </c>
      <c r="M828" t="s">
        <v>1733</v>
      </c>
      <c r="N828" t="s">
        <v>166</v>
      </c>
      <c r="O828" t="s">
        <v>167</v>
      </c>
      <c r="P828" t="s">
        <v>200</v>
      </c>
      <c r="Q828" t="s">
        <v>168</v>
      </c>
      <c r="R828" t="s">
        <v>165</v>
      </c>
      <c r="S828" t="s">
        <v>119</v>
      </c>
      <c r="T828" t="s">
        <v>164</v>
      </c>
      <c r="U828" t="s">
        <v>118</v>
      </c>
      <c r="V828" t="s">
        <v>1631</v>
      </c>
      <c r="W828" t="s">
        <v>1632</v>
      </c>
      <c r="X828" s="51" t="str">
        <f t="shared" si="20"/>
        <v>3</v>
      </c>
      <c r="Y828" s="51" t="str">
        <f>IF(T828="","",IF(AND(T828&lt;&gt;'Tabelas auxiliares'!$B$236,T828&lt;&gt;'Tabelas auxiliares'!$B$237,T828&lt;&gt;'Tabelas auxiliares'!$C$236,T828&lt;&gt;'Tabelas auxiliares'!$C$237,T828&lt;&gt;'Tabelas auxiliares'!$D$236),"FOLHA DE PESSOAL",IF(X828='Tabelas auxiliares'!$A$237,"CUSTEIO",IF(X828='Tabelas auxiliares'!$A$236,"INVESTIMENTO","ERRO - VERIFICAR"))))</f>
        <v>CUSTEIO</v>
      </c>
      <c r="Z828" s="64">
        <f t="shared" si="21"/>
        <v>9000</v>
      </c>
      <c r="AC828" s="44">
        <v>9000</v>
      </c>
    </row>
    <row r="829" spans="1:29" x14ac:dyDescent="0.25">
      <c r="A829" t="s">
        <v>594</v>
      </c>
      <c r="B829" t="s">
        <v>307</v>
      </c>
      <c r="C829" t="s">
        <v>595</v>
      </c>
      <c r="D829" t="s">
        <v>71</v>
      </c>
      <c r="E829" t="s">
        <v>117</v>
      </c>
      <c r="F829" s="51" t="str">
        <f>IFERROR(VLOOKUP(D829,'Tabelas auxiliares'!$A$3:$B$61,2,FALSE),"")</f>
        <v>ARI - ASSESSORIA DE RELAÇÕES INTERNACIONAIS</v>
      </c>
      <c r="G829" s="51" t="str">
        <f>IFERROR(VLOOKUP($B829,'Tabelas auxiliares'!$A$65:$C$102,2,FALSE),"")</f>
        <v>Internacionalização</v>
      </c>
      <c r="H829" s="51" t="str">
        <f>IFERROR(VLOOKUP($B829,'Tabelas auxiliares'!$A$65:$C$102,3,FALSE),"")</f>
        <v>DIÁRIAS INTERNACIONAIS / PASSAGENS AÉREAS INTERNACIONAIS / AUXÍLIO PARA EVENTOS INTERNACIONAIS / INSCRIÇÃO PARA  EVENTOS INTERNACIONAIS / ANUIDADES ARI / ENCARGO DE CURSOS E CONCURSOS ARI</v>
      </c>
      <c r="I829" t="s">
        <v>637</v>
      </c>
      <c r="J829" t="s">
        <v>2416</v>
      </c>
      <c r="K829" t="s">
        <v>2419</v>
      </c>
      <c r="L829" t="s">
        <v>2418</v>
      </c>
      <c r="M829" t="s">
        <v>1733</v>
      </c>
      <c r="N829" t="s">
        <v>166</v>
      </c>
      <c r="O829" t="s">
        <v>167</v>
      </c>
      <c r="P829" t="s">
        <v>200</v>
      </c>
      <c r="Q829" t="s">
        <v>168</v>
      </c>
      <c r="R829" t="s">
        <v>165</v>
      </c>
      <c r="S829" t="s">
        <v>119</v>
      </c>
      <c r="T829" t="s">
        <v>164</v>
      </c>
      <c r="U829" t="s">
        <v>118</v>
      </c>
      <c r="V829" t="s">
        <v>1631</v>
      </c>
      <c r="W829" t="s">
        <v>1632</v>
      </c>
      <c r="X829" s="51" t="str">
        <f t="shared" si="20"/>
        <v>3</v>
      </c>
      <c r="Y829" s="51" t="str">
        <f>IF(T829="","",IF(AND(T829&lt;&gt;'Tabelas auxiliares'!$B$236,T829&lt;&gt;'Tabelas auxiliares'!$B$237,T829&lt;&gt;'Tabelas auxiliares'!$C$236,T829&lt;&gt;'Tabelas auxiliares'!$C$237,T829&lt;&gt;'Tabelas auxiliares'!$D$236),"FOLHA DE PESSOAL",IF(X829='Tabelas auxiliares'!$A$237,"CUSTEIO",IF(X829='Tabelas auxiliares'!$A$236,"INVESTIMENTO","ERRO - VERIFICAR"))))</f>
        <v>CUSTEIO</v>
      </c>
      <c r="Z829" s="64">
        <f t="shared" si="21"/>
        <v>81000</v>
      </c>
      <c r="AC829" s="44">
        <v>81000</v>
      </c>
    </row>
    <row r="830" spans="1:29" x14ac:dyDescent="0.25">
      <c r="A830" t="s">
        <v>594</v>
      </c>
      <c r="B830" t="s">
        <v>307</v>
      </c>
      <c r="C830" t="s">
        <v>595</v>
      </c>
      <c r="D830" t="s">
        <v>71</v>
      </c>
      <c r="E830" t="s">
        <v>117</v>
      </c>
      <c r="F830" s="51" t="str">
        <f>IFERROR(VLOOKUP(D830,'Tabelas auxiliares'!$A$3:$B$61,2,FALSE),"")</f>
        <v>ARI - ASSESSORIA DE RELAÇÕES INTERNACIONAIS</v>
      </c>
      <c r="G830" s="51" t="str">
        <f>IFERROR(VLOOKUP($B830,'Tabelas auxiliares'!$A$65:$C$102,2,FALSE),"")</f>
        <v>Internacionalização</v>
      </c>
      <c r="H830" s="51" t="str">
        <f>IFERROR(VLOOKUP($B830,'Tabelas auxiliares'!$A$65:$C$102,3,FALSE),"")</f>
        <v>DIÁRIAS INTERNACIONAIS / PASSAGENS AÉREAS INTERNACIONAIS / AUXÍLIO PARA EVENTOS INTERNACIONAIS / INSCRIÇÃO PARA  EVENTOS INTERNACIONAIS / ANUIDADES ARI / ENCARGO DE CURSOS E CONCURSOS ARI</v>
      </c>
      <c r="I830" t="s">
        <v>1485</v>
      </c>
      <c r="J830" t="s">
        <v>2420</v>
      </c>
      <c r="K830" t="s">
        <v>2421</v>
      </c>
      <c r="L830" t="s">
        <v>2422</v>
      </c>
      <c r="M830" t="s">
        <v>165</v>
      </c>
      <c r="N830" t="s">
        <v>166</v>
      </c>
      <c r="O830" t="s">
        <v>167</v>
      </c>
      <c r="P830" t="s">
        <v>200</v>
      </c>
      <c r="Q830" t="s">
        <v>168</v>
      </c>
      <c r="R830" t="s">
        <v>165</v>
      </c>
      <c r="S830" t="s">
        <v>119</v>
      </c>
      <c r="T830" t="s">
        <v>164</v>
      </c>
      <c r="U830" t="s">
        <v>118</v>
      </c>
      <c r="V830" t="s">
        <v>1583</v>
      </c>
      <c r="W830" t="s">
        <v>1584</v>
      </c>
      <c r="X830" s="51" t="str">
        <f t="shared" si="20"/>
        <v>3</v>
      </c>
      <c r="Y830" s="51" t="str">
        <f>IF(T830="","",IF(AND(T830&lt;&gt;'Tabelas auxiliares'!$B$236,T830&lt;&gt;'Tabelas auxiliares'!$B$237,T830&lt;&gt;'Tabelas auxiliares'!$C$236,T830&lt;&gt;'Tabelas auxiliares'!$C$237,T830&lt;&gt;'Tabelas auxiliares'!$D$236),"FOLHA DE PESSOAL",IF(X830='Tabelas auxiliares'!$A$237,"CUSTEIO",IF(X830='Tabelas auxiliares'!$A$236,"INVESTIMENTO","ERRO - VERIFICAR"))))</f>
        <v>CUSTEIO</v>
      </c>
      <c r="Z830" s="64">
        <f t="shared" si="21"/>
        <v>13950</v>
      </c>
      <c r="AC830" s="44">
        <v>13950</v>
      </c>
    </row>
    <row r="831" spans="1:29" x14ac:dyDescent="0.25">
      <c r="A831" t="s">
        <v>594</v>
      </c>
      <c r="B831" t="s">
        <v>307</v>
      </c>
      <c r="C831" t="s">
        <v>595</v>
      </c>
      <c r="D831" t="s">
        <v>71</v>
      </c>
      <c r="E831" t="s">
        <v>117</v>
      </c>
      <c r="F831" s="51" t="str">
        <f>IFERROR(VLOOKUP(D831,'Tabelas auxiliares'!$A$3:$B$61,2,FALSE),"")</f>
        <v>ARI - ASSESSORIA DE RELAÇÕES INTERNACIONAIS</v>
      </c>
      <c r="G831" s="51" t="str">
        <f>IFERROR(VLOOKUP($B831,'Tabelas auxiliares'!$A$65:$C$102,2,FALSE),"")</f>
        <v>Internacionalização</v>
      </c>
      <c r="H831" s="51" t="str">
        <f>IFERROR(VLOOKUP($B831,'Tabelas auxiliares'!$A$65:$C$102,3,FALSE),"")</f>
        <v>DIÁRIAS INTERNACIONAIS / PASSAGENS AÉREAS INTERNACIONAIS / AUXÍLIO PARA EVENTOS INTERNACIONAIS / INSCRIÇÃO PARA  EVENTOS INTERNACIONAIS / ANUIDADES ARI / ENCARGO DE CURSOS E CONCURSOS ARI</v>
      </c>
      <c r="I831" t="s">
        <v>1050</v>
      </c>
      <c r="J831" t="s">
        <v>2423</v>
      </c>
      <c r="K831" t="s">
        <v>2424</v>
      </c>
      <c r="L831" t="s">
        <v>2425</v>
      </c>
      <c r="M831" t="s">
        <v>165</v>
      </c>
      <c r="N831" t="s">
        <v>166</v>
      </c>
      <c r="O831" t="s">
        <v>167</v>
      </c>
      <c r="P831" t="s">
        <v>200</v>
      </c>
      <c r="Q831" t="s">
        <v>168</v>
      </c>
      <c r="R831" t="s">
        <v>165</v>
      </c>
      <c r="S831" t="s">
        <v>119</v>
      </c>
      <c r="T831" t="s">
        <v>164</v>
      </c>
      <c r="U831" t="s">
        <v>118</v>
      </c>
      <c r="V831" t="s">
        <v>1583</v>
      </c>
      <c r="W831" t="s">
        <v>1584</v>
      </c>
      <c r="X831" s="51" t="str">
        <f t="shared" si="20"/>
        <v>3</v>
      </c>
      <c r="Y831" s="51" t="str">
        <f>IF(T831="","",IF(AND(T831&lt;&gt;'Tabelas auxiliares'!$B$236,T831&lt;&gt;'Tabelas auxiliares'!$B$237,T831&lt;&gt;'Tabelas auxiliares'!$C$236,T831&lt;&gt;'Tabelas auxiliares'!$C$237,T831&lt;&gt;'Tabelas auxiliares'!$D$236),"FOLHA DE PESSOAL",IF(X831='Tabelas auxiliares'!$A$237,"CUSTEIO",IF(X831='Tabelas auxiliares'!$A$236,"INVESTIMENTO","ERRO - VERIFICAR"))))</f>
        <v>CUSTEIO</v>
      </c>
      <c r="Z831" s="64">
        <f t="shared" si="21"/>
        <v>4650</v>
      </c>
      <c r="AC831" s="44">
        <v>4650</v>
      </c>
    </row>
    <row r="832" spans="1:29" x14ac:dyDescent="0.25">
      <c r="A832" t="s">
        <v>594</v>
      </c>
      <c r="B832" t="s">
        <v>307</v>
      </c>
      <c r="C832" t="s">
        <v>595</v>
      </c>
      <c r="D832" t="s">
        <v>71</v>
      </c>
      <c r="E832" t="s">
        <v>117</v>
      </c>
      <c r="F832" s="51" t="str">
        <f>IFERROR(VLOOKUP(D832,'Tabelas auxiliares'!$A$3:$B$61,2,FALSE),"")</f>
        <v>ARI - ASSESSORIA DE RELAÇÕES INTERNACIONAIS</v>
      </c>
      <c r="G832" s="51" t="str">
        <f>IFERROR(VLOOKUP($B832,'Tabelas auxiliares'!$A$65:$C$102,2,FALSE),"")</f>
        <v>Internacionalização</v>
      </c>
      <c r="H832" s="51" t="str">
        <f>IFERROR(VLOOKUP($B832,'Tabelas auxiliares'!$A$65:$C$102,3,FALSE),"")</f>
        <v>DIÁRIAS INTERNACIONAIS / PASSAGENS AÉREAS INTERNACIONAIS / AUXÍLIO PARA EVENTOS INTERNACIONAIS / INSCRIÇÃO PARA  EVENTOS INTERNACIONAIS / ANUIDADES ARI / ENCARGO DE CURSOS E CONCURSOS ARI</v>
      </c>
      <c r="I832" t="s">
        <v>2426</v>
      </c>
      <c r="J832" t="s">
        <v>2427</v>
      </c>
      <c r="K832" t="s">
        <v>2428</v>
      </c>
      <c r="L832" t="s">
        <v>2429</v>
      </c>
      <c r="M832" t="s">
        <v>2430</v>
      </c>
      <c r="N832" t="s">
        <v>2431</v>
      </c>
      <c r="O832" t="s">
        <v>2237</v>
      </c>
      <c r="P832" t="s">
        <v>2432</v>
      </c>
      <c r="Q832" t="s">
        <v>168</v>
      </c>
      <c r="R832" t="s">
        <v>165</v>
      </c>
      <c r="S832" t="s">
        <v>119</v>
      </c>
      <c r="T832" t="s">
        <v>164</v>
      </c>
      <c r="U832" t="s">
        <v>2433</v>
      </c>
      <c r="V832" t="s">
        <v>2434</v>
      </c>
      <c r="W832" t="s">
        <v>2435</v>
      </c>
      <c r="X832" s="51" t="str">
        <f t="shared" si="20"/>
        <v>3</v>
      </c>
      <c r="Y832" s="51" t="str">
        <f>IF(T832="","",IF(AND(T832&lt;&gt;'Tabelas auxiliares'!$B$236,T832&lt;&gt;'Tabelas auxiliares'!$B$237,T832&lt;&gt;'Tabelas auxiliares'!$C$236,T832&lt;&gt;'Tabelas auxiliares'!$C$237,T832&lt;&gt;'Tabelas auxiliares'!$D$236),"FOLHA DE PESSOAL",IF(X832='Tabelas auxiliares'!$A$237,"CUSTEIO",IF(X832='Tabelas auxiliares'!$A$236,"INVESTIMENTO","ERRO - VERIFICAR"))))</f>
        <v>CUSTEIO</v>
      </c>
      <c r="Z832" s="64">
        <f t="shared" si="21"/>
        <v>43016</v>
      </c>
      <c r="AC832" s="44">
        <v>43016</v>
      </c>
    </row>
    <row r="833" spans="1:29" x14ac:dyDescent="0.25">
      <c r="A833" t="s">
        <v>594</v>
      </c>
      <c r="B833" t="s">
        <v>307</v>
      </c>
      <c r="C833" t="s">
        <v>595</v>
      </c>
      <c r="D833" t="s">
        <v>71</v>
      </c>
      <c r="E833" t="s">
        <v>117</v>
      </c>
      <c r="F833" s="51" t="str">
        <f>IFERROR(VLOOKUP(D833,'Tabelas auxiliares'!$A$3:$B$61,2,FALSE),"")</f>
        <v>ARI - ASSESSORIA DE RELAÇÕES INTERNACIONAIS</v>
      </c>
      <c r="G833" s="51" t="str">
        <f>IFERROR(VLOOKUP($B833,'Tabelas auxiliares'!$A$65:$C$102,2,FALSE),"")</f>
        <v>Internacionalização</v>
      </c>
      <c r="H833" s="51" t="str">
        <f>IFERROR(VLOOKUP($B833,'Tabelas auxiliares'!$A$65:$C$102,3,FALSE),"")</f>
        <v>DIÁRIAS INTERNACIONAIS / PASSAGENS AÉREAS INTERNACIONAIS / AUXÍLIO PARA EVENTOS INTERNACIONAIS / INSCRIÇÃO PARA  EVENTOS INTERNACIONAIS / ANUIDADES ARI / ENCARGO DE CURSOS E CONCURSOS ARI</v>
      </c>
      <c r="I833" t="s">
        <v>630</v>
      </c>
      <c r="J833" t="s">
        <v>2436</v>
      </c>
      <c r="K833" t="s">
        <v>2437</v>
      </c>
      <c r="L833" t="s">
        <v>2438</v>
      </c>
      <c r="M833" t="s">
        <v>2439</v>
      </c>
      <c r="N833" t="s">
        <v>166</v>
      </c>
      <c r="O833" t="s">
        <v>167</v>
      </c>
      <c r="P833" t="s">
        <v>200</v>
      </c>
      <c r="Q833" t="s">
        <v>168</v>
      </c>
      <c r="R833" t="s">
        <v>165</v>
      </c>
      <c r="S833" t="s">
        <v>597</v>
      </c>
      <c r="T833" t="s">
        <v>164</v>
      </c>
      <c r="U833" t="s">
        <v>118</v>
      </c>
      <c r="V833" t="s">
        <v>1631</v>
      </c>
      <c r="W833" t="s">
        <v>1632</v>
      </c>
      <c r="X833" s="51" t="str">
        <f t="shared" si="20"/>
        <v>3</v>
      </c>
      <c r="Y833" s="51" t="str">
        <f>IF(T833="","",IF(AND(T833&lt;&gt;'Tabelas auxiliares'!$B$236,T833&lt;&gt;'Tabelas auxiliares'!$B$237,T833&lt;&gt;'Tabelas auxiliares'!$C$236,T833&lt;&gt;'Tabelas auxiliares'!$C$237,T833&lt;&gt;'Tabelas auxiliares'!$D$236),"FOLHA DE PESSOAL",IF(X833='Tabelas auxiliares'!$A$237,"CUSTEIO",IF(X833='Tabelas auxiliares'!$A$236,"INVESTIMENTO","ERRO - VERIFICAR"))))</f>
        <v>CUSTEIO</v>
      </c>
      <c r="Z833" s="64">
        <f t="shared" si="21"/>
        <v>11413.4</v>
      </c>
      <c r="AA833" s="44">
        <v>0.1</v>
      </c>
      <c r="AC833" s="44">
        <v>11413.3</v>
      </c>
    </row>
    <row r="834" spans="1:29" x14ac:dyDescent="0.25">
      <c r="A834" t="s">
        <v>594</v>
      </c>
      <c r="B834" t="s">
        <v>307</v>
      </c>
      <c r="C834" t="s">
        <v>595</v>
      </c>
      <c r="D834" t="s">
        <v>71</v>
      </c>
      <c r="E834" t="s">
        <v>117</v>
      </c>
      <c r="F834" s="51" t="str">
        <f>IFERROR(VLOOKUP(D834,'Tabelas auxiliares'!$A$3:$B$61,2,FALSE),"")</f>
        <v>ARI - ASSESSORIA DE RELAÇÕES INTERNACIONAIS</v>
      </c>
      <c r="G834" s="51" t="str">
        <f>IFERROR(VLOOKUP($B834,'Tabelas auxiliares'!$A$65:$C$102,2,FALSE),"")</f>
        <v>Internacionalização</v>
      </c>
      <c r="H834" s="51" t="str">
        <f>IFERROR(VLOOKUP($B834,'Tabelas auxiliares'!$A$65:$C$102,3,FALSE),"")</f>
        <v>DIÁRIAS INTERNACIONAIS / PASSAGENS AÉREAS INTERNACIONAIS / AUXÍLIO PARA EVENTOS INTERNACIONAIS / INSCRIÇÃO PARA  EVENTOS INTERNACIONAIS / ANUIDADES ARI / ENCARGO DE CURSOS E CONCURSOS ARI</v>
      </c>
      <c r="I834" t="s">
        <v>1762</v>
      </c>
      <c r="J834" t="s">
        <v>2440</v>
      </c>
      <c r="K834" t="s">
        <v>2441</v>
      </c>
      <c r="L834" t="s">
        <v>2442</v>
      </c>
      <c r="M834" t="s">
        <v>1457</v>
      </c>
      <c r="N834" t="s">
        <v>166</v>
      </c>
      <c r="O834" t="s">
        <v>167</v>
      </c>
      <c r="P834" t="s">
        <v>200</v>
      </c>
      <c r="Q834" t="s">
        <v>168</v>
      </c>
      <c r="R834" t="s">
        <v>165</v>
      </c>
      <c r="S834" t="s">
        <v>597</v>
      </c>
      <c r="T834" t="s">
        <v>164</v>
      </c>
      <c r="U834" t="s">
        <v>118</v>
      </c>
      <c r="V834" t="s">
        <v>1631</v>
      </c>
      <c r="W834" t="s">
        <v>1632</v>
      </c>
      <c r="X834" s="51" t="str">
        <f t="shared" si="20"/>
        <v>3</v>
      </c>
      <c r="Y834" s="51" t="str">
        <f>IF(T834="","",IF(AND(T834&lt;&gt;'Tabelas auxiliares'!$B$236,T834&lt;&gt;'Tabelas auxiliares'!$B$237,T834&lt;&gt;'Tabelas auxiliares'!$C$236,T834&lt;&gt;'Tabelas auxiliares'!$C$237,T834&lt;&gt;'Tabelas auxiliares'!$D$236),"FOLHA DE PESSOAL",IF(X834='Tabelas auxiliares'!$A$237,"CUSTEIO",IF(X834='Tabelas auxiliares'!$A$236,"INVESTIMENTO","ERRO - VERIFICAR"))))</f>
        <v>CUSTEIO</v>
      </c>
      <c r="Z834" s="64">
        <f t="shared" si="21"/>
        <v>1391.25</v>
      </c>
      <c r="AC834" s="44">
        <v>1391.25</v>
      </c>
    </row>
    <row r="835" spans="1:29" x14ac:dyDescent="0.25">
      <c r="A835" t="s">
        <v>594</v>
      </c>
      <c r="B835" t="s">
        <v>307</v>
      </c>
      <c r="C835" t="s">
        <v>595</v>
      </c>
      <c r="D835" t="s">
        <v>71</v>
      </c>
      <c r="E835" t="s">
        <v>117</v>
      </c>
      <c r="F835" s="51" t="str">
        <f>IFERROR(VLOOKUP(D835,'Tabelas auxiliares'!$A$3:$B$61,2,FALSE),"")</f>
        <v>ARI - ASSESSORIA DE RELAÇÕES INTERNACIONAIS</v>
      </c>
      <c r="G835" s="51" t="str">
        <f>IFERROR(VLOOKUP($B835,'Tabelas auxiliares'!$A$65:$C$102,2,FALSE),"")</f>
        <v>Internacionalização</v>
      </c>
      <c r="H835" s="51" t="str">
        <f>IFERROR(VLOOKUP($B835,'Tabelas auxiliares'!$A$65:$C$102,3,FALSE),"")</f>
        <v>DIÁRIAS INTERNACIONAIS / PASSAGENS AÉREAS INTERNACIONAIS / AUXÍLIO PARA EVENTOS INTERNACIONAIS / INSCRIÇÃO PARA  EVENTOS INTERNACIONAIS / ANUIDADES ARI / ENCARGO DE CURSOS E CONCURSOS ARI</v>
      </c>
      <c r="I835" t="s">
        <v>598</v>
      </c>
      <c r="J835" t="s">
        <v>2443</v>
      </c>
      <c r="K835" t="s">
        <v>2444</v>
      </c>
      <c r="L835" t="s">
        <v>2445</v>
      </c>
      <c r="M835" t="s">
        <v>165</v>
      </c>
      <c r="N835" t="s">
        <v>166</v>
      </c>
      <c r="O835" t="s">
        <v>167</v>
      </c>
      <c r="P835" t="s">
        <v>200</v>
      </c>
      <c r="Q835" t="s">
        <v>168</v>
      </c>
      <c r="R835" t="s">
        <v>165</v>
      </c>
      <c r="S835" t="s">
        <v>597</v>
      </c>
      <c r="T835" t="s">
        <v>164</v>
      </c>
      <c r="U835" t="s">
        <v>118</v>
      </c>
      <c r="V835" t="s">
        <v>2446</v>
      </c>
      <c r="W835" t="s">
        <v>2447</v>
      </c>
      <c r="X835" s="51" t="str">
        <f t="shared" si="20"/>
        <v>3</v>
      </c>
      <c r="Y835" s="51" t="str">
        <f>IF(T835="","",IF(AND(T835&lt;&gt;'Tabelas auxiliares'!$B$236,T835&lt;&gt;'Tabelas auxiliares'!$B$237,T835&lt;&gt;'Tabelas auxiliares'!$C$236,T835&lt;&gt;'Tabelas auxiliares'!$C$237,T835&lt;&gt;'Tabelas auxiliares'!$D$236),"FOLHA DE PESSOAL",IF(X835='Tabelas auxiliares'!$A$237,"CUSTEIO",IF(X835='Tabelas auxiliares'!$A$236,"INVESTIMENTO","ERRO - VERIFICAR"))))</f>
        <v>CUSTEIO</v>
      </c>
      <c r="Z835" s="64">
        <f t="shared" si="21"/>
        <v>4650</v>
      </c>
      <c r="AC835" s="44">
        <v>4650</v>
      </c>
    </row>
    <row r="836" spans="1:29" x14ac:dyDescent="0.25">
      <c r="A836" t="s">
        <v>594</v>
      </c>
      <c r="B836" t="s">
        <v>307</v>
      </c>
      <c r="C836" t="s">
        <v>595</v>
      </c>
      <c r="D836" t="s">
        <v>75</v>
      </c>
      <c r="E836" t="s">
        <v>117</v>
      </c>
      <c r="F836" s="51" t="str">
        <f>IFERROR(VLOOKUP(D836,'Tabelas auxiliares'!$A$3:$B$61,2,FALSE),"")</f>
        <v>BIBLIOTECA</v>
      </c>
      <c r="G836" s="51" t="str">
        <f>IFERROR(VLOOKUP($B836,'Tabelas auxiliares'!$A$65:$C$102,2,FALSE),"")</f>
        <v>Internacionalização</v>
      </c>
      <c r="H836" s="51" t="str">
        <f>IFERROR(VLOOKUP($B836,'Tabelas auxiliares'!$A$65:$C$102,3,FALSE),"")</f>
        <v>DIÁRIAS INTERNACIONAIS / PASSAGENS AÉREAS INTERNACIONAIS / AUXÍLIO PARA EVENTOS INTERNACIONAIS / INSCRIÇÃO PARA  EVENTOS INTERNACIONAIS / ANUIDADES ARI / ENCARGO DE CURSOS E CONCURSOS ARI</v>
      </c>
      <c r="I836" t="s">
        <v>1592</v>
      </c>
      <c r="J836" t="s">
        <v>638</v>
      </c>
      <c r="K836" t="s">
        <v>2448</v>
      </c>
      <c r="L836" t="s">
        <v>2449</v>
      </c>
      <c r="M836" t="s">
        <v>165</v>
      </c>
      <c r="N836" t="s">
        <v>166</v>
      </c>
      <c r="O836" t="s">
        <v>167</v>
      </c>
      <c r="P836" t="s">
        <v>200</v>
      </c>
      <c r="Q836" t="s">
        <v>168</v>
      </c>
      <c r="R836" t="s">
        <v>165</v>
      </c>
      <c r="S836" t="s">
        <v>119</v>
      </c>
      <c r="T836" t="s">
        <v>164</v>
      </c>
      <c r="U836" t="s">
        <v>118</v>
      </c>
      <c r="V836" t="s">
        <v>465</v>
      </c>
      <c r="W836" t="s">
        <v>509</v>
      </c>
      <c r="X836" s="51" t="str">
        <f t="shared" si="20"/>
        <v>3</v>
      </c>
      <c r="Y836" s="51" t="str">
        <f>IF(T836="","",IF(AND(T836&lt;&gt;'Tabelas auxiliares'!$B$236,T836&lt;&gt;'Tabelas auxiliares'!$B$237,T836&lt;&gt;'Tabelas auxiliares'!$C$236,T836&lt;&gt;'Tabelas auxiliares'!$C$237,T836&lt;&gt;'Tabelas auxiliares'!$D$236),"FOLHA DE PESSOAL",IF(X836='Tabelas auxiliares'!$A$237,"CUSTEIO",IF(X836='Tabelas auxiliares'!$A$236,"INVESTIMENTO","ERRO - VERIFICAR"))))</f>
        <v>CUSTEIO</v>
      </c>
      <c r="Z836" s="64">
        <f t="shared" si="21"/>
        <v>5277.32</v>
      </c>
      <c r="AA836" s="44">
        <v>107.91</v>
      </c>
      <c r="AC836" s="44">
        <v>5169.41</v>
      </c>
    </row>
    <row r="837" spans="1:29" x14ac:dyDescent="0.25">
      <c r="A837" t="s">
        <v>594</v>
      </c>
      <c r="B837" t="s">
        <v>307</v>
      </c>
      <c r="C837" t="s">
        <v>776</v>
      </c>
      <c r="D837" t="s">
        <v>71</v>
      </c>
      <c r="E837" t="s">
        <v>117</v>
      </c>
      <c r="F837" s="51" t="str">
        <f>IFERROR(VLOOKUP(D837,'Tabelas auxiliares'!$A$3:$B$61,2,FALSE),"")</f>
        <v>ARI - ASSESSORIA DE RELAÇÕES INTERNACIONAIS</v>
      </c>
      <c r="G837" s="51" t="str">
        <f>IFERROR(VLOOKUP($B837,'Tabelas auxiliares'!$A$65:$C$102,2,FALSE),"")</f>
        <v>Internacionalização</v>
      </c>
      <c r="H837" s="51" t="str">
        <f>IFERROR(VLOOKUP($B837,'Tabelas auxiliares'!$A$65:$C$102,3,FALSE),"")</f>
        <v>DIÁRIAS INTERNACIONAIS / PASSAGENS AÉREAS INTERNACIONAIS / AUXÍLIO PARA EVENTOS INTERNACIONAIS / INSCRIÇÃO PARA  EVENTOS INTERNACIONAIS / ANUIDADES ARI / ENCARGO DE CURSOS E CONCURSOS ARI</v>
      </c>
      <c r="I837" t="s">
        <v>1257</v>
      </c>
      <c r="J837" t="s">
        <v>2450</v>
      </c>
      <c r="K837" t="s">
        <v>2451</v>
      </c>
      <c r="L837" t="s">
        <v>2452</v>
      </c>
      <c r="M837" t="s">
        <v>2453</v>
      </c>
      <c r="N837" t="s">
        <v>166</v>
      </c>
      <c r="O837" t="s">
        <v>167</v>
      </c>
      <c r="P837" t="s">
        <v>200</v>
      </c>
      <c r="Q837" t="s">
        <v>168</v>
      </c>
      <c r="R837" t="s">
        <v>165</v>
      </c>
      <c r="S837" t="s">
        <v>923</v>
      </c>
      <c r="T837" t="s">
        <v>164</v>
      </c>
      <c r="U837" t="s">
        <v>118</v>
      </c>
      <c r="V837" t="s">
        <v>1583</v>
      </c>
      <c r="W837" t="s">
        <v>1584</v>
      </c>
      <c r="X837" s="51" t="str">
        <f t="shared" si="20"/>
        <v>3</v>
      </c>
      <c r="Y837" s="51" t="str">
        <f>IF(T837="","",IF(AND(T837&lt;&gt;'Tabelas auxiliares'!$B$236,T837&lt;&gt;'Tabelas auxiliares'!$B$237,T837&lt;&gt;'Tabelas auxiliares'!$C$236,T837&lt;&gt;'Tabelas auxiliares'!$C$237,T837&lt;&gt;'Tabelas auxiliares'!$D$236),"FOLHA DE PESSOAL",IF(X837='Tabelas auxiliares'!$A$237,"CUSTEIO",IF(X837='Tabelas auxiliares'!$A$236,"INVESTIMENTO","ERRO - VERIFICAR"))))</f>
        <v>CUSTEIO</v>
      </c>
      <c r="Z837" s="64">
        <f t="shared" si="21"/>
        <v>16260</v>
      </c>
      <c r="AC837" s="44">
        <v>16260</v>
      </c>
    </row>
    <row r="838" spans="1:29" x14ac:dyDescent="0.25">
      <c r="A838" t="s">
        <v>594</v>
      </c>
      <c r="B838" t="s">
        <v>307</v>
      </c>
      <c r="C838" t="s">
        <v>773</v>
      </c>
      <c r="D838" t="s">
        <v>71</v>
      </c>
      <c r="E838" t="s">
        <v>117</v>
      </c>
      <c r="F838" s="51" t="str">
        <f>IFERROR(VLOOKUP(D838,'Tabelas auxiliares'!$A$3:$B$61,2,FALSE),"")</f>
        <v>ARI - ASSESSORIA DE RELAÇÕES INTERNACIONAIS</v>
      </c>
      <c r="G838" s="51" t="str">
        <f>IFERROR(VLOOKUP($B838,'Tabelas auxiliares'!$A$65:$C$102,2,FALSE),"")</f>
        <v>Internacionalização</v>
      </c>
      <c r="H838" s="51" t="str">
        <f>IFERROR(VLOOKUP($B838,'Tabelas auxiliares'!$A$65:$C$102,3,FALSE),"")</f>
        <v>DIÁRIAS INTERNACIONAIS / PASSAGENS AÉREAS INTERNACIONAIS / AUXÍLIO PARA EVENTOS INTERNACIONAIS / INSCRIÇÃO PARA  EVENTOS INTERNACIONAIS / ANUIDADES ARI / ENCARGO DE CURSOS E CONCURSOS ARI</v>
      </c>
      <c r="I838" t="s">
        <v>2454</v>
      </c>
      <c r="J838" t="s">
        <v>2455</v>
      </c>
      <c r="K838" t="s">
        <v>2456</v>
      </c>
      <c r="L838" t="s">
        <v>2457</v>
      </c>
      <c r="M838" t="s">
        <v>165</v>
      </c>
      <c r="N838" t="s">
        <v>166</v>
      </c>
      <c r="O838" t="s">
        <v>167</v>
      </c>
      <c r="P838" t="s">
        <v>200</v>
      </c>
      <c r="Q838" t="s">
        <v>168</v>
      </c>
      <c r="R838" t="s">
        <v>165</v>
      </c>
      <c r="S838" t="s">
        <v>119</v>
      </c>
      <c r="T838" t="s">
        <v>164</v>
      </c>
      <c r="U838" t="s">
        <v>118</v>
      </c>
      <c r="V838" t="s">
        <v>985</v>
      </c>
      <c r="W838" t="s">
        <v>986</v>
      </c>
      <c r="X838" s="51" t="str">
        <f t="shared" si="20"/>
        <v>3</v>
      </c>
      <c r="Y838" s="51" t="str">
        <f>IF(T838="","",IF(AND(T838&lt;&gt;'Tabelas auxiliares'!$B$236,T838&lt;&gt;'Tabelas auxiliares'!$B$237,T838&lt;&gt;'Tabelas auxiliares'!$C$236,T838&lt;&gt;'Tabelas auxiliares'!$C$237,T838&lt;&gt;'Tabelas auxiliares'!$D$236),"FOLHA DE PESSOAL",IF(X838='Tabelas auxiliares'!$A$237,"CUSTEIO",IF(X838='Tabelas auxiliares'!$A$236,"INVESTIMENTO","ERRO - VERIFICAR"))))</f>
        <v>CUSTEIO</v>
      </c>
      <c r="Z838" s="64">
        <f t="shared" si="21"/>
        <v>33300</v>
      </c>
      <c r="AC838" s="44">
        <v>33300</v>
      </c>
    </row>
    <row r="839" spans="1:29" x14ac:dyDescent="0.25">
      <c r="A839" t="s">
        <v>594</v>
      </c>
      <c r="B839" t="s">
        <v>307</v>
      </c>
      <c r="C839" t="s">
        <v>849</v>
      </c>
      <c r="D839" t="s">
        <v>83</v>
      </c>
      <c r="E839" t="s">
        <v>117</v>
      </c>
      <c r="F839" s="51" t="str">
        <f>IFERROR(VLOOKUP(D839,'Tabelas auxiliares'!$A$3:$B$61,2,FALSE),"")</f>
        <v>NETEL - NÚCLEO EDUCACIONAL DE TECNOLOGIAS E LÍNGUAS</v>
      </c>
      <c r="G839" s="51" t="str">
        <f>IFERROR(VLOOKUP($B839,'Tabelas auxiliares'!$A$65:$C$102,2,FALSE),"")</f>
        <v>Internacionalização</v>
      </c>
      <c r="H839" s="51" t="str">
        <f>IFERROR(VLOOKUP($B839,'Tabelas auxiliares'!$A$65:$C$102,3,FALSE),"")</f>
        <v>DIÁRIAS INTERNACIONAIS / PASSAGENS AÉREAS INTERNACIONAIS / AUXÍLIO PARA EVENTOS INTERNACIONAIS / INSCRIÇÃO PARA  EVENTOS INTERNACIONAIS / ANUIDADES ARI / ENCARGO DE CURSOS E CONCURSOS ARI</v>
      </c>
      <c r="I839" t="s">
        <v>865</v>
      </c>
      <c r="J839" t="s">
        <v>2458</v>
      </c>
      <c r="K839" t="s">
        <v>2459</v>
      </c>
      <c r="L839" t="s">
        <v>2460</v>
      </c>
      <c r="M839" t="s">
        <v>165</v>
      </c>
      <c r="N839" t="s">
        <v>169</v>
      </c>
      <c r="O839" t="s">
        <v>2461</v>
      </c>
      <c r="P839" t="s">
        <v>2462</v>
      </c>
      <c r="Q839" t="s">
        <v>168</v>
      </c>
      <c r="R839" t="s">
        <v>165</v>
      </c>
      <c r="S839" t="s">
        <v>119</v>
      </c>
      <c r="T839" t="s">
        <v>164</v>
      </c>
      <c r="U839" t="s">
        <v>2463</v>
      </c>
      <c r="V839" t="s">
        <v>855</v>
      </c>
      <c r="W839" t="s">
        <v>856</v>
      </c>
      <c r="X839" s="51" t="str">
        <f t="shared" si="20"/>
        <v>3</v>
      </c>
      <c r="Y839" s="51" t="str">
        <f>IF(T839="","",IF(AND(T839&lt;&gt;'Tabelas auxiliares'!$B$236,T839&lt;&gt;'Tabelas auxiliares'!$B$237,T839&lt;&gt;'Tabelas auxiliares'!$C$236,T839&lt;&gt;'Tabelas auxiliares'!$C$237,T839&lt;&gt;'Tabelas auxiliares'!$D$236),"FOLHA DE PESSOAL",IF(X839='Tabelas auxiliares'!$A$237,"CUSTEIO",IF(X839='Tabelas auxiliares'!$A$236,"INVESTIMENTO","ERRO - VERIFICAR"))))</f>
        <v>CUSTEIO</v>
      </c>
      <c r="Z839" s="64">
        <f t="shared" si="21"/>
        <v>2500</v>
      </c>
      <c r="AC839" s="44">
        <v>2500</v>
      </c>
    </row>
    <row r="840" spans="1:29" x14ac:dyDescent="0.25">
      <c r="A840" t="s">
        <v>594</v>
      </c>
      <c r="B840" t="s">
        <v>307</v>
      </c>
      <c r="C840" t="s">
        <v>849</v>
      </c>
      <c r="D840" t="s">
        <v>83</v>
      </c>
      <c r="E840" t="s">
        <v>117</v>
      </c>
      <c r="F840" s="51" t="str">
        <f>IFERROR(VLOOKUP(D840,'Tabelas auxiliares'!$A$3:$B$61,2,FALSE),"")</f>
        <v>NETEL - NÚCLEO EDUCACIONAL DE TECNOLOGIAS E LÍNGUAS</v>
      </c>
      <c r="G840" s="51" t="str">
        <f>IFERROR(VLOOKUP($B840,'Tabelas auxiliares'!$A$65:$C$102,2,FALSE),"")</f>
        <v>Internacionalização</v>
      </c>
      <c r="H840" s="51" t="str">
        <f>IFERROR(VLOOKUP($B840,'Tabelas auxiliares'!$A$65:$C$102,3,FALSE),"")</f>
        <v>DIÁRIAS INTERNACIONAIS / PASSAGENS AÉREAS INTERNACIONAIS / AUXÍLIO PARA EVENTOS INTERNACIONAIS / INSCRIÇÃO PARA  EVENTOS INTERNACIONAIS / ANUIDADES ARI / ENCARGO DE CURSOS E CONCURSOS ARI</v>
      </c>
      <c r="I840" t="s">
        <v>1896</v>
      </c>
      <c r="J840" t="s">
        <v>2458</v>
      </c>
      <c r="K840" t="s">
        <v>2464</v>
      </c>
      <c r="L840" t="s">
        <v>2460</v>
      </c>
      <c r="M840" t="s">
        <v>165</v>
      </c>
      <c r="N840" t="s">
        <v>169</v>
      </c>
      <c r="O840" t="s">
        <v>2461</v>
      </c>
      <c r="P840" t="s">
        <v>2462</v>
      </c>
      <c r="Q840" t="s">
        <v>168</v>
      </c>
      <c r="R840" t="s">
        <v>165</v>
      </c>
      <c r="S840" t="s">
        <v>119</v>
      </c>
      <c r="T840" t="s">
        <v>164</v>
      </c>
      <c r="U840" t="s">
        <v>2463</v>
      </c>
      <c r="V840" t="s">
        <v>855</v>
      </c>
      <c r="W840" t="s">
        <v>856</v>
      </c>
      <c r="X840" s="51" t="str">
        <f t="shared" si="20"/>
        <v>3</v>
      </c>
      <c r="Y840" s="51" t="str">
        <f>IF(T840="","",IF(AND(T840&lt;&gt;'Tabelas auxiliares'!$B$236,T840&lt;&gt;'Tabelas auxiliares'!$B$237,T840&lt;&gt;'Tabelas auxiliares'!$C$236,T840&lt;&gt;'Tabelas auxiliares'!$C$237,T840&lt;&gt;'Tabelas auxiliares'!$D$236),"FOLHA DE PESSOAL",IF(X840='Tabelas auxiliares'!$A$237,"CUSTEIO",IF(X840='Tabelas auxiliares'!$A$236,"INVESTIMENTO","ERRO - VERIFICAR"))))</f>
        <v>CUSTEIO</v>
      </c>
      <c r="Z840" s="64">
        <f t="shared" si="21"/>
        <v>8400</v>
      </c>
      <c r="AA840" s="44">
        <v>5600</v>
      </c>
      <c r="AB840" s="44">
        <v>1400</v>
      </c>
      <c r="AC840" s="44">
        <v>1400</v>
      </c>
    </row>
    <row r="841" spans="1:29" x14ac:dyDescent="0.25">
      <c r="A841" t="s">
        <v>594</v>
      </c>
      <c r="B841" t="s">
        <v>307</v>
      </c>
      <c r="C841" t="s">
        <v>849</v>
      </c>
      <c r="D841" t="s">
        <v>83</v>
      </c>
      <c r="E841" t="s">
        <v>117</v>
      </c>
      <c r="F841" s="51" t="str">
        <f>IFERROR(VLOOKUP(D841,'Tabelas auxiliares'!$A$3:$B$61,2,FALSE),"")</f>
        <v>NETEL - NÚCLEO EDUCACIONAL DE TECNOLOGIAS E LÍNGUAS</v>
      </c>
      <c r="G841" s="51" t="str">
        <f>IFERROR(VLOOKUP($B841,'Tabelas auxiliares'!$A$65:$C$102,2,FALSE),"")</f>
        <v>Internacionalização</v>
      </c>
      <c r="H841" s="51" t="str">
        <f>IFERROR(VLOOKUP($B841,'Tabelas auxiliares'!$A$65:$C$102,3,FALSE),"")</f>
        <v>DIÁRIAS INTERNACIONAIS / PASSAGENS AÉREAS INTERNACIONAIS / AUXÍLIO PARA EVENTOS INTERNACIONAIS / INSCRIÇÃO PARA  EVENTOS INTERNACIONAIS / ANUIDADES ARI / ENCARGO DE CURSOS E CONCURSOS ARI</v>
      </c>
      <c r="I841" t="s">
        <v>1896</v>
      </c>
      <c r="J841" t="s">
        <v>2458</v>
      </c>
      <c r="K841" t="s">
        <v>2465</v>
      </c>
      <c r="L841" t="s">
        <v>2460</v>
      </c>
      <c r="M841" t="s">
        <v>165</v>
      </c>
      <c r="N841" t="s">
        <v>169</v>
      </c>
      <c r="O841" t="s">
        <v>2461</v>
      </c>
      <c r="P841" t="s">
        <v>2462</v>
      </c>
      <c r="Q841" t="s">
        <v>168</v>
      </c>
      <c r="R841" t="s">
        <v>165</v>
      </c>
      <c r="S841" t="s">
        <v>119</v>
      </c>
      <c r="T841" t="s">
        <v>164</v>
      </c>
      <c r="U841" t="s">
        <v>2463</v>
      </c>
      <c r="V841" t="s">
        <v>855</v>
      </c>
      <c r="W841" t="s">
        <v>856</v>
      </c>
      <c r="X841" s="51" t="str">
        <f t="shared" si="20"/>
        <v>3</v>
      </c>
      <c r="Y841" s="51" t="str">
        <f>IF(T841="","",IF(AND(T841&lt;&gt;'Tabelas auxiliares'!$B$236,T841&lt;&gt;'Tabelas auxiliares'!$B$237,T841&lt;&gt;'Tabelas auxiliares'!$C$236,T841&lt;&gt;'Tabelas auxiliares'!$C$237,T841&lt;&gt;'Tabelas auxiliares'!$D$236),"FOLHA DE PESSOAL",IF(X841='Tabelas auxiliares'!$A$237,"CUSTEIO",IF(X841='Tabelas auxiliares'!$A$236,"INVESTIMENTO","ERRO - VERIFICAR"))))</f>
        <v>CUSTEIO</v>
      </c>
      <c r="Z841" s="64">
        <f t="shared" si="21"/>
        <v>14300</v>
      </c>
      <c r="AA841" s="44">
        <v>12100</v>
      </c>
      <c r="AB841" s="44">
        <v>1100</v>
      </c>
      <c r="AC841" s="44">
        <v>1100</v>
      </c>
    </row>
    <row r="842" spans="1:29" x14ac:dyDescent="0.25">
      <c r="A842" t="s">
        <v>594</v>
      </c>
      <c r="B842" t="s">
        <v>309</v>
      </c>
      <c r="C842" t="s">
        <v>595</v>
      </c>
      <c r="D842" t="s">
        <v>35</v>
      </c>
      <c r="E842" t="s">
        <v>117</v>
      </c>
      <c r="F842" s="51" t="str">
        <f>IFERROR(VLOOKUP(D842,'Tabelas auxiliares'!$A$3:$B$61,2,FALSE),"")</f>
        <v>PU - PREFEITURA UNIVERSITÁRIA</v>
      </c>
      <c r="G842" s="51" t="str">
        <f>IFERROR(VLOOKUP($B842,'Tabelas auxiliares'!$A$65:$C$102,2,FALSE),"")</f>
        <v>Limpeza e copeiragem</v>
      </c>
      <c r="H842" s="51" t="str">
        <f>IFERROR(VLOOKUP($B842,'Tabelas auxiliares'!$A$65:$C$102,3,FALSE),"")</f>
        <v>LIMPEZA / COPEIRAGEM / COLETA DE LIXO INFECTANTE /MATERIAIS DE LIMPEZA E COPA (PAPEL TOALHA, HIGIÊNICO) / BOMBONAS RESÍDUOS QUÍMICOS</v>
      </c>
      <c r="I842" t="s">
        <v>2466</v>
      </c>
      <c r="J842" t="s">
        <v>2467</v>
      </c>
      <c r="K842" t="s">
        <v>2468</v>
      </c>
      <c r="L842" t="s">
        <v>2469</v>
      </c>
      <c r="M842" t="s">
        <v>2470</v>
      </c>
      <c r="N842" t="s">
        <v>166</v>
      </c>
      <c r="O842" t="s">
        <v>167</v>
      </c>
      <c r="P842" t="s">
        <v>200</v>
      </c>
      <c r="Q842" t="s">
        <v>168</v>
      </c>
      <c r="R842" t="s">
        <v>165</v>
      </c>
      <c r="S842" t="s">
        <v>119</v>
      </c>
      <c r="T842" t="s">
        <v>164</v>
      </c>
      <c r="U842" t="s">
        <v>118</v>
      </c>
      <c r="V842" t="s">
        <v>2471</v>
      </c>
      <c r="W842" t="s">
        <v>2472</v>
      </c>
      <c r="X842" s="51" t="str">
        <f t="shared" si="20"/>
        <v>3</v>
      </c>
      <c r="Y842" s="51" t="str">
        <f>IF(T842="","",IF(AND(T842&lt;&gt;'Tabelas auxiliares'!$B$236,T842&lt;&gt;'Tabelas auxiliares'!$B$237,T842&lt;&gt;'Tabelas auxiliares'!$C$236,T842&lt;&gt;'Tabelas auxiliares'!$C$237,T842&lt;&gt;'Tabelas auxiliares'!$D$236),"FOLHA DE PESSOAL",IF(X842='Tabelas auxiliares'!$A$237,"CUSTEIO",IF(X842='Tabelas auxiliares'!$A$236,"INVESTIMENTO","ERRO - VERIFICAR"))))</f>
        <v>CUSTEIO</v>
      </c>
      <c r="Z842" s="64">
        <f t="shared" si="21"/>
        <v>3158439.36</v>
      </c>
      <c r="AC842" s="44">
        <v>3158439.36</v>
      </c>
    </row>
    <row r="843" spans="1:29" x14ac:dyDescent="0.25">
      <c r="A843" t="s">
        <v>594</v>
      </c>
      <c r="B843" t="s">
        <v>309</v>
      </c>
      <c r="C843" t="s">
        <v>595</v>
      </c>
      <c r="D843" t="s">
        <v>35</v>
      </c>
      <c r="E843" t="s">
        <v>117</v>
      </c>
      <c r="F843" s="51" t="str">
        <f>IFERROR(VLOOKUP(D843,'Tabelas auxiliares'!$A$3:$B$61,2,FALSE),"")</f>
        <v>PU - PREFEITURA UNIVERSITÁRIA</v>
      </c>
      <c r="G843" s="51" t="str">
        <f>IFERROR(VLOOKUP($B843,'Tabelas auxiliares'!$A$65:$C$102,2,FALSE),"")</f>
        <v>Limpeza e copeiragem</v>
      </c>
      <c r="H843" s="51" t="str">
        <f>IFERROR(VLOOKUP($B843,'Tabelas auxiliares'!$A$65:$C$102,3,FALSE),"")</f>
        <v>LIMPEZA / COPEIRAGEM / COLETA DE LIXO INFECTANTE /MATERIAIS DE LIMPEZA E COPA (PAPEL TOALHA, HIGIÊNICO) / BOMBONAS RESÍDUOS QUÍMICOS</v>
      </c>
      <c r="I843" t="s">
        <v>639</v>
      </c>
      <c r="J843" t="s">
        <v>2473</v>
      </c>
      <c r="K843" t="s">
        <v>2474</v>
      </c>
      <c r="L843" t="s">
        <v>2475</v>
      </c>
      <c r="M843" t="s">
        <v>2476</v>
      </c>
      <c r="N843" t="s">
        <v>166</v>
      </c>
      <c r="O843" t="s">
        <v>167</v>
      </c>
      <c r="P843" t="s">
        <v>200</v>
      </c>
      <c r="Q843" t="s">
        <v>168</v>
      </c>
      <c r="R843" t="s">
        <v>165</v>
      </c>
      <c r="S843" t="s">
        <v>119</v>
      </c>
      <c r="T843" t="s">
        <v>164</v>
      </c>
      <c r="U843" t="s">
        <v>118</v>
      </c>
      <c r="V843" t="s">
        <v>2477</v>
      </c>
      <c r="W843" t="s">
        <v>2478</v>
      </c>
      <c r="X843" s="51" t="str">
        <f t="shared" si="20"/>
        <v>3</v>
      </c>
      <c r="Y843" s="51" t="str">
        <f>IF(T843="","",IF(AND(T843&lt;&gt;'Tabelas auxiliares'!$B$236,T843&lt;&gt;'Tabelas auxiliares'!$B$237,T843&lt;&gt;'Tabelas auxiliares'!$C$236,T843&lt;&gt;'Tabelas auxiliares'!$C$237,T843&lt;&gt;'Tabelas auxiliares'!$D$236),"FOLHA DE PESSOAL",IF(X843='Tabelas auxiliares'!$A$237,"CUSTEIO",IF(X843='Tabelas auxiliares'!$A$236,"INVESTIMENTO","ERRO - VERIFICAR"))))</f>
        <v>CUSTEIO</v>
      </c>
      <c r="Z843" s="64">
        <f t="shared" si="21"/>
        <v>59600</v>
      </c>
      <c r="AC843" s="44">
        <v>59600</v>
      </c>
    </row>
    <row r="844" spans="1:29" x14ac:dyDescent="0.25">
      <c r="A844" t="s">
        <v>594</v>
      </c>
      <c r="B844" t="s">
        <v>309</v>
      </c>
      <c r="C844" t="s">
        <v>595</v>
      </c>
      <c r="D844" t="s">
        <v>35</v>
      </c>
      <c r="E844" t="s">
        <v>117</v>
      </c>
      <c r="F844" s="51" t="str">
        <f>IFERROR(VLOOKUP(D844,'Tabelas auxiliares'!$A$3:$B$61,2,FALSE),"")</f>
        <v>PU - PREFEITURA UNIVERSITÁRIA</v>
      </c>
      <c r="G844" s="51" t="str">
        <f>IFERROR(VLOOKUP($B844,'Tabelas auxiliares'!$A$65:$C$102,2,FALSE),"")</f>
        <v>Limpeza e copeiragem</v>
      </c>
      <c r="H844" s="51" t="str">
        <f>IFERROR(VLOOKUP($B844,'Tabelas auxiliares'!$A$65:$C$102,3,FALSE),"")</f>
        <v>LIMPEZA / COPEIRAGEM / COLETA DE LIXO INFECTANTE /MATERIAIS DE LIMPEZA E COPA (PAPEL TOALHA, HIGIÊNICO) / BOMBONAS RESÍDUOS QUÍMICOS</v>
      </c>
      <c r="I844" t="s">
        <v>629</v>
      </c>
      <c r="J844" t="s">
        <v>2479</v>
      </c>
      <c r="K844" t="s">
        <v>2480</v>
      </c>
      <c r="L844" t="s">
        <v>2481</v>
      </c>
      <c r="M844" t="s">
        <v>2482</v>
      </c>
      <c r="N844" t="s">
        <v>166</v>
      </c>
      <c r="O844" t="s">
        <v>167</v>
      </c>
      <c r="P844" t="s">
        <v>200</v>
      </c>
      <c r="Q844" t="s">
        <v>168</v>
      </c>
      <c r="R844" t="s">
        <v>165</v>
      </c>
      <c r="S844" t="s">
        <v>119</v>
      </c>
      <c r="T844" t="s">
        <v>164</v>
      </c>
      <c r="U844" t="s">
        <v>118</v>
      </c>
      <c r="V844" t="s">
        <v>2483</v>
      </c>
      <c r="W844" t="s">
        <v>2484</v>
      </c>
      <c r="X844" s="51" t="str">
        <f t="shared" si="20"/>
        <v>3</v>
      </c>
      <c r="Y844" s="51" t="str">
        <f>IF(T844="","",IF(AND(T844&lt;&gt;'Tabelas auxiliares'!$B$236,T844&lt;&gt;'Tabelas auxiliares'!$B$237,T844&lt;&gt;'Tabelas auxiliares'!$C$236,T844&lt;&gt;'Tabelas auxiliares'!$C$237,T844&lt;&gt;'Tabelas auxiliares'!$D$236),"FOLHA DE PESSOAL",IF(X844='Tabelas auxiliares'!$A$237,"CUSTEIO",IF(X844='Tabelas auxiliares'!$A$236,"INVESTIMENTO","ERRO - VERIFICAR"))))</f>
        <v>CUSTEIO</v>
      </c>
      <c r="Z844" s="64">
        <f t="shared" si="21"/>
        <v>1486.4</v>
      </c>
      <c r="AC844" s="44">
        <v>1486.4</v>
      </c>
    </row>
    <row r="845" spans="1:29" x14ac:dyDescent="0.25">
      <c r="A845" t="s">
        <v>594</v>
      </c>
      <c r="B845" t="s">
        <v>309</v>
      </c>
      <c r="C845" t="s">
        <v>595</v>
      </c>
      <c r="D845" t="s">
        <v>35</v>
      </c>
      <c r="E845" t="s">
        <v>117</v>
      </c>
      <c r="F845" s="51" t="str">
        <f>IFERROR(VLOOKUP(D845,'Tabelas auxiliares'!$A$3:$B$61,2,FALSE),"")</f>
        <v>PU - PREFEITURA UNIVERSITÁRIA</v>
      </c>
      <c r="G845" s="51" t="str">
        <f>IFERROR(VLOOKUP($B845,'Tabelas auxiliares'!$A$65:$C$102,2,FALSE),"")</f>
        <v>Limpeza e copeiragem</v>
      </c>
      <c r="H845" s="51" t="str">
        <f>IFERROR(VLOOKUP($B845,'Tabelas auxiliares'!$A$65:$C$102,3,FALSE),"")</f>
        <v>LIMPEZA / COPEIRAGEM / COLETA DE LIXO INFECTANTE /MATERIAIS DE LIMPEZA E COPA (PAPEL TOALHA, HIGIÊNICO) / BOMBONAS RESÍDUOS QUÍMICOS</v>
      </c>
      <c r="I845" t="s">
        <v>629</v>
      </c>
      <c r="J845" t="s">
        <v>2479</v>
      </c>
      <c r="K845" t="s">
        <v>2485</v>
      </c>
      <c r="L845" t="s">
        <v>2481</v>
      </c>
      <c r="M845" t="s">
        <v>2486</v>
      </c>
      <c r="N845" t="s">
        <v>166</v>
      </c>
      <c r="O845" t="s">
        <v>167</v>
      </c>
      <c r="P845" t="s">
        <v>200</v>
      </c>
      <c r="Q845" t="s">
        <v>168</v>
      </c>
      <c r="R845" t="s">
        <v>165</v>
      </c>
      <c r="S845" t="s">
        <v>119</v>
      </c>
      <c r="T845" t="s">
        <v>164</v>
      </c>
      <c r="U845" t="s">
        <v>118</v>
      </c>
      <c r="V845" t="s">
        <v>2487</v>
      </c>
      <c r="W845" t="s">
        <v>2488</v>
      </c>
      <c r="X845" s="51" t="str">
        <f t="shared" si="20"/>
        <v>3</v>
      </c>
      <c r="Y845" s="51" t="str">
        <f>IF(T845="","",IF(AND(T845&lt;&gt;'Tabelas auxiliares'!$B$236,T845&lt;&gt;'Tabelas auxiliares'!$B$237,T845&lt;&gt;'Tabelas auxiliares'!$C$236,T845&lt;&gt;'Tabelas auxiliares'!$C$237,T845&lt;&gt;'Tabelas auxiliares'!$D$236),"FOLHA DE PESSOAL",IF(X845='Tabelas auxiliares'!$A$237,"CUSTEIO",IF(X845='Tabelas auxiliares'!$A$236,"INVESTIMENTO","ERRO - VERIFICAR"))))</f>
        <v>CUSTEIO</v>
      </c>
      <c r="Z845" s="64">
        <f t="shared" si="21"/>
        <v>400</v>
      </c>
      <c r="AC845" s="44">
        <v>400</v>
      </c>
    </row>
    <row r="846" spans="1:29" x14ac:dyDescent="0.25">
      <c r="A846" t="s">
        <v>594</v>
      </c>
      <c r="B846" t="s">
        <v>309</v>
      </c>
      <c r="C846" t="s">
        <v>595</v>
      </c>
      <c r="D846" t="s">
        <v>35</v>
      </c>
      <c r="E846" t="s">
        <v>117</v>
      </c>
      <c r="F846" s="51" t="str">
        <f>IFERROR(VLOOKUP(D846,'Tabelas auxiliares'!$A$3:$B$61,2,FALSE),"")</f>
        <v>PU - PREFEITURA UNIVERSITÁRIA</v>
      </c>
      <c r="G846" s="51" t="str">
        <f>IFERROR(VLOOKUP($B846,'Tabelas auxiliares'!$A$65:$C$102,2,FALSE),"")</f>
        <v>Limpeza e copeiragem</v>
      </c>
      <c r="H846" s="51" t="str">
        <f>IFERROR(VLOOKUP($B846,'Tabelas auxiliares'!$A$65:$C$102,3,FALSE),"")</f>
        <v>LIMPEZA / COPEIRAGEM / COLETA DE LIXO INFECTANTE /MATERIAIS DE LIMPEZA E COPA (PAPEL TOALHA, HIGIÊNICO) / BOMBONAS RESÍDUOS QUÍMICOS</v>
      </c>
      <c r="I846" t="s">
        <v>629</v>
      </c>
      <c r="J846" t="s">
        <v>2479</v>
      </c>
      <c r="K846" t="s">
        <v>2485</v>
      </c>
      <c r="L846" t="s">
        <v>2481</v>
      </c>
      <c r="M846" t="s">
        <v>2486</v>
      </c>
      <c r="N846" t="s">
        <v>166</v>
      </c>
      <c r="O846" t="s">
        <v>167</v>
      </c>
      <c r="P846" t="s">
        <v>200</v>
      </c>
      <c r="Q846" t="s">
        <v>168</v>
      </c>
      <c r="R846" t="s">
        <v>165</v>
      </c>
      <c r="S846" t="s">
        <v>119</v>
      </c>
      <c r="T846" t="s">
        <v>164</v>
      </c>
      <c r="U846" t="s">
        <v>118</v>
      </c>
      <c r="V846" t="s">
        <v>2483</v>
      </c>
      <c r="W846" t="s">
        <v>2484</v>
      </c>
      <c r="X846" s="51" t="str">
        <f t="shared" si="20"/>
        <v>3</v>
      </c>
      <c r="Y846" s="51" t="str">
        <f>IF(T846="","",IF(AND(T846&lt;&gt;'Tabelas auxiliares'!$B$236,T846&lt;&gt;'Tabelas auxiliares'!$B$237,T846&lt;&gt;'Tabelas auxiliares'!$C$236,T846&lt;&gt;'Tabelas auxiliares'!$C$237,T846&lt;&gt;'Tabelas auxiliares'!$D$236),"FOLHA DE PESSOAL",IF(X846='Tabelas auxiliares'!$A$237,"CUSTEIO",IF(X846='Tabelas auxiliares'!$A$236,"INVESTIMENTO","ERRO - VERIFICAR"))))</f>
        <v>CUSTEIO</v>
      </c>
      <c r="Z846" s="64">
        <f t="shared" si="21"/>
        <v>102</v>
      </c>
      <c r="AC846" s="44">
        <v>102</v>
      </c>
    </row>
    <row r="847" spans="1:29" x14ac:dyDescent="0.25">
      <c r="A847" t="s">
        <v>594</v>
      </c>
      <c r="B847" t="s">
        <v>309</v>
      </c>
      <c r="C847" t="s">
        <v>595</v>
      </c>
      <c r="D847" t="s">
        <v>35</v>
      </c>
      <c r="E847" t="s">
        <v>117</v>
      </c>
      <c r="F847" s="51" t="str">
        <f>IFERROR(VLOOKUP(D847,'Tabelas auxiliares'!$A$3:$B$61,2,FALSE),"")</f>
        <v>PU - PREFEITURA UNIVERSITÁRIA</v>
      </c>
      <c r="G847" s="51" t="str">
        <f>IFERROR(VLOOKUP($B847,'Tabelas auxiliares'!$A$65:$C$102,2,FALSE),"")</f>
        <v>Limpeza e copeiragem</v>
      </c>
      <c r="H847" s="51" t="str">
        <f>IFERROR(VLOOKUP($B847,'Tabelas auxiliares'!$A$65:$C$102,3,FALSE),"")</f>
        <v>LIMPEZA / COPEIRAGEM / COLETA DE LIXO INFECTANTE /MATERIAIS DE LIMPEZA E COPA (PAPEL TOALHA, HIGIÊNICO) / BOMBONAS RESÍDUOS QUÍMICOS</v>
      </c>
      <c r="I847" t="s">
        <v>629</v>
      </c>
      <c r="J847" t="s">
        <v>2479</v>
      </c>
      <c r="K847" t="s">
        <v>2485</v>
      </c>
      <c r="L847" t="s">
        <v>2481</v>
      </c>
      <c r="M847" t="s">
        <v>2486</v>
      </c>
      <c r="N847" t="s">
        <v>166</v>
      </c>
      <c r="O847" t="s">
        <v>167</v>
      </c>
      <c r="P847" t="s">
        <v>200</v>
      </c>
      <c r="Q847" t="s">
        <v>168</v>
      </c>
      <c r="R847" t="s">
        <v>165</v>
      </c>
      <c r="S847" t="s">
        <v>119</v>
      </c>
      <c r="T847" t="s">
        <v>164</v>
      </c>
      <c r="U847" t="s">
        <v>118</v>
      </c>
      <c r="V847" t="s">
        <v>2477</v>
      </c>
      <c r="W847" t="s">
        <v>2478</v>
      </c>
      <c r="X847" s="51" t="str">
        <f t="shared" si="20"/>
        <v>3</v>
      </c>
      <c r="Y847" s="51" t="str">
        <f>IF(T847="","",IF(AND(T847&lt;&gt;'Tabelas auxiliares'!$B$236,T847&lt;&gt;'Tabelas auxiliares'!$B$237,T847&lt;&gt;'Tabelas auxiliares'!$C$236,T847&lt;&gt;'Tabelas auxiliares'!$C$237,T847&lt;&gt;'Tabelas auxiliares'!$D$236),"FOLHA DE PESSOAL",IF(X847='Tabelas auxiliares'!$A$237,"CUSTEIO",IF(X847='Tabelas auxiliares'!$A$236,"INVESTIMENTO","ERRO - VERIFICAR"))))</f>
        <v>CUSTEIO</v>
      </c>
      <c r="Z847" s="64">
        <f t="shared" si="21"/>
        <v>302</v>
      </c>
      <c r="AC847" s="44">
        <v>302</v>
      </c>
    </row>
    <row r="848" spans="1:29" x14ac:dyDescent="0.25">
      <c r="A848" t="s">
        <v>594</v>
      </c>
      <c r="B848" t="s">
        <v>309</v>
      </c>
      <c r="C848" t="s">
        <v>595</v>
      </c>
      <c r="D848" t="s">
        <v>35</v>
      </c>
      <c r="E848" t="s">
        <v>117</v>
      </c>
      <c r="F848" s="51" t="str">
        <f>IFERROR(VLOOKUP(D848,'Tabelas auxiliares'!$A$3:$B$61,2,FALSE),"")</f>
        <v>PU - PREFEITURA UNIVERSITÁRIA</v>
      </c>
      <c r="G848" s="51" t="str">
        <f>IFERROR(VLOOKUP($B848,'Tabelas auxiliares'!$A$65:$C$102,2,FALSE),"")</f>
        <v>Limpeza e copeiragem</v>
      </c>
      <c r="H848" s="51" t="str">
        <f>IFERROR(VLOOKUP($B848,'Tabelas auxiliares'!$A$65:$C$102,3,FALSE),"")</f>
        <v>LIMPEZA / COPEIRAGEM / COLETA DE LIXO INFECTANTE /MATERIAIS DE LIMPEZA E COPA (PAPEL TOALHA, HIGIÊNICO) / BOMBONAS RESÍDUOS QUÍMICOS</v>
      </c>
      <c r="I848" t="s">
        <v>629</v>
      </c>
      <c r="J848" t="s">
        <v>2479</v>
      </c>
      <c r="K848" t="s">
        <v>2489</v>
      </c>
      <c r="L848" t="s">
        <v>2481</v>
      </c>
      <c r="M848" t="s">
        <v>2490</v>
      </c>
      <c r="N848" t="s">
        <v>166</v>
      </c>
      <c r="O848" t="s">
        <v>167</v>
      </c>
      <c r="P848" t="s">
        <v>200</v>
      </c>
      <c r="Q848" t="s">
        <v>168</v>
      </c>
      <c r="R848" t="s">
        <v>165</v>
      </c>
      <c r="S848" t="s">
        <v>119</v>
      </c>
      <c r="T848" t="s">
        <v>164</v>
      </c>
      <c r="U848" t="s">
        <v>118</v>
      </c>
      <c r="V848" t="s">
        <v>2477</v>
      </c>
      <c r="W848" t="s">
        <v>2478</v>
      </c>
      <c r="X848" s="51" t="str">
        <f t="shared" si="20"/>
        <v>3</v>
      </c>
      <c r="Y848" s="51" t="str">
        <f>IF(T848="","",IF(AND(T848&lt;&gt;'Tabelas auxiliares'!$B$236,T848&lt;&gt;'Tabelas auxiliares'!$B$237,T848&lt;&gt;'Tabelas auxiliares'!$C$236,T848&lt;&gt;'Tabelas auxiliares'!$C$237,T848&lt;&gt;'Tabelas auxiliares'!$D$236),"FOLHA DE PESSOAL",IF(X848='Tabelas auxiliares'!$A$237,"CUSTEIO",IF(X848='Tabelas auxiliares'!$A$236,"INVESTIMENTO","ERRO - VERIFICAR"))))</f>
        <v>CUSTEIO</v>
      </c>
      <c r="Z848" s="64">
        <f t="shared" si="21"/>
        <v>1787.7</v>
      </c>
      <c r="AC848" s="44">
        <v>1787.7</v>
      </c>
    </row>
    <row r="849" spans="1:29" x14ac:dyDescent="0.25">
      <c r="A849" t="s">
        <v>594</v>
      </c>
      <c r="B849" t="s">
        <v>309</v>
      </c>
      <c r="C849" t="s">
        <v>595</v>
      </c>
      <c r="D849" t="s">
        <v>35</v>
      </c>
      <c r="E849" t="s">
        <v>117</v>
      </c>
      <c r="F849" s="51" t="str">
        <f>IFERROR(VLOOKUP(D849,'Tabelas auxiliares'!$A$3:$B$61,2,FALSE),"")</f>
        <v>PU - PREFEITURA UNIVERSITÁRIA</v>
      </c>
      <c r="G849" s="51" t="str">
        <f>IFERROR(VLOOKUP($B849,'Tabelas auxiliares'!$A$65:$C$102,2,FALSE),"")</f>
        <v>Limpeza e copeiragem</v>
      </c>
      <c r="H849" s="51" t="str">
        <f>IFERROR(VLOOKUP($B849,'Tabelas auxiliares'!$A$65:$C$102,3,FALSE),"")</f>
        <v>LIMPEZA / COPEIRAGEM / COLETA DE LIXO INFECTANTE /MATERIAIS DE LIMPEZA E COPA (PAPEL TOALHA, HIGIÊNICO) / BOMBONAS RESÍDUOS QUÍMICOS</v>
      </c>
      <c r="I849" t="s">
        <v>1388</v>
      </c>
      <c r="J849" t="s">
        <v>1771</v>
      </c>
      <c r="K849" t="s">
        <v>2491</v>
      </c>
      <c r="L849" t="s">
        <v>1773</v>
      </c>
      <c r="M849" t="s">
        <v>2492</v>
      </c>
      <c r="N849" t="s">
        <v>166</v>
      </c>
      <c r="O849" t="s">
        <v>167</v>
      </c>
      <c r="P849" t="s">
        <v>200</v>
      </c>
      <c r="Q849" t="s">
        <v>168</v>
      </c>
      <c r="R849" t="s">
        <v>165</v>
      </c>
      <c r="S849" t="s">
        <v>119</v>
      </c>
      <c r="T849" t="s">
        <v>164</v>
      </c>
      <c r="U849" t="s">
        <v>118</v>
      </c>
      <c r="V849" t="s">
        <v>2493</v>
      </c>
      <c r="W849" t="s">
        <v>2494</v>
      </c>
      <c r="X849" s="51" t="str">
        <f t="shared" si="20"/>
        <v>3</v>
      </c>
      <c r="Y849" s="51" t="str">
        <f>IF(T849="","",IF(AND(T849&lt;&gt;'Tabelas auxiliares'!$B$236,T849&lt;&gt;'Tabelas auxiliares'!$B$237,T849&lt;&gt;'Tabelas auxiliares'!$C$236,T849&lt;&gt;'Tabelas auxiliares'!$C$237,T849&lt;&gt;'Tabelas auxiliares'!$D$236),"FOLHA DE PESSOAL",IF(X849='Tabelas auxiliares'!$A$237,"CUSTEIO",IF(X849='Tabelas auxiliares'!$A$236,"INVESTIMENTO","ERRO - VERIFICAR"))))</f>
        <v>CUSTEIO</v>
      </c>
      <c r="Z849" s="64">
        <f t="shared" si="21"/>
        <v>1139.5999999999999</v>
      </c>
      <c r="AC849" s="44">
        <v>1139.5999999999999</v>
      </c>
    </row>
    <row r="850" spans="1:29" x14ac:dyDescent="0.25">
      <c r="A850" t="s">
        <v>594</v>
      </c>
      <c r="B850" t="s">
        <v>309</v>
      </c>
      <c r="C850" t="s">
        <v>595</v>
      </c>
      <c r="D850" t="s">
        <v>35</v>
      </c>
      <c r="E850" t="s">
        <v>117</v>
      </c>
      <c r="F850" s="51" t="str">
        <f>IFERROR(VLOOKUP(D850,'Tabelas auxiliares'!$A$3:$B$61,2,FALSE),"")</f>
        <v>PU - PREFEITURA UNIVERSITÁRIA</v>
      </c>
      <c r="G850" s="51" t="str">
        <f>IFERROR(VLOOKUP($B850,'Tabelas auxiliares'!$A$65:$C$102,2,FALSE),"")</f>
        <v>Limpeza e copeiragem</v>
      </c>
      <c r="H850" s="51" t="str">
        <f>IFERROR(VLOOKUP($B850,'Tabelas auxiliares'!$A$65:$C$102,3,FALSE),"")</f>
        <v>LIMPEZA / COPEIRAGEM / COLETA DE LIXO INFECTANTE /MATERIAIS DE LIMPEZA E COPA (PAPEL TOALHA, HIGIÊNICO) / BOMBONAS RESÍDUOS QUÍMICOS</v>
      </c>
      <c r="I850" t="s">
        <v>1388</v>
      </c>
      <c r="J850" t="s">
        <v>1771</v>
      </c>
      <c r="K850" t="s">
        <v>2495</v>
      </c>
      <c r="L850" t="s">
        <v>1773</v>
      </c>
      <c r="M850" t="s">
        <v>2490</v>
      </c>
      <c r="N850" t="s">
        <v>166</v>
      </c>
      <c r="O850" t="s">
        <v>167</v>
      </c>
      <c r="P850" t="s">
        <v>200</v>
      </c>
      <c r="Q850" t="s">
        <v>168</v>
      </c>
      <c r="R850" t="s">
        <v>165</v>
      </c>
      <c r="S850" t="s">
        <v>119</v>
      </c>
      <c r="T850" t="s">
        <v>164</v>
      </c>
      <c r="U850" t="s">
        <v>118</v>
      </c>
      <c r="V850" t="s">
        <v>2477</v>
      </c>
      <c r="W850" t="s">
        <v>2478</v>
      </c>
      <c r="X850" s="51" t="str">
        <f t="shared" ref="X850:X913" si="22">LEFT(V850,1)</f>
        <v>3</v>
      </c>
      <c r="Y850" s="51" t="str">
        <f>IF(T850="","",IF(AND(T850&lt;&gt;'Tabelas auxiliares'!$B$236,T850&lt;&gt;'Tabelas auxiliares'!$B$237,T850&lt;&gt;'Tabelas auxiliares'!$C$236,T850&lt;&gt;'Tabelas auxiliares'!$C$237,T850&lt;&gt;'Tabelas auxiliares'!$D$236),"FOLHA DE PESSOAL",IF(X850='Tabelas auxiliares'!$A$237,"CUSTEIO",IF(X850='Tabelas auxiliares'!$A$236,"INVESTIMENTO","ERRO - VERIFICAR"))))</f>
        <v>CUSTEIO</v>
      </c>
      <c r="Z850" s="64">
        <f t="shared" si="21"/>
        <v>1940.4</v>
      </c>
      <c r="AC850" s="44">
        <v>1940.4</v>
      </c>
    </row>
    <row r="851" spans="1:29" x14ac:dyDescent="0.25">
      <c r="A851" t="s">
        <v>594</v>
      </c>
      <c r="B851" t="s">
        <v>309</v>
      </c>
      <c r="C851" t="s">
        <v>595</v>
      </c>
      <c r="D851" t="s">
        <v>35</v>
      </c>
      <c r="E851" t="s">
        <v>117</v>
      </c>
      <c r="F851" s="51" t="str">
        <f>IFERROR(VLOOKUP(D851,'Tabelas auxiliares'!$A$3:$B$61,2,FALSE),"")</f>
        <v>PU - PREFEITURA UNIVERSITÁRIA</v>
      </c>
      <c r="G851" s="51" t="str">
        <f>IFERROR(VLOOKUP($B851,'Tabelas auxiliares'!$A$65:$C$102,2,FALSE),"")</f>
        <v>Limpeza e copeiragem</v>
      </c>
      <c r="H851" s="51" t="str">
        <f>IFERROR(VLOOKUP($B851,'Tabelas auxiliares'!$A$65:$C$102,3,FALSE),"")</f>
        <v>LIMPEZA / COPEIRAGEM / COLETA DE LIXO INFECTANTE /MATERIAIS DE LIMPEZA E COPA (PAPEL TOALHA, HIGIÊNICO) / BOMBONAS RESÍDUOS QUÍMICOS</v>
      </c>
      <c r="I851" t="s">
        <v>1388</v>
      </c>
      <c r="J851" t="s">
        <v>1771</v>
      </c>
      <c r="K851" t="s">
        <v>2496</v>
      </c>
      <c r="L851" t="s">
        <v>1773</v>
      </c>
      <c r="M851" t="s">
        <v>2497</v>
      </c>
      <c r="N851" t="s">
        <v>166</v>
      </c>
      <c r="O851" t="s">
        <v>167</v>
      </c>
      <c r="P851" t="s">
        <v>200</v>
      </c>
      <c r="Q851" t="s">
        <v>168</v>
      </c>
      <c r="R851" t="s">
        <v>165</v>
      </c>
      <c r="S851" t="s">
        <v>119</v>
      </c>
      <c r="T851" t="s">
        <v>164</v>
      </c>
      <c r="U851" t="s">
        <v>118</v>
      </c>
      <c r="V851" t="s">
        <v>2477</v>
      </c>
      <c r="W851" t="s">
        <v>2478</v>
      </c>
      <c r="X851" s="51" t="str">
        <f t="shared" si="22"/>
        <v>3</v>
      </c>
      <c r="Y851" s="51" t="str">
        <f>IF(T851="","",IF(AND(T851&lt;&gt;'Tabelas auxiliares'!$B$236,T851&lt;&gt;'Tabelas auxiliares'!$B$237,T851&lt;&gt;'Tabelas auxiliares'!$C$236,T851&lt;&gt;'Tabelas auxiliares'!$C$237,T851&lt;&gt;'Tabelas auxiliares'!$D$236),"FOLHA DE PESSOAL",IF(X851='Tabelas auxiliares'!$A$237,"CUSTEIO",IF(X851='Tabelas auxiliares'!$A$236,"INVESTIMENTO","ERRO - VERIFICAR"))))</f>
        <v>CUSTEIO</v>
      </c>
      <c r="Z851" s="64">
        <f t="shared" ref="Z851:Z914" si="23">IF(AA851+AB851+AC851&lt;&gt;0,AA851+AB851+AC851,"")</f>
        <v>315</v>
      </c>
      <c r="AC851" s="44">
        <v>315</v>
      </c>
    </row>
    <row r="852" spans="1:29" x14ac:dyDescent="0.25">
      <c r="A852" t="s">
        <v>594</v>
      </c>
      <c r="B852" t="s">
        <v>309</v>
      </c>
      <c r="C852" t="s">
        <v>595</v>
      </c>
      <c r="D852" t="s">
        <v>35</v>
      </c>
      <c r="E852" t="s">
        <v>117</v>
      </c>
      <c r="F852" s="51" t="str">
        <f>IFERROR(VLOOKUP(D852,'Tabelas auxiliares'!$A$3:$B$61,2,FALSE),"")</f>
        <v>PU - PREFEITURA UNIVERSITÁRIA</v>
      </c>
      <c r="G852" s="51" t="str">
        <f>IFERROR(VLOOKUP($B852,'Tabelas auxiliares'!$A$65:$C$102,2,FALSE),"")</f>
        <v>Limpeza e copeiragem</v>
      </c>
      <c r="H852" s="51" t="str">
        <f>IFERROR(VLOOKUP($B852,'Tabelas auxiliares'!$A$65:$C$102,3,FALSE),"")</f>
        <v>LIMPEZA / COPEIRAGEM / COLETA DE LIXO INFECTANTE /MATERIAIS DE LIMPEZA E COPA (PAPEL TOALHA, HIGIÊNICO) / BOMBONAS RESÍDUOS QUÍMICOS</v>
      </c>
      <c r="I852" t="s">
        <v>1633</v>
      </c>
      <c r="J852" t="s">
        <v>2473</v>
      </c>
      <c r="K852" t="s">
        <v>2498</v>
      </c>
      <c r="L852" t="s">
        <v>2499</v>
      </c>
      <c r="M852" t="s">
        <v>2476</v>
      </c>
      <c r="N852" t="s">
        <v>166</v>
      </c>
      <c r="O852" t="s">
        <v>167</v>
      </c>
      <c r="P852" t="s">
        <v>200</v>
      </c>
      <c r="Q852" t="s">
        <v>168</v>
      </c>
      <c r="R852" t="s">
        <v>165</v>
      </c>
      <c r="S852" t="s">
        <v>119</v>
      </c>
      <c r="T852" t="s">
        <v>164</v>
      </c>
      <c r="U852" t="s">
        <v>118</v>
      </c>
      <c r="V852" t="s">
        <v>2477</v>
      </c>
      <c r="W852" t="s">
        <v>2478</v>
      </c>
      <c r="X852" s="51" t="str">
        <f t="shared" si="22"/>
        <v>3</v>
      </c>
      <c r="Y852" s="51" t="str">
        <f>IF(T852="","",IF(AND(T852&lt;&gt;'Tabelas auxiliares'!$B$236,T852&lt;&gt;'Tabelas auxiliares'!$B$237,T852&lt;&gt;'Tabelas auxiliares'!$C$236,T852&lt;&gt;'Tabelas auxiliares'!$C$237,T852&lt;&gt;'Tabelas auxiliares'!$D$236),"FOLHA DE PESSOAL",IF(X852='Tabelas auxiliares'!$A$237,"CUSTEIO",IF(X852='Tabelas auxiliares'!$A$236,"INVESTIMENTO","ERRO - VERIFICAR"))))</f>
        <v>CUSTEIO</v>
      </c>
      <c r="Z852" s="64">
        <f t="shared" si="23"/>
        <v>238400</v>
      </c>
      <c r="AC852" s="44">
        <v>238400</v>
      </c>
    </row>
    <row r="853" spans="1:29" x14ac:dyDescent="0.25">
      <c r="A853" t="s">
        <v>594</v>
      </c>
      <c r="B853" t="s">
        <v>309</v>
      </c>
      <c r="C853" t="s">
        <v>595</v>
      </c>
      <c r="D853" t="s">
        <v>35</v>
      </c>
      <c r="E853" t="s">
        <v>117</v>
      </c>
      <c r="F853" s="51" t="str">
        <f>IFERROR(VLOOKUP(D853,'Tabelas auxiliares'!$A$3:$B$61,2,FALSE),"")</f>
        <v>PU - PREFEITURA UNIVERSITÁRIA</v>
      </c>
      <c r="G853" s="51" t="str">
        <f>IFERROR(VLOOKUP($B853,'Tabelas auxiliares'!$A$65:$C$102,2,FALSE),"")</f>
        <v>Limpeza e copeiragem</v>
      </c>
      <c r="H853" s="51" t="str">
        <f>IFERROR(VLOOKUP($B853,'Tabelas auxiliares'!$A$65:$C$102,3,FALSE),"")</f>
        <v>LIMPEZA / COPEIRAGEM / COLETA DE LIXO INFECTANTE /MATERIAIS DE LIMPEZA E COPA (PAPEL TOALHA, HIGIÊNICO) / BOMBONAS RESÍDUOS QUÍMICOS</v>
      </c>
      <c r="I853" t="s">
        <v>616</v>
      </c>
      <c r="J853" t="s">
        <v>2500</v>
      </c>
      <c r="K853" t="s">
        <v>2501</v>
      </c>
      <c r="L853" t="s">
        <v>2502</v>
      </c>
      <c r="M853" t="s">
        <v>2503</v>
      </c>
      <c r="N853" t="s">
        <v>166</v>
      </c>
      <c r="O853" t="s">
        <v>167</v>
      </c>
      <c r="P853" t="s">
        <v>200</v>
      </c>
      <c r="Q853" t="s">
        <v>168</v>
      </c>
      <c r="R853" t="s">
        <v>165</v>
      </c>
      <c r="S853" t="s">
        <v>119</v>
      </c>
      <c r="T853" t="s">
        <v>164</v>
      </c>
      <c r="U853" t="s">
        <v>118</v>
      </c>
      <c r="V853" t="s">
        <v>2504</v>
      </c>
      <c r="W853" t="s">
        <v>2505</v>
      </c>
      <c r="X853" s="51" t="str">
        <f t="shared" si="22"/>
        <v>3</v>
      </c>
      <c r="Y853" s="51" t="str">
        <f>IF(T853="","",IF(AND(T853&lt;&gt;'Tabelas auxiliares'!$B$236,T853&lt;&gt;'Tabelas auxiliares'!$B$237,T853&lt;&gt;'Tabelas auxiliares'!$C$236,T853&lt;&gt;'Tabelas auxiliares'!$C$237,T853&lt;&gt;'Tabelas auxiliares'!$D$236),"FOLHA DE PESSOAL",IF(X853='Tabelas auxiliares'!$A$237,"CUSTEIO",IF(X853='Tabelas auxiliares'!$A$236,"INVESTIMENTO","ERRO - VERIFICAR"))))</f>
        <v>CUSTEIO</v>
      </c>
      <c r="Z853" s="64">
        <f t="shared" si="23"/>
        <v>64047.42</v>
      </c>
      <c r="AA853" s="44">
        <v>25446.38</v>
      </c>
      <c r="AC853" s="44">
        <v>38601.040000000001</v>
      </c>
    </row>
    <row r="854" spans="1:29" x14ac:dyDescent="0.25">
      <c r="A854" t="s">
        <v>594</v>
      </c>
      <c r="B854" t="s">
        <v>309</v>
      </c>
      <c r="C854" t="s">
        <v>595</v>
      </c>
      <c r="D854" t="s">
        <v>35</v>
      </c>
      <c r="E854" t="s">
        <v>117</v>
      </c>
      <c r="F854" s="51" t="str">
        <f>IFERROR(VLOOKUP(D854,'Tabelas auxiliares'!$A$3:$B$61,2,FALSE),"")</f>
        <v>PU - PREFEITURA UNIVERSITÁRIA</v>
      </c>
      <c r="G854" s="51" t="str">
        <f>IFERROR(VLOOKUP($B854,'Tabelas auxiliares'!$A$65:$C$102,2,FALSE),"")</f>
        <v>Limpeza e copeiragem</v>
      </c>
      <c r="H854" s="51" t="str">
        <f>IFERROR(VLOOKUP($B854,'Tabelas auxiliares'!$A$65:$C$102,3,FALSE),"")</f>
        <v>LIMPEZA / COPEIRAGEM / COLETA DE LIXO INFECTANTE /MATERIAIS DE LIMPEZA E COPA (PAPEL TOALHA, HIGIÊNICO) / BOMBONAS RESÍDUOS QUÍMICOS</v>
      </c>
      <c r="I854" t="s">
        <v>2506</v>
      </c>
      <c r="J854" t="s">
        <v>816</v>
      </c>
      <c r="K854" t="s">
        <v>2507</v>
      </c>
      <c r="L854" t="s">
        <v>2508</v>
      </c>
      <c r="M854" t="s">
        <v>2509</v>
      </c>
      <c r="N854" t="s">
        <v>166</v>
      </c>
      <c r="O854" t="s">
        <v>167</v>
      </c>
      <c r="P854" t="s">
        <v>200</v>
      </c>
      <c r="Q854" t="s">
        <v>168</v>
      </c>
      <c r="R854" t="s">
        <v>165</v>
      </c>
      <c r="S854" t="s">
        <v>119</v>
      </c>
      <c r="T854" t="s">
        <v>164</v>
      </c>
      <c r="U854" t="s">
        <v>118</v>
      </c>
      <c r="V854" t="s">
        <v>2510</v>
      </c>
      <c r="W854" t="s">
        <v>2472</v>
      </c>
      <c r="X854" s="51" t="str">
        <f t="shared" si="22"/>
        <v>3</v>
      </c>
      <c r="Y854" s="51" t="str">
        <f>IF(T854="","",IF(AND(T854&lt;&gt;'Tabelas auxiliares'!$B$236,T854&lt;&gt;'Tabelas auxiliares'!$B$237,T854&lt;&gt;'Tabelas auxiliares'!$C$236,T854&lt;&gt;'Tabelas auxiliares'!$C$237,T854&lt;&gt;'Tabelas auxiliares'!$D$236),"FOLHA DE PESSOAL",IF(X854='Tabelas auxiliares'!$A$237,"CUSTEIO",IF(X854='Tabelas auxiliares'!$A$236,"INVESTIMENTO","ERRO - VERIFICAR"))))</f>
        <v>CUSTEIO</v>
      </c>
      <c r="Z854" s="64">
        <f t="shared" si="23"/>
        <v>1138.08</v>
      </c>
      <c r="AA854" s="44">
        <v>392.02</v>
      </c>
      <c r="AC854" s="44">
        <v>746.06</v>
      </c>
    </row>
    <row r="855" spans="1:29" x14ac:dyDescent="0.25">
      <c r="A855" t="s">
        <v>594</v>
      </c>
      <c r="B855" t="s">
        <v>309</v>
      </c>
      <c r="C855" t="s">
        <v>595</v>
      </c>
      <c r="D855" t="s">
        <v>35</v>
      </c>
      <c r="E855" t="s">
        <v>117</v>
      </c>
      <c r="F855" s="51" t="str">
        <f>IFERROR(VLOOKUP(D855,'Tabelas auxiliares'!$A$3:$B$61,2,FALSE),"")</f>
        <v>PU - PREFEITURA UNIVERSITÁRIA</v>
      </c>
      <c r="G855" s="51" t="str">
        <f>IFERROR(VLOOKUP($B855,'Tabelas auxiliares'!$A$65:$C$102,2,FALSE),"")</f>
        <v>Limpeza e copeiragem</v>
      </c>
      <c r="H855" s="51" t="str">
        <f>IFERROR(VLOOKUP($B855,'Tabelas auxiliares'!$A$65:$C$102,3,FALSE),"")</f>
        <v>LIMPEZA / COPEIRAGEM / COLETA DE LIXO INFECTANTE /MATERIAIS DE LIMPEZA E COPA (PAPEL TOALHA, HIGIÊNICO) / BOMBONAS RESÍDUOS QUÍMICOS</v>
      </c>
      <c r="I855" t="s">
        <v>637</v>
      </c>
      <c r="J855" t="s">
        <v>2511</v>
      </c>
      <c r="K855" t="s">
        <v>2512</v>
      </c>
      <c r="L855" t="s">
        <v>2513</v>
      </c>
      <c r="M855" t="s">
        <v>2514</v>
      </c>
      <c r="N855" t="s">
        <v>166</v>
      </c>
      <c r="O855" t="s">
        <v>167</v>
      </c>
      <c r="P855" t="s">
        <v>200</v>
      </c>
      <c r="Q855" t="s">
        <v>168</v>
      </c>
      <c r="R855" t="s">
        <v>165</v>
      </c>
      <c r="S855" t="s">
        <v>119</v>
      </c>
      <c r="T855" t="s">
        <v>164</v>
      </c>
      <c r="U855" t="s">
        <v>118</v>
      </c>
      <c r="V855" t="s">
        <v>2487</v>
      </c>
      <c r="W855" t="s">
        <v>2488</v>
      </c>
      <c r="X855" s="51" t="str">
        <f t="shared" si="22"/>
        <v>3</v>
      </c>
      <c r="Y855" s="51" t="str">
        <f>IF(T855="","",IF(AND(T855&lt;&gt;'Tabelas auxiliares'!$B$236,T855&lt;&gt;'Tabelas auxiliares'!$B$237,T855&lt;&gt;'Tabelas auxiliares'!$C$236,T855&lt;&gt;'Tabelas auxiliares'!$C$237,T855&lt;&gt;'Tabelas auxiliares'!$D$236),"FOLHA DE PESSOAL",IF(X855='Tabelas auxiliares'!$A$237,"CUSTEIO",IF(X855='Tabelas auxiliares'!$A$236,"INVESTIMENTO","ERRO - VERIFICAR"))))</f>
        <v>CUSTEIO</v>
      </c>
      <c r="Z855" s="64">
        <f t="shared" si="23"/>
        <v>1260</v>
      </c>
      <c r="AC855" s="44">
        <v>1260</v>
      </c>
    </row>
    <row r="856" spans="1:29" x14ac:dyDescent="0.25">
      <c r="A856" t="s">
        <v>594</v>
      </c>
      <c r="B856" t="s">
        <v>309</v>
      </c>
      <c r="C856" t="s">
        <v>595</v>
      </c>
      <c r="D856" t="s">
        <v>35</v>
      </c>
      <c r="E856" t="s">
        <v>117</v>
      </c>
      <c r="F856" s="51" t="str">
        <f>IFERROR(VLOOKUP(D856,'Tabelas auxiliares'!$A$3:$B$61,2,FALSE),"")</f>
        <v>PU - PREFEITURA UNIVERSITÁRIA</v>
      </c>
      <c r="G856" s="51" t="str">
        <f>IFERROR(VLOOKUP($B856,'Tabelas auxiliares'!$A$65:$C$102,2,FALSE),"")</f>
        <v>Limpeza e copeiragem</v>
      </c>
      <c r="H856" s="51" t="str">
        <f>IFERROR(VLOOKUP($B856,'Tabelas auxiliares'!$A$65:$C$102,3,FALSE),"")</f>
        <v>LIMPEZA / COPEIRAGEM / COLETA DE LIXO INFECTANTE /MATERIAIS DE LIMPEZA E COPA (PAPEL TOALHA, HIGIÊNICO) / BOMBONAS RESÍDUOS QUÍMICOS</v>
      </c>
      <c r="I856" t="s">
        <v>637</v>
      </c>
      <c r="J856" t="s">
        <v>2511</v>
      </c>
      <c r="K856" t="s">
        <v>2515</v>
      </c>
      <c r="L856" t="s">
        <v>2513</v>
      </c>
      <c r="M856" t="s">
        <v>2516</v>
      </c>
      <c r="N856" t="s">
        <v>166</v>
      </c>
      <c r="O856" t="s">
        <v>167</v>
      </c>
      <c r="P856" t="s">
        <v>200</v>
      </c>
      <c r="Q856" t="s">
        <v>168</v>
      </c>
      <c r="R856" t="s">
        <v>165</v>
      </c>
      <c r="S856" t="s">
        <v>119</v>
      </c>
      <c r="T856" t="s">
        <v>164</v>
      </c>
      <c r="U856" t="s">
        <v>118</v>
      </c>
      <c r="V856" t="s">
        <v>2487</v>
      </c>
      <c r="W856" t="s">
        <v>2488</v>
      </c>
      <c r="X856" s="51" t="str">
        <f t="shared" si="22"/>
        <v>3</v>
      </c>
      <c r="Y856" s="51" t="str">
        <f>IF(T856="","",IF(AND(T856&lt;&gt;'Tabelas auxiliares'!$B$236,T856&lt;&gt;'Tabelas auxiliares'!$B$237,T856&lt;&gt;'Tabelas auxiliares'!$C$236,T856&lt;&gt;'Tabelas auxiliares'!$C$237,T856&lt;&gt;'Tabelas auxiliares'!$D$236),"FOLHA DE PESSOAL",IF(X856='Tabelas auxiliares'!$A$237,"CUSTEIO",IF(X856='Tabelas auxiliares'!$A$236,"INVESTIMENTO","ERRO - VERIFICAR"))))</f>
        <v>CUSTEIO</v>
      </c>
      <c r="Z856" s="64">
        <f t="shared" si="23"/>
        <v>11992</v>
      </c>
      <c r="AC856" s="44">
        <v>11992</v>
      </c>
    </row>
    <row r="857" spans="1:29" x14ac:dyDescent="0.25">
      <c r="A857" t="s">
        <v>594</v>
      </c>
      <c r="B857" t="s">
        <v>309</v>
      </c>
      <c r="C857" t="s">
        <v>595</v>
      </c>
      <c r="D857" t="s">
        <v>35</v>
      </c>
      <c r="E857" t="s">
        <v>117</v>
      </c>
      <c r="F857" s="51" t="str">
        <f>IFERROR(VLOOKUP(D857,'Tabelas auxiliares'!$A$3:$B$61,2,FALSE),"")</f>
        <v>PU - PREFEITURA UNIVERSITÁRIA</v>
      </c>
      <c r="G857" s="51" t="str">
        <f>IFERROR(VLOOKUP($B857,'Tabelas auxiliares'!$A$65:$C$102,2,FALSE),"")</f>
        <v>Limpeza e copeiragem</v>
      </c>
      <c r="H857" s="51" t="str">
        <f>IFERROR(VLOOKUP($B857,'Tabelas auxiliares'!$A$65:$C$102,3,FALSE),"")</f>
        <v>LIMPEZA / COPEIRAGEM / COLETA DE LIXO INFECTANTE /MATERIAIS DE LIMPEZA E COPA (PAPEL TOALHA, HIGIÊNICO) / BOMBONAS RESÍDUOS QUÍMICOS</v>
      </c>
      <c r="I857" t="s">
        <v>2517</v>
      </c>
      <c r="J857" t="s">
        <v>2518</v>
      </c>
      <c r="K857" t="s">
        <v>2519</v>
      </c>
      <c r="L857" t="s">
        <v>2520</v>
      </c>
      <c r="M857" t="s">
        <v>2521</v>
      </c>
      <c r="N857" t="s">
        <v>166</v>
      </c>
      <c r="O857" t="s">
        <v>167</v>
      </c>
      <c r="P857" t="s">
        <v>200</v>
      </c>
      <c r="Q857" t="s">
        <v>168</v>
      </c>
      <c r="R857" t="s">
        <v>165</v>
      </c>
      <c r="S857" t="s">
        <v>119</v>
      </c>
      <c r="T857" t="s">
        <v>164</v>
      </c>
      <c r="U857" t="s">
        <v>118</v>
      </c>
      <c r="V857" t="s">
        <v>2477</v>
      </c>
      <c r="W857" t="s">
        <v>2478</v>
      </c>
      <c r="X857" s="51" t="str">
        <f t="shared" si="22"/>
        <v>3</v>
      </c>
      <c r="Y857" s="51" t="str">
        <f>IF(T857="","",IF(AND(T857&lt;&gt;'Tabelas auxiliares'!$B$236,T857&lt;&gt;'Tabelas auxiliares'!$B$237,T857&lt;&gt;'Tabelas auxiliares'!$C$236,T857&lt;&gt;'Tabelas auxiliares'!$C$237,T857&lt;&gt;'Tabelas auxiliares'!$D$236),"FOLHA DE PESSOAL",IF(X857='Tabelas auxiliares'!$A$237,"CUSTEIO",IF(X857='Tabelas auxiliares'!$A$236,"INVESTIMENTO","ERRO - VERIFICAR"))))</f>
        <v>CUSTEIO</v>
      </c>
      <c r="Z857" s="64">
        <f t="shared" si="23"/>
        <v>416.3</v>
      </c>
      <c r="AC857" s="44">
        <v>416.3</v>
      </c>
    </row>
    <row r="858" spans="1:29" x14ac:dyDescent="0.25">
      <c r="A858" t="s">
        <v>594</v>
      </c>
      <c r="B858" t="s">
        <v>309</v>
      </c>
      <c r="C858" t="s">
        <v>595</v>
      </c>
      <c r="D858" t="s">
        <v>35</v>
      </c>
      <c r="E858" t="s">
        <v>117</v>
      </c>
      <c r="F858" s="51" t="str">
        <f>IFERROR(VLOOKUP(D858,'Tabelas auxiliares'!$A$3:$B$61,2,FALSE),"")</f>
        <v>PU - PREFEITURA UNIVERSITÁRIA</v>
      </c>
      <c r="G858" s="51" t="str">
        <f>IFERROR(VLOOKUP($B858,'Tabelas auxiliares'!$A$65:$C$102,2,FALSE),"")</f>
        <v>Limpeza e copeiragem</v>
      </c>
      <c r="H858" s="51" t="str">
        <f>IFERROR(VLOOKUP($B858,'Tabelas auxiliares'!$A$65:$C$102,3,FALSE),"")</f>
        <v>LIMPEZA / COPEIRAGEM / COLETA DE LIXO INFECTANTE /MATERIAIS DE LIMPEZA E COPA (PAPEL TOALHA, HIGIÊNICO) / BOMBONAS RESÍDUOS QUÍMICOS</v>
      </c>
      <c r="I858" t="s">
        <v>613</v>
      </c>
      <c r="J858" t="s">
        <v>2522</v>
      </c>
      <c r="K858" t="s">
        <v>2523</v>
      </c>
      <c r="L858" t="s">
        <v>2524</v>
      </c>
      <c r="M858" t="s">
        <v>2525</v>
      </c>
      <c r="N858" t="s">
        <v>166</v>
      </c>
      <c r="O858" t="s">
        <v>167</v>
      </c>
      <c r="P858" t="s">
        <v>200</v>
      </c>
      <c r="Q858" t="s">
        <v>168</v>
      </c>
      <c r="R858" t="s">
        <v>165</v>
      </c>
      <c r="S858" t="s">
        <v>119</v>
      </c>
      <c r="T858" t="s">
        <v>164</v>
      </c>
      <c r="U858" t="s">
        <v>118</v>
      </c>
      <c r="V858" t="s">
        <v>2526</v>
      </c>
      <c r="W858" t="s">
        <v>2527</v>
      </c>
      <c r="X858" s="51" t="str">
        <f t="shared" si="22"/>
        <v>3</v>
      </c>
      <c r="Y858" s="51" t="str">
        <f>IF(T858="","",IF(AND(T858&lt;&gt;'Tabelas auxiliares'!$B$236,T858&lt;&gt;'Tabelas auxiliares'!$B$237,T858&lt;&gt;'Tabelas auxiliares'!$C$236,T858&lt;&gt;'Tabelas auxiliares'!$C$237,T858&lt;&gt;'Tabelas auxiliares'!$D$236),"FOLHA DE PESSOAL",IF(X858='Tabelas auxiliares'!$A$237,"CUSTEIO",IF(X858='Tabelas auxiliares'!$A$236,"INVESTIMENTO","ERRO - VERIFICAR"))))</f>
        <v>CUSTEIO</v>
      </c>
      <c r="Z858" s="64">
        <f t="shared" si="23"/>
        <v>155884.76999999999</v>
      </c>
      <c r="AA858" s="44">
        <v>92044.44</v>
      </c>
      <c r="AB858" s="44">
        <v>561.65</v>
      </c>
      <c r="AC858" s="44">
        <v>63278.68</v>
      </c>
    </row>
    <row r="859" spans="1:29" x14ac:dyDescent="0.25">
      <c r="A859" t="s">
        <v>594</v>
      </c>
      <c r="B859" t="s">
        <v>309</v>
      </c>
      <c r="C859" t="s">
        <v>595</v>
      </c>
      <c r="D859" t="s">
        <v>35</v>
      </c>
      <c r="E859" t="s">
        <v>117</v>
      </c>
      <c r="F859" s="51" t="str">
        <f>IFERROR(VLOOKUP(D859,'Tabelas auxiliares'!$A$3:$B$61,2,FALSE),"")</f>
        <v>PU - PREFEITURA UNIVERSITÁRIA</v>
      </c>
      <c r="G859" s="51" t="str">
        <f>IFERROR(VLOOKUP($B859,'Tabelas auxiliares'!$A$65:$C$102,2,FALSE),"")</f>
        <v>Limpeza e copeiragem</v>
      </c>
      <c r="H859" s="51" t="str">
        <f>IFERROR(VLOOKUP($B859,'Tabelas auxiliares'!$A$65:$C$102,3,FALSE),"")</f>
        <v>LIMPEZA / COPEIRAGEM / COLETA DE LIXO INFECTANTE /MATERIAIS DE LIMPEZA E COPA (PAPEL TOALHA, HIGIÊNICO) / BOMBONAS RESÍDUOS QUÍMICOS</v>
      </c>
      <c r="I859" t="s">
        <v>2528</v>
      </c>
      <c r="J859" t="s">
        <v>2529</v>
      </c>
      <c r="K859" t="s">
        <v>2530</v>
      </c>
      <c r="L859" t="s">
        <v>2531</v>
      </c>
      <c r="M859" t="s">
        <v>2532</v>
      </c>
      <c r="N859" t="s">
        <v>166</v>
      </c>
      <c r="O859" t="s">
        <v>167</v>
      </c>
      <c r="P859" t="s">
        <v>200</v>
      </c>
      <c r="Q859" t="s">
        <v>168</v>
      </c>
      <c r="R859" t="s">
        <v>165</v>
      </c>
      <c r="S859" t="s">
        <v>119</v>
      </c>
      <c r="T859" t="s">
        <v>164</v>
      </c>
      <c r="U859" t="s">
        <v>118</v>
      </c>
      <c r="V859" t="s">
        <v>2471</v>
      </c>
      <c r="W859" t="s">
        <v>2472</v>
      </c>
      <c r="X859" s="51" t="str">
        <f t="shared" si="22"/>
        <v>3</v>
      </c>
      <c r="Y859" s="51" t="str">
        <f>IF(T859="","",IF(AND(T859&lt;&gt;'Tabelas auxiliares'!$B$236,T859&lt;&gt;'Tabelas auxiliares'!$B$237,T859&lt;&gt;'Tabelas auxiliares'!$C$236,T859&lt;&gt;'Tabelas auxiliares'!$C$237,T859&lt;&gt;'Tabelas auxiliares'!$D$236),"FOLHA DE PESSOAL",IF(X859='Tabelas auxiliares'!$A$237,"CUSTEIO",IF(X859='Tabelas auxiliares'!$A$236,"INVESTIMENTO","ERRO - VERIFICAR"))))</f>
        <v>CUSTEIO</v>
      </c>
      <c r="Z859" s="64">
        <f t="shared" si="23"/>
        <v>1733213.1600000001</v>
      </c>
      <c r="AA859" s="44">
        <v>435484.61</v>
      </c>
      <c r="AB859" s="44">
        <v>428944.49</v>
      </c>
      <c r="AC859" s="44">
        <v>868784.06</v>
      </c>
    </row>
    <row r="860" spans="1:29" x14ac:dyDescent="0.25">
      <c r="A860" t="s">
        <v>594</v>
      </c>
      <c r="B860" t="s">
        <v>309</v>
      </c>
      <c r="C860" t="s">
        <v>595</v>
      </c>
      <c r="D860" t="s">
        <v>35</v>
      </c>
      <c r="E860" t="s">
        <v>117</v>
      </c>
      <c r="F860" s="51" t="str">
        <f>IFERROR(VLOOKUP(D860,'Tabelas auxiliares'!$A$3:$B$61,2,FALSE),"")</f>
        <v>PU - PREFEITURA UNIVERSITÁRIA</v>
      </c>
      <c r="G860" s="51" t="str">
        <f>IFERROR(VLOOKUP($B860,'Tabelas auxiliares'!$A$65:$C$102,2,FALSE),"")</f>
        <v>Limpeza e copeiragem</v>
      </c>
      <c r="H860" s="51" t="str">
        <f>IFERROR(VLOOKUP($B860,'Tabelas auxiliares'!$A$65:$C$102,3,FALSE),"")</f>
        <v>LIMPEZA / COPEIRAGEM / COLETA DE LIXO INFECTANTE /MATERIAIS DE LIMPEZA E COPA (PAPEL TOALHA, HIGIÊNICO) / BOMBONAS RESÍDUOS QUÍMICOS</v>
      </c>
      <c r="I860" t="s">
        <v>2533</v>
      </c>
      <c r="J860" t="s">
        <v>2534</v>
      </c>
      <c r="K860" t="s">
        <v>2535</v>
      </c>
      <c r="L860" t="s">
        <v>2536</v>
      </c>
      <c r="M860" t="s">
        <v>2537</v>
      </c>
      <c r="N860" t="s">
        <v>166</v>
      </c>
      <c r="O860" t="s">
        <v>167</v>
      </c>
      <c r="P860" t="s">
        <v>200</v>
      </c>
      <c r="Q860" t="s">
        <v>168</v>
      </c>
      <c r="R860" t="s">
        <v>165</v>
      </c>
      <c r="S860" t="s">
        <v>119</v>
      </c>
      <c r="T860" t="s">
        <v>164</v>
      </c>
      <c r="U860" t="s">
        <v>118</v>
      </c>
      <c r="V860" t="s">
        <v>2493</v>
      </c>
      <c r="W860" t="s">
        <v>2494</v>
      </c>
      <c r="X860" s="51" t="str">
        <f t="shared" si="22"/>
        <v>3</v>
      </c>
      <c r="Y860" s="51" t="str">
        <f>IF(T860="","",IF(AND(T860&lt;&gt;'Tabelas auxiliares'!$B$236,T860&lt;&gt;'Tabelas auxiliares'!$B$237,T860&lt;&gt;'Tabelas auxiliares'!$C$236,T860&lt;&gt;'Tabelas auxiliares'!$C$237,T860&lt;&gt;'Tabelas auxiliares'!$D$236),"FOLHA DE PESSOAL",IF(X860='Tabelas auxiliares'!$A$237,"CUSTEIO",IF(X860='Tabelas auxiliares'!$A$236,"INVESTIMENTO","ERRO - VERIFICAR"))))</f>
        <v>CUSTEIO</v>
      </c>
      <c r="Z860" s="64">
        <f t="shared" si="23"/>
        <v>3155</v>
      </c>
      <c r="AC860" s="44">
        <v>3155</v>
      </c>
    </row>
    <row r="861" spans="1:29" x14ac:dyDescent="0.25">
      <c r="A861" t="s">
        <v>594</v>
      </c>
      <c r="B861" t="s">
        <v>309</v>
      </c>
      <c r="C861" t="s">
        <v>595</v>
      </c>
      <c r="D861" t="s">
        <v>35</v>
      </c>
      <c r="E861" t="s">
        <v>117</v>
      </c>
      <c r="F861" s="51" t="str">
        <f>IFERROR(VLOOKUP(D861,'Tabelas auxiliares'!$A$3:$B$61,2,FALSE),"")</f>
        <v>PU - PREFEITURA UNIVERSITÁRIA</v>
      </c>
      <c r="G861" s="51" t="str">
        <f>IFERROR(VLOOKUP($B861,'Tabelas auxiliares'!$A$65:$C$102,2,FALSE),"")</f>
        <v>Limpeza e copeiragem</v>
      </c>
      <c r="H861" s="51" t="str">
        <f>IFERROR(VLOOKUP($B861,'Tabelas auxiliares'!$A$65:$C$102,3,FALSE),"")</f>
        <v>LIMPEZA / COPEIRAGEM / COLETA DE LIXO INFECTANTE /MATERIAIS DE LIMPEZA E COPA (PAPEL TOALHA, HIGIÊNICO) / BOMBONAS RESÍDUOS QUÍMICOS</v>
      </c>
      <c r="I861" t="s">
        <v>2538</v>
      </c>
      <c r="J861" t="s">
        <v>2500</v>
      </c>
      <c r="K861" t="s">
        <v>5530</v>
      </c>
      <c r="L861" t="s">
        <v>2502</v>
      </c>
      <c r="M861" t="s">
        <v>2503</v>
      </c>
      <c r="N861" t="s">
        <v>166</v>
      </c>
      <c r="O861" t="s">
        <v>167</v>
      </c>
      <c r="P861" t="s">
        <v>200</v>
      </c>
      <c r="Q861" t="s">
        <v>168</v>
      </c>
      <c r="R861" t="s">
        <v>165</v>
      </c>
      <c r="S861" t="s">
        <v>119</v>
      </c>
      <c r="T861" t="s">
        <v>164</v>
      </c>
      <c r="U861" t="s">
        <v>118</v>
      </c>
      <c r="V861" t="s">
        <v>2504</v>
      </c>
      <c r="W861" t="s">
        <v>2505</v>
      </c>
      <c r="X861" s="51" t="str">
        <f t="shared" si="22"/>
        <v>3</v>
      </c>
      <c r="Y861" s="51" t="str">
        <f>IF(T861="","",IF(AND(T861&lt;&gt;'Tabelas auxiliares'!$B$236,T861&lt;&gt;'Tabelas auxiliares'!$B$237,T861&lt;&gt;'Tabelas auxiliares'!$C$236,T861&lt;&gt;'Tabelas auxiliares'!$C$237,T861&lt;&gt;'Tabelas auxiliares'!$D$236),"FOLHA DE PESSOAL",IF(X861='Tabelas auxiliares'!$A$237,"CUSTEIO",IF(X861='Tabelas auxiliares'!$A$236,"INVESTIMENTO","ERRO - VERIFICAR"))))</f>
        <v>CUSTEIO</v>
      </c>
      <c r="Z861" s="64">
        <f t="shared" si="23"/>
        <v>124326.57</v>
      </c>
      <c r="AA861" s="44">
        <v>124326.57</v>
      </c>
    </row>
    <row r="862" spans="1:29" x14ac:dyDescent="0.25">
      <c r="A862" t="s">
        <v>594</v>
      </c>
      <c r="B862" t="s">
        <v>309</v>
      </c>
      <c r="C862" t="s">
        <v>595</v>
      </c>
      <c r="D862" t="s">
        <v>35</v>
      </c>
      <c r="E862" t="s">
        <v>117</v>
      </c>
      <c r="F862" s="51" t="str">
        <f>IFERROR(VLOOKUP(D862,'Tabelas auxiliares'!$A$3:$B$61,2,FALSE),"")</f>
        <v>PU - PREFEITURA UNIVERSITÁRIA</v>
      </c>
      <c r="G862" s="51" t="str">
        <f>IFERROR(VLOOKUP($B862,'Tabelas auxiliares'!$A$65:$C$102,2,FALSE),"")</f>
        <v>Limpeza e copeiragem</v>
      </c>
      <c r="H862" s="51" t="str">
        <f>IFERROR(VLOOKUP($B862,'Tabelas auxiliares'!$A$65:$C$102,3,FALSE),"")</f>
        <v>LIMPEZA / COPEIRAGEM / COLETA DE LIXO INFECTANTE /MATERIAIS DE LIMPEZA E COPA (PAPEL TOALHA, HIGIÊNICO) / BOMBONAS RESÍDUOS QUÍMICOS</v>
      </c>
      <c r="I862" t="s">
        <v>1400</v>
      </c>
      <c r="J862" t="s">
        <v>2518</v>
      </c>
      <c r="K862" t="s">
        <v>2539</v>
      </c>
      <c r="L862" t="s">
        <v>2540</v>
      </c>
      <c r="M862" t="s">
        <v>2541</v>
      </c>
      <c r="N862" t="s">
        <v>166</v>
      </c>
      <c r="O862" t="s">
        <v>167</v>
      </c>
      <c r="P862" t="s">
        <v>200</v>
      </c>
      <c r="Q862" t="s">
        <v>168</v>
      </c>
      <c r="R862" t="s">
        <v>165</v>
      </c>
      <c r="S862" t="s">
        <v>119</v>
      </c>
      <c r="T862" t="s">
        <v>164</v>
      </c>
      <c r="U862" t="s">
        <v>118</v>
      </c>
      <c r="V862" t="s">
        <v>2477</v>
      </c>
      <c r="W862" t="s">
        <v>2478</v>
      </c>
      <c r="X862" s="51" t="str">
        <f t="shared" si="22"/>
        <v>3</v>
      </c>
      <c r="Y862" s="51" t="str">
        <f>IF(T862="","",IF(AND(T862&lt;&gt;'Tabelas auxiliares'!$B$236,T862&lt;&gt;'Tabelas auxiliares'!$B$237,T862&lt;&gt;'Tabelas auxiliares'!$C$236,T862&lt;&gt;'Tabelas auxiliares'!$C$237,T862&lt;&gt;'Tabelas auxiliares'!$D$236),"FOLHA DE PESSOAL",IF(X862='Tabelas auxiliares'!$A$237,"CUSTEIO",IF(X862='Tabelas auxiliares'!$A$236,"INVESTIMENTO","ERRO - VERIFICAR"))))</f>
        <v>CUSTEIO</v>
      </c>
      <c r="Z862" s="64">
        <f t="shared" si="23"/>
        <v>6270</v>
      </c>
      <c r="AC862" s="44">
        <v>6270</v>
      </c>
    </row>
    <row r="863" spans="1:29" x14ac:dyDescent="0.25">
      <c r="A863" t="s">
        <v>594</v>
      </c>
      <c r="B863" t="s">
        <v>309</v>
      </c>
      <c r="C863" t="s">
        <v>595</v>
      </c>
      <c r="D863" t="s">
        <v>35</v>
      </c>
      <c r="E863" t="s">
        <v>117</v>
      </c>
      <c r="F863" s="51" t="str">
        <f>IFERROR(VLOOKUP(D863,'Tabelas auxiliares'!$A$3:$B$61,2,FALSE),"")</f>
        <v>PU - PREFEITURA UNIVERSITÁRIA</v>
      </c>
      <c r="G863" s="51" t="str">
        <f>IFERROR(VLOOKUP($B863,'Tabelas auxiliares'!$A$65:$C$102,2,FALSE),"")</f>
        <v>Limpeza e copeiragem</v>
      </c>
      <c r="H863" s="51" t="str">
        <f>IFERROR(VLOOKUP($B863,'Tabelas auxiliares'!$A$65:$C$102,3,FALSE),"")</f>
        <v>LIMPEZA / COPEIRAGEM / COLETA DE LIXO INFECTANTE /MATERIAIS DE LIMPEZA E COPA (PAPEL TOALHA, HIGIÊNICO) / BOMBONAS RESÍDUOS QUÍMICOS</v>
      </c>
      <c r="I863" t="s">
        <v>1400</v>
      </c>
      <c r="J863" t="s">
        <v>2473</v>
      </c>
      <c r="K863" t="s">
        <v>2542</v>
      </c>
      <c r="L863" t="s">
        <v>2475</v>
      </c>
      <c r="M863" t="s">
        <v>2476</v>
      </c>
      <c r="N863" t="s">
        <v>166</v>
      </c>
      <c r="O863" t="s">
        <v>167</v>
      </c>
      <c r="P863" t="s">
        <v>200</v>
      </c>
      <c r="Q863" t="s">
        <v>168</v>
      </c>
      <c r="R863" t="s">
        <v>165</v>
      </c>
      <c r="S863" t="s">
        <v>119</v>
      </c>
      <c r="T863" t="s">
        <v>164</v>
      </c>
      <c r="U863" t="s">
        <v>118</v>
      </c>
      <c r="V863" t="s">
        <v>2477</v>
      </c>
      <c r="W863" t="s">
        <v>2478</v>
      </c>
      <c r="X863" s="51" t="str">
        <f t="shared" si="22"/>
        <v>3</v>
      </c>
      <c r="Y863" s="51" t="str">
        <f>IF(T863="","",IF(AND(T863&lt;&gt;'Tabelas auxiliares'!$B$236,T863&lt;&gt;'Tabelas auxiliares'!$B$237,T863&lt;&gt;'Tabelas auxiliares'!$C$236,T863&lt;&gt;'Tabelas auxiliares'!$C$237,T863&lt;&gt;'Tabelas auxiliares'!$D$236),"FOLHA DE PESSOAL",IF(X863='Tabelas auxiliares'!$A$237,"CUSTEIO",IF(X863='Tabelas auxiliares'!$A$236,"INVESTIMENTO","ERRO - VERIFICAR"))))</f>
        <v>CUSTEIO</v>
      </c>
      <c r="Z863" s="64">
        <f t="shared" si="23"/>
        <v>59600</v>
      </c>
      <c r="AC863" s="44">
        <v>59600</v>
      </c>
    </row>
    <row r="864" spans="1:29" x14ac:dyDescent="0.25">
      <c r="A864" t="s">
        <v>594</v>
      </c>
      <c r="B864" t="s">
        <v>309</v>
      </c>
      <c r="C864" t="s">
        <v>595</v>
      </c>
      <c r="D864" t="s">
        <v>35</v>
      </c>
      <c r="E864" t="s">
        <v>117</v>
      </c>
      <c r="F864" s="51" t="str">
        <f>IFERROR(VLOOKUP(D864,'Tabelas auxiliares'!$A$3:$B$61,2,FALSE),"")</f>
        <v>PU - PREFEITURA UNIVERSITÁRIA</v>
      </c>
      <c r="G864" s="51" t="str">
        <f>IFERROR(VLOOKUP($B864,'Tabelas auxiliares'!$A$65:$C$102,2,FALSE),"")</f>
        <v>Limpeza e copeiragem</v>
      </c>
      <c r="H864" s="51" t="str">
        <f>IFERROR(VLOOKUP($B864,'Tabelas auxiliares'!$A$65:$C$102,3,FALSE),"")</f>
        <v>LIMPEZA / COPEIRAGEM / COLETA DE LIXO INFECTANTE /MATERIAIS DE LIMPEZA E COPA (PAPEL TOALHA, HIGIÊNICO) / BOMBONAS RESÍDUOS QUÍMICOS</v>
      </c>
      <c r="I864" t="s">
        <v>1400</v>
      </c>
      <c r="J864" t="s">
        <v>2479</v>
      </c>
      <c r="K864" t="s">
        <v>2543</v>
      </c>
      <c r="L864" t="s">
        <v>2544</v>
      </c>
      <c r="M864" t="s">
        <v>2486</v>
      </c>
      <c r="N864" t="s">
        <v>166</v>
      </c>
      <c r="O864" t="s">
        <v>167</v>
      </c>
      <c r="P864" t="s">
        <v>200</v>
      </c>
      <c r="Q864" t="s">
        <v>168</v>
      </c>
      <c r="R864" t="s">
        <v>165</v>
      </c>
      <c r="S864" t="s">
        <v>119</v>
      </c>
      <c r="T864" t="s">
        <v>164</v>
      </c>
      <c r="U864" t="s">
        <v>118</v>
      </c>
      <c r="V864" t="s">
        <v>2477</v>
      </c>
      <c r="W864" t="s">
        <v>2478</v>
      </c>
      <c r="X864" s="51" t="str">
        <f t="shared" si="22"/>
        <v>3</v>
      </c>
      <c r="Y864" s="51" t="str">
        <f>IF(T864="","",IF(AND(T864&lt;&gt;'Tabelas auxiliares'!$B$236,T864&lt;&gt;'Tabelas auxiliares'!$B$237,T864&lt;&gt;'Tabelas auxiliares'!$C$236,T864&lt;&gt;'Tabelas auxiliares'!$C$237,T864&lt;&gt;'Tabelas auxiliares'!$D$236),"FOLHA DE PESSOAL",IF(X864='Tabelas auxiliares'!$A$237,"CUSTEIO",IF(X864='Tabelas auxiliares'!$A$236,"INVESTIMENTO","ERRO - VERIFICAR"))))</f>
        <v>CUSTEIO</v>
      </c>
      <c r="Z864" s="64">
        <f t="shared" si="23"/>
        <v>155</v>
      </c>
      <c r="AC864" s="44">
        <v>155</v>
      </c>
    </row>
    <row r="865" spans="1:29" x14ac:dyDescent="0.25">
      <c r="A865" t="s">
        <v>594</v>
      </c>
      <c r="B865" t="s">
        <v>309</v>
      </c>
      <c r="C865" t="s">
        <v>595</v>
      </c>
      <c r="D865" t="s">
        <v>35</v>
      </c>
      <c r="E865" t="s">
        <v>117</v>
      </c>
      <c r="F865" s="51" t="str">
        <f>IFERROR(VLOOKUP(D865,'Tabelas auxiliares'!$A$3:$B$61,2,FALSE),"")</f>
        <v>PU - PREFEITURA UNIVERSITÁRIA</v>
      </c>
      <c r="G865" s="51" t="str">
        <f>IFERROR(VLOOKUP($B865,'Tabelas auxiliares'!$A$65:$C$102,2,FALSE),"")</f>
        <v>Limpeza e copeiragem</v>
      </c>
      <c r="H865" s="51" t="str">
        <f>IFERROR(VLOOKUP($B865,'Tabelas auxiliares'!$A$65:$C$102,3,FALSE),"")</f>
        <v>LIMPEZA / COPEIRAGEM / COLETA DE LIXO INFECTANTE /MATERIAIS DE LIMPEZA E COPA (PAPEL TOALHA, HIGIÊNICO) / BOMBONAS RESÍDUOS QUÍMICOS</v>
      </c>
      <c r="I865" t="s">
        <v>822</v>
      </c>
      <c r="J865" t="s">
        <v>2534</v>
      </c>
      <c r="K865" t="s">
        <v>2545</v>
      </c>
      <c r="L865" t="s">
        <v>2546</v>
      </c>
      <c r="M865" t="s">
        <v>2537</v>
      </c>
      <c r="N865" t="s">
        <v>166</v>
      </c>
      <c r="O865" t="s">
        <v>167</v>
      </c>
      <c r="P865" t="s">
        <v>200</v>
      </c>
      <c r="Q865" t="s">
        <v>168</v>
      </c>
      <c r="R865" t="s">
        <v>165</v>
      </c>
      <c r="S865" t="s">
        <v>119</v>
      </c>
      <c r="T865" t="s">
        <v>164</v>
      </c>
      <c r="U865" t="s">
        <v>118</v>
      </c>
      <c r="V865" t="s">
        <v>2493</v>
      </c>
      <c r="W865" t="s">
        <v>2494</v>
      </c>
      <c r="X865" s="51" t="str">
        <f t="shared" si="22"/>
        <v>3</v>
      </c>
      <c r="Y865" s="51" t="str">
        <f>IF(T865="","",IF(AND(T865&lt;&gt;'Tabelas auxiliares'!$B$236,T865&lt;&gt;'Tabelas auxiliares'!$B$237,T865&lt;&gt;'Tabelas auxiliares'!$C$236,T865&lt;&gt;'Tabelas auxiliares'!$C$237,T865&lt;&gt;'Tabelas auxiliares'!$D$236),"FOLHA DE PESSOAL",IF(X865='Tabelas auxiliares'!$A$237,"CUSTEIO",IF(X865='Tabelas auxiliares'!$A$236,"INVESTIMENTO","ERRO - VERIFICAR"))))</f>
        <v>CUSTEIO</v>
      </c>
      <c r="Z865" s="64">
        <f t="shared" si="23"/>
        <v>725</v>
      </c>
      <c r="AC865" s="44">
        <v>725</v>
      </c>
    </row>
    <row r="866" spans="1:29" x14ac:dyDescent="0.25">
      <c r="A866" t="s">
        <v>594</v>
      </c>
      <c r="B866" t="s">
        <v>309</v>
      </c>
      <c r="C866" t="s">
        <v>595</v>
      </c>
      <c r="D866" t="s">
        <v>35</v>
      </c>
      <c r="E866" t="s">
        <v>117</v>
      </c>
      <c r="F866" s="51" t="str">
        <f>IFERROR(VLOOKUP(D866,'Tabelas auxiliares'!$A$3:$B$61,2,FALSE),"")</f>
        <v>PU - PREFEITURA UNIVERSITÁRIA</v>
      </c>
      <c r="G866" s="51" t="str">
        <f>IFERROR(VLOOKUP($B866,'Tabelas auxiliares'!$A$65:$C$102,2,FALSE),"")</f>
        <v>Limpeza e copeiragem</v>
      </c>
      <c r="H866" s="51" t="str">
        <f>IFERROR(VLOOKUP($B866,'Tabelas auxiliares'!$A$65:$C$102,3,FALSE),"")</f>
        <v>LIMPEZA / COPEIRAGEM / COLETA DE LIXO INFECTANTE /MATERIAIS DE LIMPEZA E COPA (PAPEL TOALHA, HIGIÊNICO) / BOMBONAS RESÍDUOS QUÍMICOS</v>
      </c>
      <c r="I866" t="s">
        <v>1551</v>
      </c>
      <c r="J866" t="s">
        <v>2473</v>
      </c>
      <c r="K866" t="s">
        <v>2547</v>
      </c>
      <c r="L866" t="s">
        <v>2475</v>
      </c>
      <c r="M866" t="s">
        <v>2476</v>
      </c>
      <c r="N866" t="s">
        <v>166</v>
      </c>
      <c r="O866" t="s">
        <v>167</v>
      </c>
      <c r="P866" t="s">
        <v>200</v>
      </c>
      <c r="Q866" t="s">
        <v>168</v>
      </c>
      <c r="R866" t="s">
        <v>165</v>
      </c>
      <c r="S866" t="s">
        <v>597</v>
      </c>
      <c r="T866" t="s">
        <v>164</v>
      </c>
      <c r="U866" t="s">
        <v>118</v>
      </c>
      <c r="V866" t="s">
        <v>2477</v>
      </c>
      <c r="W866" t="s">
        <v>2478</v>
      </c>
      <c r="X866" s="51" t="str">
        <f t="shared" si="22"/>
        <v>3</v>
      </c>
      <c r="Y866" s="51" t="str">
        <f>IF(T866="","",IF(AND(T866&lt;&gt;'Tabelas auxiliares'!$B$236,T866&lt;&gt;'Tabelas auxiliares'!$B$237,T866&lt;&gt;'Tabelas auxiliares'!$C$236,T866&lt;&gt;'Tabelas auxiliares'!$C$237,T866&lt;&gt;'Tabelas auxiliares'!$D$236),"FOLHA DE PESSOAL",IF(X866='Tabelas auxiliares'!$A$237,"CUSTEIO",IF(X866='Tabelas auxiliares'!$A$236,"INVESTIMENTO","ERRO - VERIFICAR"))))</f>
        <v>CUSTEIO</v>
      </c>
      <c r="Z866" s="64">
        <f t="shared" si="23"/>
        <v>59600</v>
      </c>
      <c r="AC866" s="44">
        <v>59600</v>
      </c>
    </row>
    <row r="867" spans="1:29" x14ac:dyDescent="0.25">
      <c r="A867" t="s">
        <v>594</v>
      </c>
      <c r="B867" t="s">
        <v>309</v>
      </c>
      <c r="C867" t="s">
        <v>595</v>
      </c>
      <c r="D867" t="s">
        <v>35</v>
      </c>
      <c r="E867" t="s">
        <v>117</v>
      </c>
      <c r="F867" s="51" t="str">
        <f>IFERROR(VLOOKUP(D867,'Tabelas auxiliares'!$A$3:$B$61,2,FALSE),"")</f>
        <v>PU - PREFEITURA UNIVERSITÁRIA</v>
      </c>
      <c r="G867" s="51" t="str">
        <f>IFERROR(VLOOKUP($B867,'Tabelas auxiliares'!$A$65:$C$102,2,FALSE),"")</f>
        <v>Limpeza e copeiragem</v>
      </c>
      <c r="H867" s="51" t="str">
        <f>IFERROR(VLOOKUP($B867,'Tabelas auxiliares'!$A$65:$C$102,3,FALSE),"")</f>
        <v>LIMPEZA / COPEIRAGEM / COLETA DE LIXO INFECTANTE /MATERIAIS DE LIMPEZA E COPA (PAPEL TOALHA, HIGIÊNICO) / BOMBONAS RESÍDUOS QUÍMICOS</v>
      </c>
      <c r="I867" t="s">
        <v>2548</v>
      </c>
      <c r="J867" t="s">
        <v>2467</v>
      </c>
      <c r="K867" t="s">
        <v>2549</v>
      </c>
      <c r="L867" t="s">
        <v>2469</v>
      </c>
      <c r="M867" t="s">
        <v>2470</v>
      </c>
      <c r="N867" t="s">
        <v>166</v>
      </c>
      <c r="O867" t="s">
        <v>167</v>
      </c>
      <c r="P867" t="s">
        <v>200</v>
      </c>
      <c r="Q867" t="s">
        <v>168</v>
      </c>
      <c r="R867" t="s">
        <v>165</v>
      </c>
      <c r="S867" t="s">
        <v>597</v>
      </c>
      <c r="T867" t="s">
        <v>164</v>
      </c>
      <c r="U867" t="s">
        <v>118</v>
      </c>
      <c r="V867" t="s">
        <v>2471</v>
      </c>
      <c r="W867" t="s">
        <v>2472</v>
      </c>
      <c r="X867" s="51" t="str">
        <f t="shared" si="22"/>
        <v>3</v>
      </c>
      <c r="Y867" s="51" t="str">
        <f>IF(T867="","",IF(AND(T867&lt;&gt;'Tabelas auxiliares'!$B$236,T867&lt;&gt;'Tabelas auxiliares'!$B$237,T867&lt;&gt;'Tabelas auxiliares'!$C$236,T867&lt;&gt;'Tabelas auxiliares'!$C$237,T867&lt;&gt;'Tabelas auxiliares'!$D$236),"FOLHA DE PESSOAL",IF(X867='Tabelas auxiliares'!$A$237,"CUSTEIO",IF(X867='Tabelas auxiliares'!$A$236,"INVESTIMENTO","ERRO - VERIFICAR"))))</f>
        <v>CUSTEIO</v>
      </c>
      <c r="Z867" s="64">
        <f t="shared" si="23"/>
        <v>553632.22</v>
      </c>
      <c r="AA867" s="44">
        <v>140715.29999999999</v>
      </c>
      <c r="AC867" s="44">
        <v>412916.92</v>
      </c>
    </row>
    <row r="868" spans="1:29" x14ac:dyDescent="0.25">
      <c r="A868" t="s">
        <v>594</v>
      </c>
      <c r="B868" t="s">
        <v>309</v>
      </c>
      <c r="C868" t="s">
        <v>595</v>
      </c>
      <c r="D868" t="s">
        <v>35</v>
      </c>
      <c r="E868" t="s">
        <v>117</v>
      </c>
      <c r="F868" s="51" t="str">
        <f>IFERROR(VLOOKUP(D868,'Tabelas auxiliares'!$A$3:$B$61,2,FALSE),"")</f>
        <v>PU - PREFEITURA UNIVERSITÁRIA</v>
      </c>
      <c r="G868" s="51" t="str">
        <f>IFERROR(VLOOKUP($B868,'Tabelas auxiliares'!$A$65:$C$102,2,FALSE),"")</f>
        <v>Limpeza e copeiragem</v>
      </c>
      <c r="H868" s="51" t="str">
        <f>IFERROR(VLOOKUP($B868,'Tabelas auxiliares'!$A$65:$C$102,3,FALSE),"")</f>
        <v>LIMPEZA / COPEIRAGEM / COLETA DE LIXO INFECTANTE /MATERIAIS DE LIMPEZA E COPA (PAPEL TOALHA, HIGIÊNICO) / BOMBONAS RESÍDUOS QUÍMICOS</v>
      </c>
      <c r="I868" t="s">
        <v>851</v>
      </c>
      <c r="J868" t="s">
        <v>1771</v>
      </c>
      <c r="K868" t="s">
        <v>2550</v>
      </c>
      <c r="L868" t="s">
        <v>1773</v>
      </c>
      <c r="M868" t="s">
        <v>2497</v>
      </c>
      <c r="N868" t="s">
        <v>166</v>
      </c>
      <c r="O868" t="s">
        <v>167</v>
      </c>
      <c r="P868" t="s">
        <v>200</v>
      </c>
      <c r="Q868" t="s">
        <v>168</v>
      </c>
      <c r="R868" t="s">
        <v>165</v>
      </c>
      <c r="S868" t="s">
        <v>119</v>
      </c>
      <c r="T868" t="s">
        <v>164</v>
      </c>
      <c r="U868" t="s">
        <v>118</v>
      </c>
      <c r="V868" t="s">
        <v>2477</v>
      </c>
      <c r="W868" t="s">
        <v>2478</v>
      </c>
      <c r="X868" s="51" t="str">
        <f t="shared" si="22"/>
        <v>3</v>
      </c>
      <c r="Y868" s="51" t="str">
        <f>IF(T868="","",IF(AND(T868&lt;&gt;'Tabelas auxiliares'!$B$236,T868&lt;&gt;'Tabelas auxiliares'!$B$237,T868&lt;&gt;'Tabelas auxiliares'!$C$236,T868&lt;&gt;'Tabelas auxiliares'!$C$237,T868&lt;&gt;'Tabelas auxiliares'!$D$236),"FOLHA DE PESSOAL",IF(X868='Tabelas auxiliares'!$A$237,"CUSTEIO",IF(X868='Tabelas auxiliares'!$A$236,"INVESTIMENTO","ERRO - VERIFICAR"))))</f>
        <v>CUSTEIO</v>
      </c>
      <c r="Z868" s="64">
        <f t="shared" si="23"/>
        <v>315</v>
      </c>
      <c r="AC868" s="44">
        <v>315</v>
      </c>
    </row>
    <row r="869" spans="1:29" x14ac:dyDescent="0.25">
      <c r="A869" t="s">
        <v>594</v>
      </c>
      <c r="B869" t="s">
        <v>309</v>
      </c>
      <c r="C869" t="s">
        <v>595</v>
      </c>
      <c r="D869" t="s">
        <v>35</v>
      </c>
      <c r="E869" t="s">
        <v>117</v>
      </c>
      <c r="F869" s="51" t="str">
        <f>IFERROR(VLOOKUP(D869,'Tabelas auxiliares'!$A$3:$B$61,2,FALSE),"")</f>
        <v>PU - PREFEITURA UNIVERSITÁRIA</v>
      </c>
      <c r="G869" s="51" t="str">
        <f>IFERROR(VLOOKUP($B869,'Tabelas auxiliares'!$A$65:$C$102,2,FALSE),"")</f>
        <v>Limpeza e copeiragem</v>
      </c>
      <c r="H869" s="51" t="str">
        <f>IFERROR(VLOOKUP($B869,'Tabelas auxiliares'!$A$65:$C$102,3,FALSE),"")</f>
        <v>LIMPEZA / COPEIRAGEM / COLETA DE LIXO INFECTANTE /MATERIAIS DE LIMPEZA E COPA (PAPEL TOALHA, HIGIÊNICO) / BOMBONAS RESÍDUOS QUÍMICOS</v>
      </c>
      <c r="I869" t="s">
        <v>2454</v>
      </c>
      <c r="J869" t="s">
        <v>2551</v>
      </c>
      <c r="K869" t="s">
        <v>2552</v>
      </c>
      <c r="L869" t="s">
        <v>2513</v>
      </c>
      <c r="M869" t="s">
        <v>2553</v>
      </c>
      <c r="N869" t="s">
        <v>166</v>
      </c>
      <c r="O869" t="s">
        <v>167</v>
      </c>
      <c r="P869" t="s">
        <v>200</v>
      </c>
      <c r="Q869" t="s">
        <v>168</v>
      </c>
      <c r="R869" t="s">
        <v>165</v>
      </c>
      <c r="S869" t="s">
        <v>597</v>
      </c>
      <c r="T869" t="s">
        <v>164</v>
      </c>
      <c r="U869" t="s">
        <v>118</v>
      </c>
      <c r="V869" t="s">
        <v>2483</v>
      </c>
      <c r="W869" t="s">
        <v>2484</v>
      </c>
      <c r="X869" s="51" t="str">
        <f t="shared" si="22"/>
        <v>3</v>
      </c>
      <c r="Y869" s="51" t="str">
        <f>IF(T869="","",IF(AND(T869&lt;&gt;'Tabelas auxiliares'!$B$236,T869&lt;&gt;'Tabelas auxiliares'!$B$237,T869&lt;&gt;'Tabelas auxiliares'!$C$236,T869&lt;&gt;'Tabelas auxiliares'!$C$237,T869&lt;&gt;'Tabelas auxiliares'!$D$236),"FOLHA DE PESSOAL",IF(X869='Tabelas auxiliares'!$A$237,"CUSTEIO",IF(X869='Tabelas auxiliares'!$A$236,"INVESTIMENTO","ERRO - VERIFICAR"))))</f>
        <v>CUSTEIO</v>
      </c>
      <c r="Z869" s="64">
        <f t="shared" si="23"/>
        <v>15427.5</v>
      </c>
      <c r="AB869" s="44">
        <v>15427.5</v>
      </c>
    </row>
    <row r="870" spans="1:29" x14ac:dyDescent="0.25">
      <c r="A870" t="s">
        <v>594</v>
      </c>
      <c r="B870" t="s">
        <v>309</v>
      </c>
      <c r="C870" t="s">
        <v>595</v>
      </c>
      <c r="D870" t="s">
        <v>35</v>
      </c>
      <c r="E870" t="s">
        <v>117</v>
      </c>
      <c r="F870" s="51" t="str">
        <f>IFERROR(VLOOKUP(D870,'Tabelas auxiliares'!$A$3:$B$61,2,FALSE),"")</f>
        <v>PU - PREFEITURA UNIVERSITÁRIA</v>
      </c>
      <c r="G870" s="51" t="str">
        <f>IFERROR(VLOOKUP($B870,'Tabelas auxiliares'!$A$65:$C$102,2,FALSE),"")</f>
        <v>Limpeza e copeiragem</v>
      </c>
      <c r="H870" s="51" t="str">
        <f>IFERROR(VLOOKUP($B870,'Tabelas auxiliares'!$A$65:$C$102,3,FALSE),"")</f>
        <v>LIMPEZA / COPEIRAGEM / COLETA DE LIXO INFECTANTE /MATERIAIS DE LIMPEZA E COPA (PAPEL TOALHA, HIGIÊNICO) / BOMBONAS RESÍDUOS QUÍMICOS</v>
      </c>
      <c r="I870" t="s">
        <v>2454</v>
      </c>
      <c r="J870" t="s">
        <v>2551</v>
      </c>
      <c r="K870" t="s">
        <v>2554</v>
      </c>
      <c r="L870" t="s">
        <v>2513</v>
      </c>
      <c r="M870" t="s">
        <v>2514</v>
      </c>
      <c r="N870" t="s">
        <v>166</v>
      </c>
      <c r="O870" t="s">
        <v>167</v>
      </c>
      <c r="P870" t="s">
        <v>200</v>
      </c>
      <c r="Q870" t="s">
        <v>168</v>
      </c>
      <c r="R870" t="s">
        <v>165</v>
      </c>
      <c r="S870" t="s">
        <v>119</v>
      </c>
      <c r="T870" t="s">
        <v>164</v>
      </c>
      <c r="U870" t="s">
        <v>118</v>
      </c>
      <c r="V870" t="s">
        <v>2487</v>
      </c>
      <c r="W870" t="s">
        <v>2488</v>
      </c>
      <c r="X870" s="51" t="str">
        <f t="shared" si="22"/>
        <v>3</v>
      </c>
      <c r="Y870" s="51" t="str">
        <f>IF(T870="","",IF(AND(T870&lt;&gt;'Tabelas auxiliares'!$B$236,T870&lt;&gt;'Tabelas auxiliares'!$B$237,T870&lt;&gt;'Tabelas auxiliares'!$C$236,T870&lt;&gt;'Tabelas auxiliares'!$C$237,T870&lt;&gt;'Tabelas auxiliares'!$D$236),"FOLHA DE PESSOAL",IF(X870='Tabelas auxiliares'!$A$237,"CUSTEIO",IF(X870='Tabelas auxiliares'!$A$236,"INVESTIMENTO","ERRO - VERIFICAR"))))</f>
        <v>CUSTEIO</v>
      </c>
      <c r="Z870" s="64">
        <f t="shared" si="23"/>
        <v>3815.7</v>
      </c>
      <c r="AC870" s="44">
        <v>3815.7</v>
      </c>
    </row>
    <row r="871" spans="1:29" x14ac:dyDescent="0.25">
      <c r="A871" t="s">
        <v>594</v>
      </c>
      <c r="B871" t="s">
        <v>309</v>
      </c>
      <c r="C871" t="s">
        <v>595</v>
      </c>
      <c r="D871" t="s">
        <v>35</v>
      </c>
      <c r="E871" t="s">
        <v>117</v>
      </c>
      <c r="F871" s="51" t="str">
        <f>IFERROR(VLOOKUP(D871,'Tabelas auxiliares'!$A$3:$B$61,2,FALSE),"")</f>
        <v>PU - PREFEITURA UNIVERSITÁRIA</v>
      </c>
      <c r="G871" s="51" t="str">
        <f>IFERROR(VLOOKUP($B871,'Tabelas auxiliares'!$A$65:$C$102,2,FALSE),"")</f>
        <v>Limpeza e copeiragem</v>
      </c>
      <c r="H871" s="51" t="str">
        <f>IFERROR(VLOOKUP($B871,'Tabelas auxiliares'!$A$65:$C$102,3,FALSE),"")</f>
        <v>LIMPEZA / COPEIRAGEM / COLETA DE LIXO INFECTANTE /MATERIAIS DE LIMPEZA E COPA (PAPEL TOALHA, HIGIÊNICO) / BOMBONAS RESÍDUOS QUÍMICOS</v>
      </c>
      <c r="I871" t="s">
        <v>2454</v>
      </c>
      <c r="J871" t="s">
        <v>2551</v>
      </c>
      <c r="K871" t="s">
        <v>2555</v>
      </c>
      <c r="L871" t="s">
        <v>2513</v>
      </c>
      <c r="M871" t="s">
        <v>2514</v>
      </c>
      <c r="N871" t="s">
        <v>166</v>
      </c>
      <c r="O871" t="s">
        <v>167</v>
      </c>
      <c r="P871" t="s">
        <v>200</v>
      </c>
      <c r="Q871" t="s">
        <v>168</v>
      </c>
      <c r="R871" t="s">
        <v>165</v>
      </c>
      <c r="S871" t="s">
        <v>597</v>
      </c>
      <c r="T871" t="s">
        <v>164</v>
      </c>
      <c r="U871" t="s">
        <v>118</v>
      </c>
      <c r="V871" t="s">
        <v>2487</v>
      </c>
      <c r="W871" t="s">
        <v>2488</v>
      </c>
      <c r="X871" s="51" t="str">
        <f t="shared" si="22"/>
        <v>3</v>
      </c>
      <c r="Y871" s="51" t="str">
        <f>IF(T871="","",IF(AND(T871&lt;&gt;'Tabelas auxiliares'!$B$236,T871&lt;&gt;'Tabelas auxiliares'!$B$237,T871&lt;&gt;'Tabelas auxiliares'!$C$236,T871&lt;&gt;'Tabelas auxiliares'!$C$237,T871&lt;&gt;'Tabelas auxiliares'!$D$236),"FOLHA DE PESSOAL",IF(X871='Tabelas auxiliares'!$A$237,"CUSTEIO",IF(X871='Tabelas auxiliares'!$A$236,"INVESTIMENTO","ERRO - VERIFICAR"))))</f>
        <v>CUSTEIO</v>
      </c>
      <c r="Z871" s="64">
        <f t="shared" si="23"/>
        <v>134.30000000000001</v>
      </c>
      <c r="AC871" s="44">
        <v>134.30000000000001</v>
      </c>
    </row>
    <row r="872" spans="1:29" x14ac:dyDescent="0.25">
      <c r="A872" t="s">
        <v>594</v>
      </c>
      <c r="B872" t="s">
        <v>309</v>
      </c>
      <c r="C872" t="s">
        <v>595</v>
      </c>
      <c r="D872" t="s">
        <v>35</v>
      </c>
      <c r="E872" t="s">
        <v>117</v>
      </c>
      <c r="F872" s="51" t="str">
        <f>IFERROR(VLOOKUP(D872,'Tabelas auxiliares'!$A$3:$B$61,2,FALSE),"")</f>
        <v>PU - PREFEITURA UNIVERSITÁRIA</v>
      </c>
      <c r="G872" s="51" t="str">
        <f>IFERROR(VLOOKUP($B872,'Tabelas auxiliares'!$A$65:$C$102,2,FALSE),"")</f>
        <v>Limpeza e copeiragem</v>
      </c>
      <c r="H872" s="51" t="str">
        <f>IFERROR(VLOOKUP($B872,'Tabelas auxiliares'!$A$65:$C$102,3,FALSE),"")</f>
        <v>LIMPEZA / COPEIRAGEM / COLETA DE LIXO INFECTANTE /MATERIAIS DE LIMPEZA E COPA (PAPEL TOALHA, HIGIÊNICO) / BOMBONAS RESÍDUOS QUÍMICOS</v>
      </c>
      <c r="I872" t="s">
        <v>2454</v>
      </c>
      <c r="J872" t="s">
        <v>2551</v>
      </c>
      <c r="K872" t="s">
        <v>2556</v>
      </c>
      <c r="L872" t="s">
        <v>2513</v>
      </c>
      <c r="M872" t="s">
        <v>2557</v>
      </c>
      <c r="N872" t="s">
        <v>166</v>
      </c>
      <c r="O872" t="s">
        <v>167</v>
      </c>
      <c r="P872" t="s">
        <v>200</v>
      </c>
      <c r="Q872" t="s">
        <v>168</v>
      </c>
      <c r="R872" t="s">
        <v>165</v>
      </c>
      <c r="S872" t="s">
        <v>597</v>
      </c>
      <c r="T872" t="s">
        <v>164</v>
      </c>
      <c r="U872" t="s">
        <v>118</v>
      </c>
      <c r="V872" t="s">
        <v>2487</v>
      </c>
      <c r="W872" t="s">
        <v>2488</v>
      </c>
      <c r="X872" s="51" t="str">
        <f t="shared" si="22"/>
        <v>3</v>
      </c>
      <c r="Y872" s="51" t="str">
        <f>IF(T872="","",IF(AND(T872&lt;&gt;'Tabelas auxiliares'!$B$236,T872&lt;&gt;'Tabelas auxiliares'!$B$237,T872&lt;&gt;'Tabelas auxiliares'!$C$236,T872&lt;&gt;'Tabelas auxiliares'!$C$237,T872&lt;&gt;'Tabelas auxiliares'!$D$236),"FOLHA DE PESSOAL",IF(X872='Tabelas auxiliares'!$A$237,"CUSTEIO",IF(X872='Tabelas auxiliares'!$A$236,"INVESTIMENTO","ERRO - VERIFICAR"))))</f>
        <v>CUSTEIO</v>
      </c>
      <c r="Z872" s="64">
        <f t="shared" si="23"/>
        <v>10800</v>
      </c>
      <c r="AC872" s="44">
        <v>10800</v>
      </c>
    </row>
    <row r="873" spans="1:29" x14ac:dyDescent="0.25">
      <c r="A873" t="s">
        <v>594</v>
      </c>
      <c r="B873" t="s">
        <v>309</v>
      </c>
      <c r="C873" t="s">
        <v>595</v>
      </c>
      <c r="D873" t="s">
        <v>35</v>
      </c>
      <c r="E873" t="s">
        <v>117</v>
      </c>
      <c r="F873" s="51" t="str">
        <f>IFERROR(VLOOKUP(D873,'Tabelas auxiliares'!$A$3:$B$61,2,FALSE),"")</f>
        <v>PU - PREFEITURA UNIVERSITÁRIA</v>
      </c>
      <c r="G873" s="51" t="str">
        <f>IFERROR(VLOOKUP($B873,'Tabelas auxiliares'!$A$65:$C$102,2,FALSE),"")</f>
        <v>Limpeza e copeiragem</v>
      </c>
      <c r="H873" s="51" t="str">
        <f>IFERROR(VLOOKUP($B873,'Tabelas auxiliares'!$A$65:$C$102,3,FALSE),"")</f>
        <v>LIMPEZA / COPEIRAGEM / COLETA DE LIXO INFECTANTE /MATERIAIS DE LIMPEZA E COPA (PAPEL TOALHA, HIGIÊNICO) / BOMBONAS RESÍDUOS QUÍMICOS</v>
      </c>
      <c r="I873" t="s">
        <v>1292</v>
      </c>
      <c r="J873" t="s">
        <v>2534</v>
      </c>
      <c r="K873" t="s">
        <v>2558</v>
      </c>
      <c r="L873" t="s">
        <v>2546</v>
      </c>
      <c r="M873" t="s">
        <v>2537</v>
      </c>
      <c r="N873" t="s">
        <v>166</v>
      </c>
      <c r="O873" t="s">
        <v>167</v>
      </c>
      <c r="P873" t="s">
        <v>200</v>
      </c>
      <c r="Q873" t="s">
        <v>168</v>
      </c>
      <c r="R873" t="s">
        <v>165</v>
      </c>
      <c r="S873" t="s">
        <v>597</v>
      </c>
      <c r="T873" t="s">
        <v>164</v>
      </c>
      <c r="U873" t="s">
        <v>118</v>
      </c>
      <c r="V873" t="s">
        <v>2493</v>
      </c>
      <c r="W873" t="s">
        <v>2494</v>
      </c>
      <c r="X873" s="51" t="str">
        <f t="shared" si="22"/>
        <v>3</v>
      </c>
      <c r="Y873" s="51" t="str">
        <f>IF(T873="","",IF(AND(T873&lt;&gt;'Tabelas auxiliares'!$B$236,T873&lt;&gt;'Tabelas auxiliares'!$B$237,T873&lt;&gt;'Tabelas auxiliares'!$C$236,T873&lt;&gt;'Tabelas auxiliares'!$C$237,T873&lt;&gt;'Tabelas auxiliares'!$D$236),"FOLHA DE PESSOAL",IF(X873='Tabelas auxiliares'!$A$237,"CUSTEIO",IF(X873='Tabelas auxiliares'!$A$236,"INVESTIMENTO","ERRO - VERIFICAR"))))</f>
        <v>CUSTEIO</v>
      </c>
      <c r="Z873" s="64">
        <f t="shared" si="23"/>
        <v>2340</v>
      </c>
      <c r="AC873" s="44">
        <v>2340</v>
      </c>
    </row>
    <row r="874" spans="1:29" x14ac:dyDescent="0.25">
      <c r="A874" t="s">
        <v>594</v>
      </c>
      <c r="B874" t="s">
        <v>309</v>
      </c>
      <c r="C874" t="s">
        <v>595</v>
      </c>
      <c r="D874" t="s">
        <v>35</v>
      </c>
      <c r="E874" t="s">
        <v>117</v>
      </c>
      <c r="F874" s="51" t="str">
        <f>IFERROR(VLOOKUP(D874,'Tabelas auxiliares'!$A$3:$B$61,2,FALSE),"")</f>
        <v>PU - PREFEITURA UNIVERSITÁRIA</v>
      </c>
      <c r="G874" s="51" t="str">
        <f>IFERROR(VLOOKUP($B874,'Tabelas auxiliares'!$A$65:$C$102,2,FALSE),"")</f>
        <v>Limpeza e copeiragem</v>
      </c>
      <c r="H874" s="51" t="str">
        <f>IFERROR(VLOOKUP($B874,'Tabelas auxiliares'!$A$65:$C$102,3,FALSE),"")</f>
        <v>LIMPEZA / COPEIRAGEM / COLETA DE LIXO INFECTANTE /MATERIAIS DE LIMPEZA E COPA (PAPEL TOALHA, HIGIÊNICO) / BOMBONAS RESÍDUOS QUÍMICOS</v>
      </c>
      <c r="I874" t="s">
        <v>823</v>
      </c>
      <c r="J874" t="s">
        <v>2473</v>
      </c>
      <c r="K874" t="s">
        <v>2559</v>
      </c>
      <c r="L874" t="s">
        <v>2475</v>
      </c>
      <c r="M874" t="s">
        <v>2476</v>
      </c>
      <c r="N874" t="s">
        <v>166</v>
      </c>
      <c r="O874" t="s">
        <v>167</v>
      </c>
      <c r="P874" t="s">
        <v>200</v>
      </c>
      <c r="Q874" t="s">
        <v>168</v>
      </c>
      <c r="R874" t="s">
        <v>165</v>
      </c>
      <c r="S874" t="s">
        <v>597</v>
      </c>
      <c r="T874" t="s">
        <v>164</v>
      </c>
      <c r="U874" t="s">
        <v>118</v>
      </c>
      <c r="V874" t="s">
        <v>2477</v>
      </c>
      <c r="W874" t="s">
        <v>2478</v>
      </c>
      <c r="X874" s="51" t="str">
        <f t="shared" si="22"/>
        <v>3</v>
      </c>
      <c r="Y874" s="51" t="str">
        <f>IF(T874="","",IF(AND(T874&lt;&gt;'Tabelas auxiliares'!$B$236,T874&lt;&gt;'Tabelas auxiliares'!$B$237,T874&lt;&gt;'Tabelas auxiliares'!$C$236,T874&lt;&gt;'Tabelas auxiliares'!$C$237,T874&lt;&gt;'Tabelas auxiliares'!$D$236),"FOLHA DE PESSOAL",IF(X874='Tabelas auxiliares'!$A$237,"CUSTEIO",IF(X874='Tabelas auxiliares'!$A$236,"INVESTIMENTO","ERRO - VERIFICAR"))))</f>
        <v>CUSTEIO</v>
      </c>
      <c r="Z874" s="64">
        <f t="shared" si="23"/>
        <v>59600</v>
      </c>
      <c r="AC874" s="44">
        <v>59600</v>
      </c>
    </row>
    <row r="875" spans="1:29" x14ac:dyDescent="0.25">
      <c r="A875" t="s">
        <v>594</v>
      </c>
      <c r="B875" t="s">
        <v>309</v>
      </c>
      <c r="C875" t="s">
        <v>595</v>
      </c>
      <c r="D875" t="s">
        <v>35</v>
      </c>
      <c r="E875" t="s">
        <v>117</v>
      </c>
      <c r="F875" s="51" t="str">
        <f>IFERROR(VLOOKUP(D875,'Tabelas auxiliares'!$A$3:$B$61,2,FALSE),"")</f>
        <v>PU - PREFEITURA UNIVERSITÁRIA</v>
      </c>
      <c r="G875" s="51" t="str">
        <f>IFERROR(VLOOKUP($B875,'Tabelas auxiliares'!$A$65:$C$102,2,FALSE),"")</f>
        <v>Limpeza e copeiragem</v>
      </c>
      <c r="H875" s="51" t="str">
        <f>IFERROR(VLOOKUP($B875,'Tabelas auxiliares'!$A$65:$C$102,3,FALSE),"")</f>
        <v>LIMPEZA / COPEIRAGEM / COLETA DE LIXO INFECTANTE /MATERIAIS DE LIMPEZA E COPA (PAPEL TOALHA, HIGIÊNICO) / BOMBONAS RESÍDUOS QUÍMICOS</v>
      </c>
      <c r="I875" t="s">
        <v>1303</v>
      </c>
      <c r="J875" t="s">
        <v>2560</v>
      </c>
      <c r="K875" t="s">
        <v>2561</v>
      </c>
      <c r="L875" t="s">
        <v>2562</v>
      </c>
      <c r="M875" t="s">
        <v>2563</v>
      </c>
      <c r="N875" t="s">
        <v>166</v>
      </c>
      <c r="O875" t="s">
        <v>167</v>
      </c>
      <c r="P875" t="s">
        <v>200</v>
      </c>
      <c r="Q875" t="s">
        <v>168</v>
      </c>
      <c r="R875" t="s">
        <v>165</v>
      </c>
      <c r="S875" t="s">
        <v>597</v>
      </c>
      <c r="T875" t="s">
        <v>164</v>
      </c>
      <c r="U875" t="s">
        <v>118</v>
      </c>
      <c r="V875" t="s">
        <v>2477</v>
      </c>
      <c r="W875" t="s">
        <v>2478</v>
      </c>
      <c r="X875" s="51" t="str">
        <f t="shared" si="22"/>
        <v>3</v>
      </c>
      <c r="Y875" s="51" t="str">
        <f>IF(T875="","",IF(AND(T875&lt;&gt;'Tabelas auxiliares'!$B$236,T875&lt;&gt;'Tabelas auxiliares'!$B$237,T875&lt;&gt;'Tabelas auxiliares'!$C$236,T875&lt;&gt;'Tabelas auxiliares'!$C$237,T875&lt;&gt;'Tabelas auxiliares'!$D$236),"FOLHA DE PESSOAL",IF(X875='Tabelas auxiliares'!$A$237,"CUSTEIO",IF(X875='Tabelas auxiliares'!$A$236,"INVESTIMENTO","ERRO - VERIFICAR"))))</f>
        <v>CUSTEIO</v>
      </c>
      <c r="Z875" s="64">
        <f t="shared" si="23"/>
        <v>3250</v>
      </c>
      <c r="AC875" s="44">
        <v>3250</v>
      </c>
    </row>
    <row r="876" spans="1:29" x14ac:dyDescent="0.25">
      <c r="A876" t="s">
        <v>594</v>
      </c>
      <c r="B876" t="s">
        <v>309</v>
      </c>
      <c r="C876" t="s">
        <v>595</v>
      </c>
      <c r="D876" t="s">
        <v>35</v>
      </c>
      <c r="E876" t="s">
        <v>117</v>
      </c>
      <c r="F876" s="51" t="str">
        <f>IFERROR(VLOOKUP(D876,'Tabelas auxiliares'!$A$3:$B$61,2,FALSE),"")</f>
        <v>PU - PREFEITURA UNIVERSITÁRIA</v>
      </c>
      <c r="G876" s="51" t="str">
        <f>IFERROR(VLOOKUP($B876,'Tabelas auxiliares'!$A$65:$C$102,2,FALSE),"")</f>
        <v>Limpeza e copeiragem</v>
      </c>
      <c r="H876" s="51" t="str">
        <f>IFERROR(VLOOKUP($B876,'Tabelas auxiliares'!$A$65:$C$102,3,FALSE),"")</f>
        <v>LIMPEZA / COPEIRAGEM / COLETA DE LIXO INFECTANTE /MATERIAIS DE LIMPEZA E COPA (PAPEL TOALHA, HIGIÊNICO) / BOMBONAS RESÍDUOS QUÍMICOS</v>
      </c>
      <c r="I876" t="s">
        <v>1303</v>
      </c>
      <c r="J876" t="s">
        <v>2560</v>
      </c>
      <c r="K876" t="s">
        <v>2564</v>
      </c>
      <c r="L876" t="s">
        <v>2562</v>
      </c>
      <c r="M876" t="s">
        <v>2497</v>
      </c>
      <c r="N876" t="s">
        <v>166</v>
      </c>
      <c r="O876" t="s">
        <v>167</v>
      </c>
      <c r="P876" t="s">
        <v>200</v>
      </c>
      <c r="Q876" t="s">
        <v>168</v>
      </c>
      <c r="R876" t="s">
        <v>165</v>
      </c>
      <c r="S876" t="s">
        <v>597</v>
      </c>
      <c r="T876" t="s">
        <v>164</v>
      </c>
      <c r="U876" t="s">
        <v>118</v>
      </c>
      <c r="V876" t="s">
        <v>2477</v>
      </c>
      <c r="W876" t="s">
        <v>2478</v>
      </c>
      <c r="X876" s="51" t="str">
        <f t="shared" si="22"/>
        <v>3</v>
      </c>
      <c r="Y876" s="51" t="str">
        <f>IF(T876="","",IF(AND(T876&lt;&gt;'Tabelas auxiliares'!$B$236,T876&lt;&gt;'Tabelas auxiliares'!$B$237,T876&lt;&gt;'Tabelas auxiliares'!$C$236,T876&lt;&gt;'Tabelas auxiliares'!$C$237,T876&lt;&gt;'Tabelas auxiliares'!$D$236),"FOLHA DE PESSOAL",IF(X876='Tabelas auxiliares'!$A$237,"CUSTEIO",IF(X876='Tabelas auxiliares'!$A$236,"INVESTIMENTO","ERRO - VERIFICAR"))))</f>
        <v>CUSTEIO</v>
      </c>
      <c r="Z876" s="64">
        <f t="shared" si="23"/>
        <v>665</v>
      </c>
      <c r="AA876" s="44">
        <v>665</v>
      </c>
    </row>
    <row r="877" spans="1:29" x14ac:dyDescent="0.25">
      <c r="A877" t="s">
        <v>594</v>
      </c>
      <c r="B877" t="s">
        <v>309</v>
      </c>
      <c r="C877" t="s">
        <v>595</v>
      </c>
      <c r="D877" t="s">
        <v>35</v>
      </c>
      <c r="E877" t="s">
        <v>117</v>
      </c>
      <c r="F877" s="51" t="str">
        <f>IFERROR(VLOOKUP(D877,'Tabelas auxiliares'!$A$3:$B$61,2,FALSE),"")</f>
        <v>PU - PREFEITURA UNIVERSITÁRIA</v>
      </c>
      <c r="G877" s="51" t="str">
        <f>IFERROR(VLOOKUP($B877,'Tabelas auxiliares'!$A$65:$C$102,2,FALSE),"")</f>
        <v>Limpeza e copeiragem</v>
      </c>
      <c r="H877" s="51" t="str">
        <f>IFERROR(VLOOKUP($B877,'Tabelas auxiliares'!$A$65:$C$102,3,FALSE),"")</f>
        <v>LIMPEZA / COPEIRAGEM / COLETA DE LIXO INFECTANTE /MATERIAIS DE LIMPEZA E COPA (PAPEL TOALHA, HIGIÊNICO) / BOMBONAS RESÍDUOS QUÍMICOS</v>
      </c>
      <c r="I877" t="s">
        <v>1303</v>
      </c>
      <c r="J877" t="s">
        <v>2560</v>
      </c>
      <c r="K877" t="s">
        <v>2565</v>
      </c>
      <c r="L877" t="s">
        <v>2562</v>
      </c>
      <c r="M877" t="s">
        <v>2566</v>
      </c>
      <c r="N877" t="s">
        <v>166</v>
      </c>
      <c r="O877" t="s">
        <v>167</v>
      </c>
      <c r="P877" t="s">
        <v>200</v>
      </c>
      <c r="Q877" t="s">
        <v>168</v>
      </c>
      <c r="R877" t="s">
        <v>165</v>
      </c>
      <c r="S877" t="s">
        <v>597</v>
      </c>
      <c r="T877" t="s">
        <v>164</v>
      </c>
      <c r="U877" t="s">
        <v>118</v>
      </c>
      <c r="V877" t="s">
        <v>2477</v>
      </c>
      <c r="W877" t="s">
        <v>2478</v>
      </c>
      <c r="X877" s="51" t="str">
        <f t="shared" si="22"/>
        <v>3</v>
      </c>
      <c r="Y877" s="51" t="str">
        <f>IF(T877="","",IF(AND(T877&lt;&gt;'Tabelas auxiliares'!$B$236,T877&lt;&gt;'Tabelas auxiliares'!$B$237,T877&lt;&gt;'Tabelas auxiliares'!$C$236,T877&lt;&gt;'Tabelas auxiliares'!$C$237,T877&lt;&gt;'Tabelas auxiliares'!$D$236),"FOLHA DE PESSOAL",IF(X877='Tabelas auxiliares'!$A$237,"CUSTEIO",IF(X877='Tabelas auxiliares'!$A$236,"INVESTIMENTO","ERRO - VERIFICAR"))))</f>
        <v>CUSTEIO</v>
      </c>
      <c r="Z877" s="64">
        <f t="shared" si="23"/>
        <v>12320</v>
      </c>
      <c r="AB877" s="44">
        <v>12320</v>
      </c>
    </row>
    <row r="878" spans="1:29" x14ac:dyDescent="0.25">
      <c r="A878" t="s">
        <v>594</v>
      </c>
      <c r="B878" t="s">
        <v>309</v>
      </c>
      <c r="C878" t="s">
        <v>595</v>
      </c>
      <c r="D878" t="s">
        <v>35</v>
      </c>
      <c r="E878" t="s">
        <v>117</v>
      </c>
      <c r="F878" s="51" t="str">
        <f>IFERROR(VLOOKUP(D878,'Tabelas auxiliares'!$A$3:$B$61,2,FALSE),"")</f>
        <v>PU - PREFEITURA UNIVERSITÁRIA</v>
      </c>
      <c r="G878" s="51" t="str">
        <f>IFERROR(VLOOKUP($B878,'Tabelas auxiliares'!$A$65:$C$102,2,FALSE),"")</f>
        <v>Limpeza e copeiragem</v>
      </c>
      <c r="H878" s="51" t="str">
        <f>IFERROR(VLOOKUP($B878,'Tabelas auxiliares'!$A$65:$C$102,3,FALSE),"")</f>
        <v>LIMPEZA / COPEIRAGEM / COLETA DE LIXO INFECTANTE /MATERIAIS DE LIMPEZA E COPA (PAPEL TOALHA, HIGIÊNICO) / BOMBONAS RESÍDUOS QUÍMICOS</v>
      </c>
      <c r="I878" t="s">
        <v>1303</v>
      </c>
      <c r="J878" t="s">
        <v>2560</v>
      </c>
      <c r="K878" t="s">
        <v>2567</v>
      </c>
      <c r="L878" t="s">
        <v>2562</v>
      </c>
      <c r="M878" t="s">
        <v>5444</v>
      </c>
      <c r="N878" t="s">
        <v>166</v>
      </c>
      <c r="O878" t="s">
        <v>167</v>
      </c>
      <c r="P878" t="s">
        <v>200</v>
      </c>
      <c r="Q878" t="s">
        <v>168</v>
      </c>
      <c r="R878" t="s">
        <v>165</v>
      </c>
      <c r="S878" t="s">
        <v>597</v>
      </c>
      <c r="T878" t="s">
        <v>164</v>
      </c>
      <c r="U878" t="s">
        <v>118</v>
      </c>
      <c r="V878" t="s">
        <v>2477</v>
      </c>
      <c r="W878" t="s">
        <v>2478</v>
      </c>
      <c r="X878" s="51" t="str">
        <f t="shared" si="22"/>
        <v>3</v>
      </c>
      <c r="Y878" s="51" t="str">
        <f>IF(T878="","",IF(AND(T878&lt;&gt;'Tabelas auxiliares'!$B$236,T878&lt;&gt;'Tabelas auxiliares'!$B$237,T878&lt;&gt;'Tabelas auxiliares'!$C$236,T878&lt;&gt;'Tabelas auxiliares'!$C$237,T878&lt;&gt;'Tabelas auxiliares'!$D$236),"FOLHA DE PESSOAL",IF(X878='Tabelas auxiliares'!$A$237,"CUSTEIO",IF(X878='Tabelas auxiliares'!$A$236,"INVESTIMENTO","ERRO - VERIFICAR"))))</f>
        <v>CUSTEIO</v>
      </c>
      <c r="Z878" s="64">
        <f t="shared" si="23"/>
        <v>3125</v>
      </c>
      <c r="AB878" s="44">
        <v>3125</v>
      </c>
    </row>
    <row r="879" spans="1:29" x14ac:dyDescent="0.25">
      <c r="A879" t="s">
        <v>594</v>
      </c>
      <c r="B879" t="s">
        <v>309</v>
      </c>
      <c r="C879" t="s">
        <v>595</v>
      </c>
      <c r="D879" t="s">
        <v>35</v>
      </c>
      <c r="E879" t="s">
        <v>117</v>
      </c>
      <c r="F879" s="51" t="str">
        <f>IFERROR(VLOOKUP(D879,'Tabelas auxiliares'!$A$3:$B$61,2,FALSE),"")</f>
        <v>PU - PREFEITURA UNIVERSITÁRIA</v>
      </c>
      <c r="G879" s="51" t="str">
        <f>IFERROR(VLOOKUP($B879,'Tabelas auxiliares'!$A$65:$C$102,2,FALSE),"")</f>
        <v>Limpeza e copeiragem</v>
      </c>
      <c r="H879" s="51" t="str">
        <f>IFERROR(VLOOKUP($B879,'Tabelas auxiliares'!$A$65:$C$102,3,FALSE),"")</f>
        <v>LIMPEZA / COPEIRAGEM / COLETA DE LIXO INFECTANTE /MATERIAIS DE LIMPEZA E COPA (PAPEL TOALHA, HIGIÊNICO) / BOMBONAS RESÍDUOS QUÍMICOS</v>
      </c>
      <c r="I879" t="s">
        <v>1303</v>
      </c>
      <c r="J879" t="s">
        <v>2560</v>
      </c>
      <c r="K879" t="s">
        <v>5531</v>
      </c>
      <c r="L879" t="s">
        <v>2562</v>
      </c>
      <c r="M879" t="s">
        <v>5532</v>
      </c>
      <c r="N879" t="s">
        <v>166</v>
      </c>
      <c r="O879" t="s">
        <v>167</v>
      </c>
      <c r="P879" t="s">
        <v>200</v>
      </c>
      <c r="Q879" t="s">
        <v>168</v>
      </c>
      <c r="R879" t="s">
        <v>165</v>
      </c>
      <c r="S879" t="s">
        <v>597</v>
      </c>
      <c r="T879" t="s">
        <v>164</v>
      </c>
      <c r="U879" t="s">
        <v>118</v>
      </c>
      <c r="V879" t="s">
        <v>2477</v>
      </c>
      <c r="W879" t="s">
        <v>2478</v>
      </c>
      <c r="X879" s="51" t="str">
        <f t="shared" si="22"/>
        <v>3</v>
      </c>
      <c r="Y879" s="51" t="str">
        <f>IF(T879="","",IF(AND(T879&lt;&gt;'Tabelas auxiliares'!$B$236,T879&lt;&gt;'Tabelas auxiliares'!$B$237,T879&lt;&gt;'Tabelas auxiliares'!$C$236,T879&lt;&gt;'Tabelas auxiliares'!$C$237,T879&lt;&gt;'Tabelas auxiliares'!$D$236),"FOLHA DE PESSOAL",IF(X879='Tabelas auxiliares'!$A$237,"CUSTEIO",IF(X879='Tabelas auxiliares'!$A$236,"INVESTIMENTO","ERRO - VERIFICAR"))))</f>
        <v>CUSTEIO</v>
      </c>
      <c r="Z879" s="64">
        <f t="shared" si="23"/>
        <v>120</v>
      </c>
      <c r="AA879" s="44">
        <v>120</v>
      </c>
    </row>
    <row r="880" spans="1:29" x14ac:dyDescent="0.25">
      <c r="A880" t="s">
        <v>594</v>
      </c>
      <c r="B880" t="s">
        <v>309</v>
      </c>
      <c r="C880" t="s">
        <v>595</v>
      </c>
      <c r="D880" t="s">
        <v>35</v>
      </c>
      <c r="E880" t="s">
        <v>117</v>
      </c>
      <c r="F880" s="51" t="str">
        <f>IFERROR(VLOOKUP(D880,'Tabelas auxiliares'!$A$3:$B$61,2,FALSE),"")</f>
        <v>PU - PREFEITURA UNIVERSITÁRIA</v>
      </c>
      <c r="G880" s="51" t="str">
        <f>IFERROR(VLOOKUP($B880,'Tabelas auxiliares'!$A$65:$C$102,2,FALSE),"")</f>
        <v>Limpeza e copeiragem</v>
      </c>
      <c r="H880" s="51" t="str">
        <f>IFERROR(VLOOKUP($B880,'Tabelas auxiliares'!$A$65:$C$102,3,FALSE),"")</f>
        <v>LIMPEZA / COPEIRAGEM / COLETA DE LIXO INFECTANTE /MATERIAIS DE LIMPEZA E COPA (PAPEL TOALHA, HIGIÊNICO) / BOMBONAS RESÍDUOS QUÍMICOS</v>
      </c>
      <c r="I880" t="s">
        <v>1303</v>
      </c>
      <c r="J880" t="s">
        <v>2560</v>
      </c>
      <c r="K880" t="s">
        <v>2568</v>
      </c>
      <c r="L880" t="s">
        <v>2562</v>
      </c>
      <c r="M880" t="s">
        <v>2569</v>
      </c>
      <c r="N880" t="s">
        <v>166</v>
      </c>
      <c r="O880" t="s">
        <v>167</v>
      </c>
      <c r="P880" t="s">
        <v>200</v>
      </c>
      <c r="Q880" t="s">
        <v>168</v>
      </c>
      <c r="R880" t="s">
        <v>165</v>
      </c>
      <c r="S880" t="s">
        <v>597</v>
      </c>
      <c r="T880" t="s">
        <v>164</v>
      </c>
      <c r="U880" t="s">
        <v>118</v>
      </c>
      <c r="V880" t="s">
        <v>2477</v>
      </c>
      <c r="W880" t="s">
        <v>2478</v>
      </c>
      <c r="X880" s="51" t="str">
        <f t="shared" si="22"/>
        <v>3</v>
      </c>
      <c r="Y880" s="51" t="str">
        <f>IF(T880="","",IF(AND(T880&lt;&gt;'Tabelas auxiliares'!$B$236,T880&lt;&gt;'Tabelas auxiliares'!$B$237,T880&lt;&gt;'Tabelas auxiliares'!$C$236,T880&lt;&gt;'Tabelas auxiliares'!$C$237,T880&lt;&gt;'Tabelas auxiliares'!$D$236),"FOLHA DE PESSOAL",IF(X880='Tabelas auxiliares'!$A$237,"CUSTEIO",IF(X880='Tabelas auxiliares'!$A$236,"INVESTIMENTO","ERRO - VERIFICAR"))))</f>
        <v>CUSTEIO</v>
      </c>
      <c r="Z880" s="64">
        <f t="shared" si="23"/>
        <v>211</v>
      </c>
      <c r="AA880" s="44">
        <v>211</v>
      </c>
    </row>
    <row r="881" spans="1:29" x14ac:dyDescent="0.25">
      <c r="A881" t="s">
        <v>594</v>
      </c>
      <c r="B881" t="s">
        <v>309</v>
      </c>
      <c r="C881" t="s">
        <v>595</v>
      </c>
      <c r="D881" t="s">
        <v>35</v>
      </c>
      <c r="E881" t="s">
        <v>117</v>
      </c>
      <c r="F881" s="51" t="str">
        <f>IFERROR(VLOOKUP(D881,'Tabelas auxiliares'!$A$3:$B$61,2,FALSE),"")</f>
        <v>PU - PREFEITURA UNIVERSITÁRIA</v>
      </c>
      <c r="G881" s="51" t="str">
        <f>IFERROR(VLOOKUP($B881,'Tabelas auxiliares'!$A$65:$C$102,2,FALSE),"")</f>
        <v>Limpeza e copeiragem</v>
      </c>
      <c r="H881" s="51" t="str">
        <f>IFERROR(VLOOKUP($B881,'Tabelas auxiliares'!$A$65:$C$102,3,FALSE),"")</f>
        <v>LIMPEZA / COPEIRAGEM / COLETA DE LIXO INFECTANTE /MATERIAIS DE LIMPEZA E COPA (PAPEL TOALHA, HIGIÊNICO) / BOMBONAS RESÍDUOS QUÍMICOS</v>
      </c>
      <c r="I881" t="s">
        <v>1303</v>
      </c>
      <c r="J881" t="s">
        <v>2560</v>
      </c>
      <c r="K881" t="s">
        <v>5533</v>
      </c>
      <c r="L881" t="s">
        <v>2562</v>
      </c>
      <c r="M881" t="s">
        <v>5534</v>
      </c>
      <c r="N881" t="s">
        <v>166</v>
      </c>
      <c r="O881" t="s">
        <v>167</v>
      </c>
      <c r="P881" t="s">
        <v>200</v>
      </c>
      <c r="Q881" t="s">
        <v>168</v>
      </c>
      <c r="R881" t="s">
        <v>165</v>
      </c>
      <c r="S881" t="s">
        <v>597</v>
      </c>
      <c r="T881" t="s">
        <v>164</v>
      </c>
      <c r="U881" t="s">
        <v>118</v>
      </c>
      <c r="V881" t="s">
        <v>2477</v>
      </c>
      <c r="W881" t="s">
        <v>2478</v>
      </c>
      <c r="X881" s="51" t="str">
        <f t="shared" si="22"/>
        <v>3</v>
      </c>
      <c r="Y881" s="51" t="str">
        <f>IF(T881="","",IF(AND(T881&lt;&gt;'Tabelas auxiliares'!$B$236,T881&lt;&gt;'Tabelas auxiliares'!$B$237,T881&lt;&gt;'Tabelas auxiliares'!$C$236,T881&lt;&gt;'Tabelas auxiliares'!$C$237,T881&lt;&gt;'Tabelas auxiliares'!$D$236),"FOLHA DE PESSOAL",IF(X881='Tabelas auxiliares'!$A$237,"CUSTEIO",IF(X881='Tabelas auxiliares'!$A$236,"INVESTIMENTO","ERRO - VERIFICAR"))))</f>
        <v>CUSTEIO</v>
      </c>
      <c r="Z881" s="64">
        <f t="shared" si="23"/>
        <v>520</v>
      </c>
      <c r="AA881" s="44">
        <v>520</v>
      </c>
    </row>
    <row r="882" spans="1:29" x14ac:dyDescent="0.25">
      <c r="A882" t="s">
        <v>594</v>
      </c>
      <c r="B882" t="s">
        <v>309</v>
      </c>
      <c r="C882" t="s">
        <v>595</v>
      </c>
      <c r="D882" t="s">
        <v>35</v>
      </c>
      <c r="E882" t="s">
        <v>117</v>
      </c>
      <c r="F882" s="51" t="str">
        <f>IFERROR(VLOOKUP(D882,'Tabelas auxiliares'!$A$3:$B$61,2,FALSE),"")</f>
        <v>PU - PREFEITURA UNIVERSITÁRIA</v>
      </c>
      <c r="G882" s="51" t="str">
        <f>IFERROR(VLOOKUP($B882,'Tabelas auxiliares'!$A$65:$C$102,2,FALSE),"")</f>
        <v>Limpeza e copeiragem</v>
      </c>
      <c r="H882" s="51" t="str">
        <f>IFERROR(VLOOKUP($B882,'Tabelas auxiliares'!$A$65:$C$102,3,FALSE),"")</f>
        <v>LIMPEZA / COPEIRAGEM / COLETA DE LIXO INFECTANTE /MATERIAIS DE LIMPEZA E COPA (PAPEL TOALHA, HIGIÊNICO) / BOMBONAS RESÍDUOS QUÍMICOS</v>
      </c>
      <c r="I882" t="s">
        <v>1303</v>
      </c>
      <c r="J882" t="s">
        <v>2560</v>
      </c>
      <c r="K882" t="s">
        <v>2570</v>
      </c>
      <c r="L882" t="s">
        <v>2562</v>
      </c>
      <c r="M882" t="s">
        <v>2571</v>
      </c>
      <c r="N882" t="s">
        <v>166</v>
      </c>
      <c r="O882" t="s">
        <v>167</v>
      </c>
      <c r="P882" t="s">
        <v>200</v>
      </c>
      <c r="Q882" t="s">
        <v>168</v>
      </c>
      <c r="R882" t="s">
        <v>165</v>
      </c>
      <c r="S882" t="s">
        <v>597</v>
      </c>
      <c r="T882" t="s">
        <v>164</v>
      </c>
      <c r="U882" t="s">
        <v>118</v>
      </c>
      <c r="V882" t="s">
        <v>2477</v>
      </c>
      <c r="W882" t="s">
        <v>2478</v>
      </c>
      <c r="X882" s="51" t="str">
        <f t="shared" si="22"/>
        <v>3</v>
      </c>
      <c r="Y882" s="51" t="str">
        <f>IF(T882="","",IF(AND(T882&lt;&gt;'Tabelas auxiliares'!$B$236,T882&lt;&gt;'Tabelas auxiliares'!$B$237,T882&lt;&gt;'Tabelas auxiliares'!$C$236,T882&lt;&gt;'Tabelas auxiliares'!$C$237,T882&lt;&gt;'Tabelas auxiliares'!$D$236),"FOLHA DE PESSOAL",IF(X882='Tabelas auxiliares'!$A$237,"CUSTEIO",IF(X882='Tabelas auxiliares'!$A$236,"INVESTIMENTO","ERRO - VERIFICAR"))))</f>
        <v>CUSTEIO</v>
      </c>
      <c r="Z882" s="64">
        <f t="shared" si="23"/>
        <v>2270</v>
      </c>
      <c r="AB882" s="44">
        <v>2270</v>
      </c>
    </row>
    <row r="883" spans="1:29" x14ac:dyDescent="0.25">
      <c r="A883" t="s">
        <v>594</v>
      </c>
      <c r="B883" t="s">
        <v>309</v>
      </c>
      <c r="C883" t="s">
        <v>595</v>
      </c>
      <c r="D883" t="s">
        <v>35</v>
      </c>
      <c r="E883" t="s">
        <v>117</v>
      </c>
      <c r="F883" s="51" t="str">
        <f>IFERROR(VLOOKUP(D883,'Tabelas auxiliares'!$A$3:$B$61,2,FALSE),"")</f>
        <v>PU - PREFEITURA UNIVERSITÁRIA</v>
      </c>
      <c r="G883" s="51" t="str">
        <f>IFERROR(VLOOKUP($B883,'Tabelas auxiliares'!$A$65:$C$102,2,FALSE),"")</f>
        <v>Limpeza e copeiragem</v>
      </c>
      <c r="H883" s="51" t="str">
        <f>IFERROR(VLOOKUP($B883,'Tabelas auxiliares'!$A$65:$C$102,3,FALSE),"")</f>
        <v>LIMPEZA / COPEIRAGEM / COLETA DE LIXO INFECTANTE /MATERIAIS DE LIMPEZA E COPA (PAPEL TOALHA, HIGIÊNICO) / BOMBONAS RESÍDUOS QUÍMICOS</v>
      </c>
      <c r="I883" t="s">
        <v>1303</v>
      </c>
      <c r="J883" t="s">
        <v>2560</v>
      </c>
      <c r="K883" t="s">
        <v>2572</v>
      </c>
      <c r="L883" t="s">
        <v>2562</v>
      </c>
      <c r="M883" t="s">
        <v>2573</v>
      </c>
      <c r="N883" t="s">
        <v>166</v>
      </c>
      <c r="O883" t="s">
        <v>167</v>
      </c>
      <c r="P883" t="s">
        <v>200</v>
      </c>
      <c r="Q883" t="s">
        <v>168</v>
      </c>
      <c r="R883" t="s">
        <v>165</v>
      </c>
      <c r="S883" t="s">
        <v>597</v>
      </c>
      <c r="T883" t="s">
        <v>164</v>
      </c>
      <c r="U883" t="s">
        <v>118</v>
      </c>
      <c r="V883" t="s">
        <v>2477</v>
      </c>
      <c r="W883" t="s">
        <v>2478</v>
      </c>
      <c r="X883" s="51" t="str">
        <f t="shared" si="22"/>
        <v>3</v>
      </c>
      <c r="Y883" s="51" t="str">
        <f>IF(T883="","",IF(AND(T883&lt;&gt;'Tabelas auxiliares'!$B$236,T883&lt;&gt;'Tabelas auxiliares'!$B$237,T883&lt;&gt;'Tabelas auxiliares'!$C$236,T883&lt;&gt;'Tabelas auxiliares'!$C$237,T883&lt;&gt;'Tabelas auxiliares'!$D$236),"FOLHA DE PESSOAL",IF(X883='Tabelas auxiliares'!$A$237,"CUSTEIO",IF(X883='Tabelas auxiliares'!$A$236,"INVESTIMENTO","ERRO - VERIFICAR"))))</f>
        <v>CUSTEIO</v>
      </c>
      <c r="Z883" s="64">
        <f t="shared" si="23"/>
        <v>147.5</v>
      </c>
      <c r="AC883" s="44">
        <v>147.5</v>
      </c>
    </row>
    <row r="884" spans="1:29" x14ac:dyDescent="0.25">
      <c r="A884" t="s">
        <v>594</v>
      </c>
      <c r="B884" t="s">
        <v>309</v>
      </c>
      <c r="C884" t="s">
        <v>595</v>
      </c>
      <c r="D884" t="s">
        <v>35</v>
      </c>
      <c r="E884" t="s">
        <v>117</v>
      </c>
      <c r="F884" s="51" t="str">
        <f>IFERROR(VLOOKUP(D884,'Tabelas auxiliares'!$A$3:$B$61,2,FALSE),"")</f>
        <v>PU - PREFEITURA UNIVERSITÁRIA</v>
      </c>
      <c r="G884" s="51" t="str">
        <f>IFERROR(VLOOKUP($B884,'Tabelas auxiliares'!$A$65:$C$102,2,FALSE),"")</f>
        <v>Limpeza e copeiragem</v>
      </c>
      <c r="H884" s="51" t="str">
        <f>IFERROR(VLOOKUP($B884,'Tabelas auxiliares'!$A$65:$C$102,3,FALSE),"")</f>
        <v>LIMPEZA / COPEIRAGEM / COLETA DE LIXO INFECTANTE /MATERIAIS DE LIMPEZA E COPA (PAPEL TOALHA, HIGIÊNICO) / BOMBONAS RESÍDUOS QUÍMICOS</v>
      </c>
      <c r="I884" t="s">
        <v>1896</v>
      </c>
      <c r="J884" t="s">
        <v>2574</v>
      </c>
      <c r="K884" t="s">
        <v>2575</v>
      </c>
      <c r="L884" t="s">
        <v>2576</v>
      </c>
      <c r="M884" t="s">
        <v>2577</v>
      </c>
      <c r="N884" t="s">
        <v>166</v>
      </c>
      <c r="O884" t="s">
        <v>167</v>
      </c>
      <c r="P884" t="s">
        <v>200</v>
      </c>
      <c r="Q884" t="s">
        <v>168</v>
      </c>
      <c r="R884" t="s">
        <v>165</v>
      </c>
      <c r="S884" t="s">
        <v>597</v>
      </c>
      <c r="T884" t="s">
        <v>164</v>
      </c>
      <c r="U884" t="s">
        <v>118</v>
      </c>
      <c r="V884" t="s">
        <v>2483</v>
      </c>
      <c r="W884" t="s">
        <v>2484</v>
      </c>
      <c r="X884" s="51" t="str">
        <f t="shared" si="22"/>
        <v>3</v>
      </c>
      <c r="Y884" s="51" t="str">
        <f>IF(T884="","",IF(AND(T884&lt;&gt;'Tabelas auxiliares'!$B$236,T884&lt;&gt;'Tabelas auxiliares'!$B$237,T884&lt;&gt;'Tabelas auxiliares'!$C$236,T884&lt;&gt;'Tabelas auxiliares'!$C$237,T884&lt;&gt;'Tabelas auxiliares'!$D$236),"FOLHA DE PESSOAL",IF(X884='Tabelas auxiliares'!$A$237,"CUSTEIO",IF(X884='Tabelas auxiliares'!$A$236,"INVESTIMENTO","ERRO - VERIFICAR"))))</f>
        <v>CUSTEIO</v>
      </c>
      <c r="Z884" s="64">
        <f t="shared" si="23"/>
        <v>581.25</v>
      </c>
      <c r="AA884" s="44">
        <v>581.25</v>
      </c>
    </row>
    <row r="885" spans="1:29" x14ac:dyDescent="0.25">
      <c r="A885" t="s">
        <v>594</v>
      </c>
      <c r="B885" t="s">
        <v>309</v>
      </c>
      <c r="C885" t="s">
        <v>595</v>
      </c>
      <c r="D885" t="s">
        <v>35</v>
      </c>
      <c r="E885" t="s">
        <v>117</v>
      </c>
      <c r="F885" s="51" t="str">
        <f>IFERROR(VLOOKUP(D885,'Tabelas auxiliares'!$A$3:$B$61,2,FALSE),"")</f>
        <v>PU - PREFEITURA UNIVERSITÁRIA</v>
      </c>
      <c r="G885" s="51" t="str">
        <f>IFERROR(VLOOKUP($B885,'Tabelas auxiliares'!$A$65:$C$102,2,FALSE),"")</f>
        <v>Limpeza e copeiragem</v>
      </c>
      <c r="H885" s="51" t="str">
        <f>IFERROR(VLOOKUP($B885,'Tabelas auxiliares'!$A$65:$C$102,3,FALSE),"")</f>
        <v>LIMPEZA / COPEIRAGEM / COLETA DE LIXO INFECTANTE /MATERIAIS DE LIMPEZA E COPA (PAPEL TOALHA, HIGIÊNICO) / BOMBONAS RESÍDUOS QUÍMICOS</v>
      </c>
      <c r="I885" t="s">
        <v>1896</v>
      </c>
      <c r="J885" t="s">
        <v>2574</v>
      </c>
      <c r="K885" t="s">
        <v>2578</v>
      </c>
      <c r="L885" t="s">
        <v>2576</v>
      </c>
      <c r="M885" t="s">
        <v>2579</v>
      </c>
      <c r="N885" t="s">
        <v>166</v>
      </c>
      <c r="O885" t="s">
        <v>167</v>
      </c>
      <c r="P885" t="s">
        <v>200</v>
      </c>
      <c r="Q885" t="s">
        <v>168</v>
      </c>
      <c r="R885" t="s">
        <v>165</v>
      </c>
      <c r="S885" t="s">
        <v>597</v>
      </c>
      <c r="T885" t="s">
        <v>164</v>
      </c>
      <c r="U885" t="s">
        <v>118</v>
      </c>
      <c r="V885" t="s">
        <v>2483</v>
      </c>
      <c r="W885" t="s">
        <v>2484</v>
      </c>
      <c r="X885" s="51" t="str">
        <f t="shared" si="22"/>
        <v>3</v>
      </c>
      <c r="Y885" s="51" t="str">
        <f>IF(T885="","",IF(AND(T885&lt;&gt;'Tabelas auxiliares'!$B$236,T885&lt;&gt;'Tabelas auxiliares'!$B$237,T885&lt;&gt;'Tabelas auxiliares'!$C$236,T885&lt;&gt;'Tabelas auxiliares'!$C$237,T885&lt;&gt;'Tabelas auxiliares'!$D$236),"FOLHA DE PESSOAL",IF(X885='Tabelas auxiliares'!$A$237,"CUSTEIO",IF(X885='Tabelas auxiliares'!$A$236,"INVESTIMENTO","ERRO - VERIFICAR"))))</f>
        <v>CUSTEIO</v>
      </c>
      <c r="Z885" s="64">
        <f t="shared" si="23"/>
        <v>650</v>
      </c>
      <c r="AA885" s="44">
        <v>650</v>
      </c>
    </row>
    <row r="886" spans="1:29" x14ac:dyDescent="0.25">
      <c r="A886" t="s">
        <v>594</v>
      </c>
      <c r="B886" t="s">
        <v>309</v>
      </c>
      <c r="C886" t="s">
        <v>595</v>
      </c>
      <c r="D886" t="s">
        <v>35</v>
      </c>
      <c r="E886" t="s">
        <v>117</v>
      </c>
      <c r="F886" s="51" t="str">
        <f>IFERROR(VLOOKUP(D886,'Tabelas auxiliares'!$A$3:$B$61,2,FALSE),"")</f>
        <v>PU - PREFEITURA UNIVERSITÁRIA</v>
      </c>
      <c r="G886" s="51" t="str">
        <f>IFERROR(VLOOKUP($B886,'Tabelas auxiliares'!$A$65:$C$102,2,FALSE),"")</f>
        <v>Limpeza e copeiragem</v>
      </c>
      <c r="H886" s="51" t="str">
        <f>IFERROR(VLOOKUP($B886,'Tabelas auxiliares'!$A$65:$C$102,3,FALSE),"")</f>
        <v>LIMPEZA / COPEIRAGEM / COLETA DE LIXO INFECTANTE /MATERIAIS DE LIMPEZA E COPA (PAPEL TOALHA, HIGIÊNICO) / BOMBONAS RESÍDUOS QUÍMICOS</v>
      </c>
      <c r="I886" t="s">
        <v>1896</v>
      </c>
      <c r="J886" t="s">
        <v>2574</v>
      </c>
      <c r="K886" t="s">
        <v>2580</v>
      </c>
      <c r="L886" t="s">
        <v>2576</v>
      </c>
      <c r="M886" t="s">
        <v>2581</v>
      </c>
      <c r="N886" t="s">
        <v>166</v>
      </c>
      <c r="O886" t="s">
        <v>167</v>
      </c>
      <c r="P886" t="s">
        <v>200</v>
      </c>
      <c r="Q886" t="s">
        <v>168</v>
      </c>
      <c r="R886" t="s">
        <v>165</v>
      </c>
      <c r="S886" t="s">
        <v>597</v>
      </c>
      <c r="T886" t="s">
        <v>164</v>
      </c>
      <c r="U886" t="s">
        <v>118</v>
      </c>
      <c r="V886" t="s">
        <v>2483</v>
      </c>
      <c r="W886" t="s">
        <v>2484</v>
      </c>
      <c r="X886" s="51" t="str">
        <f t="shared" si="22"/>
        <v>3</v>
      </c>
      <c r="Y886" s="51" t="str">
        <f>IF(T886="","",IF(AND(T886&lt;&gt;'Tabelas auxiliares'!$B$236,T886&lt;&gt;'Tabelas auxiliares'!$B$237,T886&lt;&gt;'Tabelas auxiliares'!$C$236,T886&lt;&gt;'Tabelas auxiliares'!$C$237,T886&lt;&gt;'Tabelas auxiliares'!$D$236),"FOLHA DE PESSOAL",IF(X886='Tabelas auxiliares'!$A$237,"CUSTEIO",IF(X886='Tabelas auxiliares'!$A$236,"INVESTIMENTO","ERRO - VERIFICAR"))))</f>
        <v>CUSTEIO</v>
      </c>
      <c r="Z886" s="64">
        <f t="shared" si="23"/>
        <v>2450</v>
      </c>
      <c r="AA886" s="44">
        <v>2450</v>
      </c>
    </row>
    <row r="887" spans="1:29" x14ac:dyDescent="0.25">
      <c r="A887" t="s">
        <v>594</v>
      </c>
      <c r="B887" t="s">
        <v>309</v>
      </c>
      <c r="C887" t="s">
        <v>595</v>
      </c>
      <c r="D887" t="s">
        <v>35</v>
      </c>
      <c r="E887" t="s">
        <v>117</v>
      </c>
      <c r="F887" s="51" t="str">
        <f>IFERROR(VLOOKUP(D887,'Tabelas auxiliares'!$A$3:$B$61,2,FALSE),"")</f>
        <v>PU - PREFEITURA UNIVERSITÁRIA</v>
      </c>
      <c r="G887" s="51" t="str">
        <f>IFERROR(VLOOKUP($B887,'Tabelas auxiliares'!$A$65:$C$102,2,FALSE),"")</f>
        <v>Limpeza e copeiragem</v>
      </c>
      <c r="H887" s="51" t="str">
        <f>IFERROR(VLOOKUP($B887,'Tabelas auxiliares'!$A$65:$C$102,3,FALSE),"")</f>
        <v>LIMPEZA / COPEIRAGEM / COLETA DE LIXO INFECTANTE /MATERIAIS DE LIMPEZA E COPA (PAPEL TOALHA, HIGIÊNICO) / BOMBONAS RESÍDUOS QUÍMICOS</v>
      </c>
      <c r="I887" t="s">
        <v>598</v>
      </c>
      <c r="J887" t="s">
        <v>2551</v>
      </c>
      <c r="K887" t="s">
        <v>5535</v>
      </c>
      <c r="L887" t="s">
        <v>2513</v>
      </c>
      <c r="M887" t="s">
        <v>2553</v>
      </c>
      <c r="N887" t="s">
        <v>166</v>
      </c>
      <c r="O887" t="s">
        <v>167</v>
      </c>
      <c r="P887" t="s">
        <v>200</v>
      </c>
      <c r="Q887" t="s">
        <v>168</v>
      </c>
      <c r="R887" t="s">
        <v>165</v>
      </c>
      <c r="S887" t="s">
        <v>597</v>
      </c>
      <c r="T887" t="s">
        <v>164</v>
      </c>
      <c r="U887" t="s">
        <v>118</v>
      </c>
      <c r="V887" t="s">
        <v>2483</v>
      </c>
      <c r="W887" t="s">
        <v>2484</v>
      </c>
      <c r="X887" s="51" t="str">
        <f t="shared" si="22"/>
        <v>3</v>
      </c>
      <c r="Y887" s="51" t="str">
        <f>IF(T887="","",IF(AND(T887&lt;&gt;'Tabelas auxiliares'!$B$236,T887&lt;&gt;'Tabelas auxiliares'!$B$237,T887&lt;&gt;'Tabelas auxiliares'!$C$236,T887&lt;&gt;'Tabelas auxiliares'!$C$237,T887&lt;&gt;'Tabelas auxiliares'!$D$236),"FOLHA DE PESSOAL",IF(X887='Tabelas auxiliares'!$A$237,"CUSTEIO",IF(X887='Tabelas auxiliares'!$A$236,"INVESTIMENTO","ERRO - VERIFICAR"))))</f>
        <v>CUSTEIO</v>
      </c>
      <c r="Z887" s="64">
        <f t="shared" si="23"/>
        <v>10285</v>
      </c>
      <c r="AA887" s="44">
        <v>10285</v>
      </c>
    </row>
    <row r="888" spans="1:29" x14ac:dyDescent="0.25">
      <c r="A888" t="s">
        <v>594</v>
      </c>
      <c r="B888" t="s">
        <v>309</v>
      </c>
      <c r="C888" t="s">
        <v>595</v>
      </c>
      <c r="D888" t="s">
        <v>35</v>
      </c>
      <c r="E888" t="s">
        <v>117</v>
      </c>
      <c r="F888" s="51" t="str">
        <f>IFERROR(VLOOKUP(D888,'Tabelas auxiliares'!$A$3:$B$61,2,FALSE),"")</f>
        <v>PU - PREFEITURA UNIVERSITÁRIA</v>
      </c>
      <c r="G888" s="51" t="str">
        <f>IFERROR(VLOOKUP($B888,'Tabelas auxiliares'!$A$65:$C$102,2,FALSE),"")</f>
        <v>Limpeza e copeiragem</v>
      </c>
      <c r="H888" s="51" t="str">
        <f>IFERROR(VLOOKUP($B888,'Tabelas auxiliares'!$A$65:$C$102,3,FALSE),"")</f>
        <v>LIMPEZA / COPEIRAGEM / COLETA DE LIXO INFECTANTE /MATERIAIS DE LIMPEZA E COPA (PAPEL TOALHA, HIGIÊNICO) / BOMBONAS RESÍDUOS QUÍMICOS</v>
      </c>
      <c r="I888" t="s">
        <v>1235</v>
      </c>
      <c r="J888" t="s">
        <v>2582</v>
      </c>
      <c r="K888" t="s">
        <v>2583</v>
      </c>
      <c r="L888" t="s">
        <v>1773</v>
      </c>
      <c r="M888" t="s">
        <v>2490</v>
      </c>
      <c r="N888" t="s">
        <v>166</v>
      </c>
      <c r="O888" t="s">
        <v>167</v>
      </c>
      <c r="P888" t="s">
        <v>200</v>
      </c>
      <c r="Q888" t="s">
        <v>168</v>
      </c>
      <c r="R888" t="s">
        <v>165</v>
      </c>
      <c r="S888" t="s">
        <v>597</v>
      </c>
      <c r="T888" t="s">
        <v>164</v>
      </c>
      <c r="U888" t="s">
        <v>118</v>
      </c>
      <c r="V888" t="s">
        <v>2477</v>
      </c>
      <c r="W888" t="s">
        <v>2478</v>
      </c>
      <c r="X888" s="51" t="str">
        <f t="shared" si="22"/>
        <v>3</v>
      </c>
      <c r="Y888" s="51" t="str">
        <f>IF(T888="","",IF(AND(T888&lt;&gt;'Tabelas auxiliares'!$B$236,T888&lt;&gt;'Tabelas auxiliares'!$B$237,T888&lt;&gt;'Tabelas auxiliares'!$C$236,T888&lt;&gt;'Tabelas auxiliares'!$C$237,T888&lt;&gt;'Tabelas auxiliares'!$D$236),"FOLHA DE PESSOAL",IF(X888='Tabelas auxiliares'!$A$237,"CUSTEIO",IF(X888='Tabelas auxiliares'!$A$236,"INVESTIMENTO","ERRO - VERIFICAR"))))</f>
        <v>CUSTEIO</v>
      </c>
      <c r="Z888" s="64">
        <f t="shared" si="23"/>
        <v>3321.4</v>
      </c>
      <c r="AA888" s="44">
        <v>3321.4</v>
      </c>
    </row>
    <row r="889" spans="1:29" x14ac:dyDescent="0.25">
      <c r="A889" t="s">
        <v>594</v>
      </c>
      <c r="B889" t="s">
        <v>309</v>
      </c>
      <c r="C889" t="s">
        <v>595</v>
      </c>
      <c r="D889" t="s">
        <v>35</v>
      </c>
      <c r="E889" t="s">
        <v>117</v>
      </c>
      <c r="F889" s="51" t="str">
        <f>IFERROR(VLOOKUP(D889,'Tabelas auxiliares'!$A$3:$B$61,2,FALSE),"")</f>
        <v>PU - PREFEITURA UNIVERSITÁRIA</v>
      </c>
      <c r="G889" s="51" t="str">
        <f>IFERROR(VLOOKUP($B889,'Tabelas auxiliares'!$A$65:$C$102,2,FALSE),"")</f>
        <v>Limpeza e copeiragem</v>
      </c>
      <c r="H889" s="51" t="str">
        <f>IFERROR(VLOOKUP($B889,'Tabelas auxiliares'!$A$65:$C$102,3,FALSE),"")</f>
        <v>LIMPEZA / COPEIRAGEM / COLETA DE LIXO INFECTANTE /MATERIAIS DE LIMPEZA E COPA (PAPEL TOALHA, HIGIÊNICO) / BOMBONAS RESÍDUOS QUÍMICOS</v>
      </c>
      <c r="I889" t="s">
        <v>1235</v>
      </c>
      <c r="J889" t="s">
        <v>2582</v>
      </c>
      <c r="K889" t="s">
        <v>5536</v>
      </c>
      <c r="L889" t="s">
        <v>1773</v>
      </c>
      <c r="M889" t="s">
        <v>5537</v>
      </c>
      <c r="N889" t="s">
        <v>166</v>
      </c>
      <c r="O889" t="s">
        <v>167</v>
      </c>
      <c r="P889" t="s">
        <v>200</v>
      </c>
      <c r="Q889" t="s">
        <v>168</v>
      </c>
      <c r="R889" t="s">
        <v>165</v>
      </c>
      <c r="S889" t="s">
        <v>597</v>
      </c>
      <c r="T889" t="s">
        <v>164</v>
      </c>
      <c r="U889" t="s">
        <v>118</v>
      </c>
      <c r="V889" t="s">
        <v>2477</v>
      </c>
      <c r="W889" t="s">
        <v>2478</v>
      </c>
      <c r="X889" s="51" t="str">
        <f t="shared" si="22"/>
        <v>3</v>
      </c>
      <c r="Y889" s="51" t="str">
        <f>IF(T889="","",IF(AND(T889&lt;&gt;'Tabelas auxiliares'!$B$236,T889&lt;&gt;'Tabelas auxiliares'!$B$237,T889&lt;&gt;'Tabelas auxiliares'!$C$236,T889&lt;&gt;'Tabelas auxiliares'!$C$237,T889&lt;&gt;'Tabelas auxiliares'!$D$236),"FOLHA DE PESSOAL",IF(X889='Tabelas auxiliares'!$A$237,"CUSTEIO",IF(X889='Tabelas auxiliares'!$A$236,"INVESTIMENTO","ERRO - VERIFICAR"))))</f>
        <v>CUSTEIO</v>
      </c>
      <c r="Z889" s="64">
        <f t="shared" si="23"/>
        <v>1478.4</v>
      </c>
      <c r="AA889" s="44">
        <v>1478.4</v>
      </c>
    </row>
    <row r="890" spans="1:29" x14ac:dyDescent="0.25">
      <c r="A890" t="s">
        <v>594</v>
      </c>
      <c r="B890" t="s">
        <v>309</v>
      </c>
      <c r="C890" t="s">
        <v>595</v>
      </c>
      <c r="D890" t="s">
        <v>35</v>
      </c>
      <c r="E890" t="s">
        <v>117</v>
      </c>
      <c r="F890" s="51" t="str">
        <f>IFERROR(VLOOKUP(D890,'Tabelas auxiliares'!$A$3:$B$61,2,FALSE),"")</f>
        <v>PU - PREFEITURA UNIVERSITÁRIA</v>
      </c>
      <c r="G890" s="51" t="str">
        <f>IFERROR(VLOOKUP($B890,'Tabelas auxiliares'!$A$65:$C$102,2,FALSE),"")</f>
        <v>Limpeza e copeiragem</v>
      </c>
      <c r="H890" s="51" t="str">
        <f>IFERROR(VLOOKUP($B890,'Tabelas auxiliares'!$A$65:$C$102,3,FALSE),"")</f>
        <v>LIMPEZA / COPEIRAGEM / COLETA DE LIXO INFECTANTE /MATERIAIS DE LIMPEZA E COPA (PAPEL TOALHA, HIGIÊNICO) / BOMBONAS RESÍDUOS QUÍMICOS</v>
      </c>
      <c r="I890" t="s">
        <v>1235</v>
      </c>
      <c r="J890" t="s">
        <v>2582</v>
      </c>
      <c r="K890" t="s">
        <v>2584</v>
      </c>
      <c r="L890" t="s">
        <v>1773</v>
      </c>
      <c r="M890" t="s">
        <v>2585</v>
      </c>
      <c r="N890" t="s">
        <v>166</v>
      </c>
      <c r="O890" t="s">
        <v>167</v>
      </c>
      <c r="P890" t="s">
        <v>200</v>
      </c>
      <c r="Q890" t="s">
        <v>168</v>
      </c>
      <c r="R890" t="s">
        <v>165</v>
      </c>
      <c r="S890" t="s">
        <v>597</v>
      </c>
      <c r="T890" t="s">
        <v>164</v>
      </c>
      <c r="U890" t="s">
        <v>118</v>
      </c>
      <c r="V890" t="s">
        <v>2493</v>
      </c>
      <c r="W890" t="s">
        <v>2494</v>
      </c>
      <c r="X890" s="51" t="str">
        <f t="shared" si="22"/>
        <v>3</v>
      </c>
      <c r="Y890" s="51" t="str">
        <f>IF(T890="","",IF(AND(T890&lt;&gt;'Tabelas auxiliares'!$B$236,T890&lt;&gt;'Tabelas auxiliares'!$B$237,T890&lt;&gt;'Tabelas auxiliares'!$C$236,T890&lt;&gt;'Tabelas auxiliares'!$C$237,T890&lt;&gt;'Tabelas auxiliares'!$D$236),"FOLHA DE PESSOAL",IF(X890='Tabelas auxiliares'!$A$237,"CUSTEIO",IF(X890='Tabelas auxiliares'!$A$236,"INVESTIMENTO","ERRO - VERIFICAR"))))</f>
        <v>CUSTEIO</v>
      </c>
      <c r="Z890" s="64">
        <f t="shared" si="23"/>
        <v>8075</v>
      </c>
      <c r="AA890" s="44">
        <v>8075</v>
      </c>
    </row>
    <row r="891" spans="1:29" x14ac:dyDescent="0.25">
      <c r="A891" t="s">
        <v>594</v>
      </c>
      <c r="B891" t="s">
        <v>309</v>
      </c>
      <c r="C891" t="s">
        <v>595</v>
      </c>
      <c r="D891" t="s">
        <v>35</v>
      </c>
      <c r="E891" t="s">
        <v>117</v>
      </c>
      <c r="F891" s="51" t="str">
        <f>IFERROR(VLOOKUP(D891,'Tabelas auxiliares'!$A$3:$B$61,2,FALSE),"")</f>
        <v>PU - PREFEITURA UNIVERSITÁRIA</v>
      </c>
      <c r="G891" s="51" t="str">
        <f>IFERROR(VLOOKUP($B891,'Tabelas auxiliares'!$A$65:$C$102,2,FALSE),"")</f>
        <v>Limpeza e copeiragem</v>
      </c>
      <c r="H891" s="51" t="str">
        <f>IFERROR(VLOOKUP($B891,'Tabelas auxiliares'!$A$65:$C$102,3,FALSE),"")</f>
        <v>LIMPEZA / COPEIRAGEM / COLETA DE LIXO INFECTANTE /MATERIAIS DE LIMPEZA E COPA (PAPEL TOALHA, HIGIÊNICO) / BOMBONAS RESÍDUOS QUÍMICOS</v>
      </c>
      <c r="I891" t="s">
        <v>1297</v>
      </c>
      <c r="J891" t="s">
        <v>2551</v>
      </c>
      <c r="K891" t="s">
        <v>2586</v>
      </c>
      <c r="L891" t="s">
        <v>2513</v>
      </c>
      <c r="M891" t="s">
        <v>2587</v>
      </c>
      <c r="N891" t="s">
        <v>166</v>
      </c>
      <c r="O891" t="s">
        <v>167</v>
      </c>
      <c r="P891" t="s">
        <v>200</v>
      </c>
      <c r="Q891" t="s">
        <v>168</v>
      </c>
      <c r="R891" t="s">
        <v>165</v>
      </c>
      <c r="S891" t="s">
        <v>597</v>
      </c>
      <c r="T891" t="s">
        <v>164</v>
      </c>
      <c r="U891" t="s">
        <v>118</v>
      </c>
      <c r="V891" t="s">
        <v>2487</v>
      </c>
      <c r="W891" t="s">
        <v>2488</v>
      </c>
      <c r="X891" s="51" t="str">
        <f t="shared" si="22"/>
        <v>3</v>
      </c>
      <c r="Y891" s="51" t="str">
        <f>IF(T891="","",IF(AND(T891&lt;&gt;'Tabelas auxiliares'!$B$236,T891&lt;&gt;'Tabelas auxiliares'!$B$237,T891&lt;&gt;'Tabelas auxiliares'!$C$236,T891&lt;&gt;'Tabelas auxiliares'!$C$237,T891&lt;&gt;'Tabelas auxiliares'!$D$236),"FOLHA DE PESSOAL",IF(X891='Tabelas auxiliares'!$A$237,"CUSTEIO",IF(X891='Tabelas auxiliares'!$A$236,"INVESTIMENTO","ERRO - VERIFICAR"))))</f>
        <v>CUSTEIO</v>
      </c>
      <c r="Z891" s="64">
        <f t="shared" si="23"/>
        <v>231.6</v>
      </c>
      <c r="AA891" s="44">
        <v>231.6</v>
      </c>
    </row>
    <row r="892" spans="1:29" x14ac:dyDescent="0.25">
      <c r="A892" t="s">
        <v>594</v>
      </c>
      <c r="B892" t="s">
        <v>309</v>
      </c>
      <c r="C892" t="s">
        <v>595</v>
      </c>
      <c r="D892" t="s">
        <v>35</v>
      </c>
      <c r="E892" t="s">
        <v>117</v>
      </c>
      <c r="F892" s="51" t="str">
        <f>IFERROR(VLOOKUP(D892,'Tabelas auxiliares'!$A$3:$B$61,2,FALSE),"")</f>
        <v>PU - PREFEITURA UNIVERSITÁRIA</v>
      </c>
      <c r="G892" s="51" t="str">
        <f>IFERROR(VLOOKUP($B892,'Tabelas auxiliares'!$A$65:$C$102,2,FALSE),"")</f>
        <v>Limpeza e copeiragem</v>
      </c>
      <c r="H892" s="51" t="str">
        <f>IFERROR(VLOOKUP($B892,'Tabelas auxiliares'!$A$65:$C$102,3,FALSE),"")</f>
        <v>LIMPEZA / COPEIRAGEM / COLETA DE LIXO INFECTANTE /MATERIAIS DE LIMPEZA E COPA (PAPEL TOALHA, HIGIÊNICO) / BOMBONAS RESÍDUOS QUÍMICOS</v>
      </c>
      <c r="I892" t="s">
        <v>1297</v>
      </c>
      <c r="J892" t="s">
        <v>2551</v>
      </c>
      <c r="K892" t="s">
        <v>2588</v>
      </c>
      <c r="L892" t="s">
        <v>2513</v>
      </c>
      <c r="M892" t="s">
        <v>2557</v>
      </c>
      <c r="N892" t="s">
        <v>166</v>
      </c>
      <c r="O892" t="s">
        <v>167</v>
      </c>
      <c r="P892" t="s">
        <v>200</v>
      </c>
      <c r="Q892" t="s">
        <v>168</v>
      </c>
      <c r="R892" t="s">
        <v>165</v>
      </c>
      <c r="S892" t="s">
        <v>597</v>
      </c>
      <c r="T892" t="s">
        <v>164</v>
      </c>
      <c r="U892" t="s">
        <v>118</v>
      </c>
      <c r="V892" t="s">
        <v>2487</v>
      </c>
      <c r="W892" t="s">
        <v>2488</v>
      </c>
      <c r="X892" s="51" t="str">
        <f t="shared" si="22"/>
        <v>3</v>
      </c>
      <c r="Y892" s="51" t="str">
        <f>IF(T892="","",IF(AND(T892&lt;&gt;'Tabelas auxiliares'!$B$236,T892&lt;&gt;'Tabelas auxiliares'!$B$237,T892&lt;&gt;'Tabelas auxiliares'!$C$236,T892&lt;&gt;'Tabelas auxiliares'!$C$237,T892&lt;&gt;'Tabelas auxiliares'!$D$236),"FOLHA DE PESSOAL",IF(X892='Tabelas auxiliares'!$A$237,"CUSTEIO",IF(X892='Tabelas auxiliares'!$A$236,"INVESTIMENTO","ERRO - VERIFICAR"))))</f>
        <v>CUSTEIO</v>
      </c>
      <c r="Z892" s="64">
        <f t="shared" si="23"/>
        <v>1620</v>
      </c>
      <c r="AA892" s="44">
        <v>1620</v>
      </c>
    </row>
    <row r="893" spans="1:29" x14ac:dyDescent="0.25">
      <c r="A893" t="s">
        <v>594</v>
      </c>
      <c r="B893" t="s">
        <v>309</v>
      </c>
      <c r="C893" t="s">
        <v>595</v>
      </c>
      <c r="D893" t="s">
        <v>35</v>
      </c>
      <c r="E893" t="s">
        <v>117</v>
      </c>
      <c r="F893" s="51" t="str">
        <f>IFERROR(VLOOKUP(D893,'Tabelas auxiliares'!$A$3:$B$61,2,FALSE),"")</f>
        <v>PU - PREFEITURA UNIVERSITÁRIA</v>
      </c>
      <c r="G893" s="51" t="str">
        <f>IFERROR(VLOOKUP($B893,'Tabelas auxiliares'!$A$65:$C$102,2,FALSE),"")</f>
        <v>Limpeza e copeiragem</v>
      </c>
      <c r="H893" s="51" t="str">
        <f>IFERROR(VLOOKUP($B893,'Tabelas auxiliares'!$A$65:$C$102,3,FALSE),"")</f>
        <v>LIMPEZA / COPEIRAGEM / COLETA DE LIXO INFECTANTE /MATERIAIS DE LIMPEZA E COPA (PAPEL TOALHA, HIGIÊNICO) / BOMBONAS RESÍDUOS QUÍMICOS</v>
      </c>
      <c r="I893" t="s">
        <v>830</v>
      </c>
      <c r="J893" t="s">
        <v>2574</v>
      </c>
      <c r="K893" t="s">
        <v>5538</v>
      </c>
      <c r="L893" t="s">
        <v>2576</v>
      </c>
      <c r="M893" t="s">
        <v>5539</v>
      </c>
      <c r="N893" t="s">
        <v>166</v>
      </c>
      <c r="O893" t="s">
        <v>167</v>
      </c>
      <c r="P893" t="s">
        <v>200</v>
      </c>
      <c r="Q893" t="s">
        <v>168</v>
      </c>
      <c r="R893" t="s">
        <v>165</v>
      </c>
      <c r="S893" t="s">
        <v>597</v>
      </c>
      <c r="T893" t="s">
        <v>164</v>
      </c>
      <c r="U893" t="s">
        <v>118</v>
      </c>
      <c r="V893" t="s">
        <v>2483</v>
      </c>
      <c r="W893" t="s">
        <v>2484</v>
      </c>
      <c r="X893" s="51" t="str">
        <f t="shared" si="22"/>
        <v>3</v>
      </c>
      <c r="Y893" s="51" t="str">
        <f>IF(T893="","",IF(AND(T893&lt;&gt;'Tabelas auxiliares'!$B$236,T893&lt;&gt;'Tabelas auxiliares'!$B$237,T893&lt;&gt;'Tabelas auxiliares'!$C$236,T893&lt;&gt;'Tabelas auxiliares'!$C$237,T893&lt;&gt;'Tabelas auxiliares'!$D$236),"FOLHA DE PESSOAL",IF(X893='Tabelas auxiliares'!$A$237,"CUSTEIO",IF(X893='Tabelas auxiliares'!$A$236,"INVESTIMENTO","ERRO - VERIFICAR"))))</f>
        <v>CUSTEIO</v>
      </c>
      <c r="Z893" s="64">
        <f t="shared" si="23"/>
        <v>384</v>
      </c>
      <c r="AA893" s="44">
        <v>384</v>
      </c>
    </row>
    <row r="894" spans="1:29" x14ac:dyDescent="0.25">
      <c r="A894" t="s">
        <v>594</v>
      </c>
      <c r="B894" t="s">
        <v>309</v>
      </c>
      <c r="C894" t="s">
        <v>595</v>
      </c>
      <c r="D894" t="s">
        <v>35</v>
      </c>
      <c r="E894" t="s">
        <v>117</v>
      </c>
      <c r="F894" s="51" t="str">
        <f>IFERROR(VLOOKUP(D894,'Tabelas auxiliares'!$A$3:$B$61,2,FALSE),"")</f>
        <v>PU - PREFEITURA UNIVERSITÁRIA</v>
      </c>
      <c r="G894" s="51" t="str">
        <f>IFERROR(VLOOKUP($B894,'Tabelas auxiliares'!$A$65:$C$102,2,FALSE),"")</f>
        <v>Limpeza e copeiragem</v>
      </c>
      <c r="H894" s="51" t="str">
        <f>IFERROR(VLOOKUP($B894,'Tabelas auxiliares'!$A$65:$C$102,3,FALSE),"")</f>
        <v>LIMPEZA / COPEIRAGEM / COLETA DE LIXO INFECTANTE /MATERIAIS DE LIMPEZA E COPA (PAPEL TOALHA, HIGIÊNICO) / BOMBONAS RESÍDUOS QUÍMICOS</v>
      </c>
      <c r="I894" t="s">
        <v>830</v>
      </c>
      <c r="J894" t="s">
        <v>2574</v>
      </c>
      <c r="K894" t="s">
        <v>5540</v>
      </c>
      <c r="L894" t="s">
        <v>2576</v>
      </c>
      <c r="M894" t="s">
        <v>2581</v>
      </c>
      <c r="N894" t="s">
        <v>166</v>
      </c>
      <c r="O894" t="s">
        <v>167</v>
      </c>
      <c r="P894" t="s">
        <v>200</v>
      </c>
      <c r="Q894" t="s">
        <v>168</v>
      </c>
      <c r="R894" t="s">
        <v>165</v>
      </c>
      <c r="S894" t="s">
        <v>597</v>
      </c>
      <c r="T894" t="s">
        <v>164</v>
      </c>
      <c r="U894" t="s">
        <v>118</v>
      </c>
      <c r="V894" t="s">
        <v>2483</v>
      </c>
      <c r="W894" t="s">
        <v>2484</v>
      </c>
      <c r="X894" s="51" t="str">
        <f t="shared" si="22"/>
        <v>3</v>
      </c>
      <c r="Y894" s="51" t="str">
        <f>IF(T894="","",IF(AND(T894&lt;&gt;'Tabelas auxiliares'!$B$236,T894&lt;&gt;'Tabelas auxiliares'!$B$237,T894&lt;&gt;'Tabelas auxiliares'!$C$236,T894&lt;&gt;'Tabelas auxiliares'!$C$237,T894&lt;&gt;'Tabelas auxiliares'!$D$236),"FOLHA DE PESSOAL",IF(X894='Tabelas auxiliares'!$A$237,"CUSTEIO",IF(X894='Tabelas auxiliares'!$A$236,"INVESTIMENTO","ERRO - VERIFICAR"))))</f>
        <v>CUSTEIO</v>
      </c>
      <c r="Z894" s="64">
        <f t="shared" si="23"/>
        <v>50</v>
      </c>
      <c r="AA894" s="44">
        <v>50</v>
      </c>
    </row>
    <row r="895" spans="1:29" x14ac:dyDescent="0.25">
      <c r="A895" t="s">
        <v>594</v>
      </c>
      <c r="B895" t="s">
        <v>309</v>
      </c>
      <c r="C895" t="s">
        <v>595</v>
      </c>
      <c r="D895" t="s">
        <v>35</v>
      </c>
      <c r="E895" t="s">
        <v>117</v>
      </c>
      <c r="F895" s="51" t="str">
        <f>IFERROR(VLOOKUP(D895,'Tabelas auxiliares'!$A$3:$B$61,2,FALSE),"")</f>
        <v>PU - PREFEITURA UNIVERSITÁRIA</v>
      </c>
      <c r="G895" s="51" t="str">
        <f>IFERROR(VLOOKUP($B895,'Tabelas auxiliares'!$A$65:$C$102,2,FALSE),"")</f>
        <v>Limpeza e copeiragem</v>
      </c>
      <c r="H895" s="51" t="str">
        <f>IFERROR(VLOOKUP($B895,'Tabelas auxiliares'!$A$65:$C$102,3,FALSE),"")</f>
        <v>LIMPEZA / COPEIRAGEM / COLETA DE LIXO INFECTANTE /MATERIAIS DE LIMPEZA E COPA (PAPEL TOALHA, HIGIÊNICO) / BOMBONAS RESÍDUOS QUÍMICOS</v>
      </c>
      <c r="I895" t="s">
        <v>790</v>
      </c>
      <c r="J895" t="s">
        <v>2574</v>
      </c>
      <c r="K895" t="s">
        <v>2589</v>
      </c>
      <c r="L895" t="s">
        <v>2576</v>
      </c>
      <c r="M895" t="s">
        <v>2590</v>
      </c>
      <c r="N895" t="s">
        <v>166</v>
      </c>
      <c r="O895" t="s">
        <v>167</v>
      </c>
      <c r="P895" t="s">
        <v>200</v>
      </c>
      <c r="Q895" t="s">
        <v>168</v>
      </c>
      <c r="R895" t="s">
        <v>165</v>
      </c>
      <c r="S895" t="s">
        <v>597</v>
      </c>
      <c r="T895" t="s">
        <v>164</v>
      </c>
      <c r="U895" t="s">
        <v>118</v>
      </c>
      <c r="V895" t="s">
        <v>2483</v>
      </c>
      <c r="W895" t="s">
        <v>2484</v>
      </c>
      <c r="X895" s="51" t="str">
        <f t="shared" si="22"/>
        <v>3</v>
      </c>
      <c r="Y895" s="51" t="str">
        <f>IF(T895="","",IF(AND(T895&lt;&gt;'Tabelas auxiliares'!$B$236,T895&lt;&gt;'Tabelas auxiliares'!$B$237,T895&lt;&gt;'Tabelas auxiliares'!$C$236,T895&lt;&gt;'Tabelas auxiliares'!$C$237,T895&lt;&gt;'Tabelas auxiliares'!$D$236),"FOLHA DE PESSOAL",IF(X895='Tabelas auxiliares'!$A$237,"CUSTEIO",IF(X895='Tabelas auxiliares'!$A$236,"INVESTIMENTO","ERRO - VERIFICAR"))))</f>
        <v>CUSTEIO</v>
      </c>
      <c r="Z895" s="64">
        <f t="shared" si="23"/>
        <v>659.5</v>
      </c>
      <c r="AA895" s="44">
        <v>659.5</v>
      </c>
    </row>
    <row r="896" spans="1:29" x14ac:dyDescent="0.25">
      <c r="A896" t="s">
        <v>594</v>
      </c>
      <c r="B896" t="s">
        <v>309</v>
      </c>
      <c r="C896" t="s">
        <v>595</v>
      </c>
      <c r="D896" t="s">
        <v>35</v>
      </c>
      <c r="E896" t="s">
        <v>117</v>
      </c>
      <c r="F896" s="51" t="str">
        <f>IFERROR(VLOOKUP(D896,'Tabelas auxiliares'!$A$3:$B$61,2,FALSE),"")</f>
        <v>PU - PREFEITURA UNIVERSITÁRIA</v>
      </c>
      <c r="G896" s="51" t="str">
        <f>IFERROR(VLOOKUP($B896,'Tabelas auxiliares'!$A$65:$C$102,2,FALSE),"")</f>
        <v>Limpeza e copeiragem</v>
      </c>
      <c r="H896" s="51" t="str">
        <f>IFERROR(VLOOKUP($B896,'Tabelas auxiliares'!$A$65:$C$102,3,FALSE),"")</f>
        <v>LIMPEZA / COPEIRAGEM / COLETA DE LIXO INFECTANTE /MATERIAIS DE LIMPEZA E COPA (PAPEL TOALHA, HIGIÊNICO) / BOMBONAS RESÍDUOS QUÍMICOS</v>
      </c>
      <c r="I896" t="s">
        <v>1456</v>
      </c>
      <c r="J896" t="s">
        <v>5541</v>
      </c>
      <c r="K896" t="s">
        <v>5542</v>
      </c>
      <c r="L896" t="s">
        <v>2475</v>
      </c>
      <c r="M896" t="s">
        <v>5543</v>
      </c>
      <c r="N896" t="s">
        <v>166</v>
      </c>
      <c r="O896" t="s">
        <v>167</v>
      </c>
      <c r="P896" t="s">
        <v>200</v>
      </c>
      <c r="Q896" t="s">
        <v>168</v>
      </c>
      <c r="R896" t="s">
        <v>165</v>
      </c>
      <c r="S896" t="s">
        <v>119</v>
      </c>
      <c r="T896" t="s">
        <v>228</v>
      </c>
      <c r="U896" t="s">
        <v>795</v>
      </c>
      <c r="V896" t="s">
        <v>2477</v>
      </c>
      <c r="W896" t="s">
        <v>2478</v>
      </c>
      <c r="X896" s="51" t="str">
        <f t="shared" si="22"/>
        <v>3</v>
      </c>
      <c r="Y896" s="51" t="str">
        <f>IF(T896="","",IF(AND(T896&lt;&gt;'Tabelas auxiliares'!$B$236,T896&lt;&gt;'Tabelas auxiliares'!$B$237,T896&lt;&gt;'Tabelas auxiliares'!$C$236,T896&lt;&gt;'Tabelas auxiliares'!$C$237,T896&lt;&gt;'Tabelas auxiliares'!$D$236),"FOLHA DE PESSOAL",IF(X896='Tabelas auxiliares'!$A$237,"CUSTEIO",IF(X896='Tabelas auxiliares'!$A$236,"INVESTIMENTO","ERRO - VERIFICAR"))))</f>
        <v>CUSTEIO</v>
      </c>
      <c r="Z896" s="64">
        <f t="shared" si="23"/>
        <v>22000</v>
      </c>
      <c r="AA896" s="44">
        <v>22000</v>
      </c>
    </row>
    <row r="897" spans="1:29" x14ac:dyDescent="0.25">
      <c r="A897" t="s">
        <v>594</v>
      </c>
      <c r="B897" t="s">
        <v>312</v>
      </c>
      <c r="C897" t="s">
        <v>595</v>
      </c>
      <c r="D897" t="s">
        <v>43</v>
      </c>
      <c r="E897" t="s">
        <v>117</v>
      </c>
      <c r="F897" s="51" t="str">
        <f>IFERROR(VLOOKUP(D897,'Tabelas auxiliares'!$A$3:$B$61,2,FALSE),"")</f>
        <v>CECS - COMPRAS COMPARTILHADAS</v>
      </c>
      <c r="G897" s="51" t="str">
        <f>IFERROR(VLOOKUP($B897,'Tabelas auxiliares'!$A$65:$C$102,2,FALSE),"")</f>
        <v>Materiais didáticos e serviços - Graduação</v>
      </c>
      <c r="H897" s="51" t="str">
        <f>IFERROR(VLOOKUP($B897,'Tabelas auxiliares'!$A$65:$C$102,3,FALSE),"")</f>
        <v xml:space="preserve">VIDRARIAS / MATERIAL DE CONSUMO / MANUTENÇÃO DE EQUIPAMENTOS / REAGENTES QUIMICOS / MATERIAIS E SERVIÇOS DIVERSOS PARA LABORATORIOS DIDÁTICOS E CURSOS DE GRADUAÇÃO / EPIS PARA LABORATÓRIOS </v>
      </c>
      <c r="I897" t="s">
        <v>614</v>
      </c>
      <c r="J897" t="s">
        <v>2591</v>
      </c>
      <c r="K897" t="s">
        <v>2592</v>
      </c>
      <c r="L897" t="s">
        <v>2593</v>
      </c>
      <c r="M897" t="s">
        <v>2594</v>
      </c>
      <c r="N897" t="s">
        <v>166</v>
      </c>
      <c r="O897" t="s">
        <v>167</v>
      </c>
      <c r="P897" t="s">
        <v>200</v>
      </c>
      <c r="Q897" t="s">
        <v>168</v>
      </c>
      <c r="R897" t="s">
        <v>165</v>
      </c>
      <c r="S897" t="s">
        <v>119</v>
      </c>
      <c r="T897" t="s">
        <v>164</v>
      </c>
      <c r="U897" t="s">
        <v>118</v>
      </c>
      <c r="V897" t="s">
        <v>2595</v>
      </c>
      <c r="W897" t="s">
        <v>2596</v>
      </c>
      <c r="X897" s="51" t="str">
        <f t="shared" si="22"/>
        <v>3</v>
      </c>
      <c r="Y897" s="51" t="str">
        <f>IF(T897="","",IF(AND(T897&lt;&gt;'Tabelas auxiliares'!$B$236,T897&lt;&gt;'Tabelas auxiliares'!$B$237,T897&lt;&gt;'Tabelas auxiliares'!$C$236,T897&lt;&gt;'Tabelas auxiliares'!$C$237,T897&lt;&gt;'Tabelas auxiliares'!$D$236),"FOLHA DE PESSOAL",IF(X897='Tabelas auxiliares'!$A$237,"CUSTEIO",IF(X897='Tabelas auxiliares'!$A$236,"INVESTIMENTO","ERRO - VERIFICAR"))))</f>
        <v>CUSTEIO</v>
      </c>
      <c r="Z897" s="64">
        <f t="shared" si="23"/>
        <v>1325.8</v>
      </c>
      <c r="AC897" s="44">
        <v>1325.8</v>
      </c>
    </row>
    <row r="898" spans="1:29" x14ac:dyDescent="0.25">
      <c r="A898" t="s">
        <v>594</v>
      </c>
      <c r="B898" t="s">
        <v>312</v>
      </c>
      <c r="C898" t="s">
        <v>595</v>
      </c>
      <c r="D898" t="s">
        <v>43</v>
      </c>
      <c r="E898" t="s">
        <v>117</v>
      </c>
      <c r="F898" s="51" t="str">
        <f>IFERROR(VLOOKUP(D898,'Tabelas auxiliares'!$A$3:$B$61,2,FALSE),"")</f>
        <v>CECS - COMPRAS COMPARTILHADAS</v>
      </c>
      <c r="G898" s="51" t="str">
        <f>IFERROR(VLOOKUP($B898,'Tabelas auxiliares'!$A$65:$C$102,2,FALSE),"")</f>
        <v>Materiais didáticos e serviços - Graduação</v>
      </c>
      <c r="H898" s="51" t="str">
        <f>IFERROR(VLOOKUP($B898,'Tabelas auxiliares'!$A$65:$C$102,3,FALSE),"")</f>
        <v xml:space="preserve">VIDRARIAS / MATERIAL DE CONSUMO / MANUTENÇÃO DE EQUIPAMENTOS / REAGENTES QUIMICOS / MATERIAIS E SERVIÇOS DIVERSOS PARA LABORATORIOS DIDÁTICOS E CURSOS DE GRADUAÇÃO / EPIS PARA LABORATÓRIOS </v>
      </c>
      <c r="I898" t="s">
        <v>614</v>
      </c>
      <c r="J898" t="s">
        <v>2591</v>
      </c>
      <c r="K898" t="s">
        <v>2597</v>
      </c>
      <c r="L898" t="s">
        <v>2593</v>
      </c>
      <c r="M898" t="s">
        <v>2598</v>
      </c>
      <c r="N898" t="s">
        <v>166</v>
      </c>
      <c r="O898" t="s">
        <v>167</v>
      </c>
      <c r="P898" t="s">
        <v>200</v>
      </c>
      <c r="Q898" t="s">
        <v>168</v>
      </c>
      <c r="R898" t="s">
        <v>165</v>
      </c>
      <c r="S898" t="s">
        <v>119</v>
      </c>
      <c r="T898" t="s">
        <v>164</v>
      </c>
      <c r="U898" t="s">
        <v>118</v>
      </c>
      <c r="V898" t="s">
        <v>2595</v>
      </c>
      <c r="W898" t="s">
        <v>2596</v>
      </c>
      <c r="X898" s="51" t="str">
        <f t="shared" si="22"/>
        <v>3</v>
      </c>
      <c r="Y898" s="51" t="str">
        <f>IF(T898="","",IF(AND(T898&lt;&gt;'Tabelas auxiliares'!$B$236,T898&lt;&gt;'Tabelas auxiliares'!$B$237,T898&lt;&gt;'Tabelas auxiliares'!$C$236,T898&lt;&gt;'Tabelas auxiliares'!$C$237,T898&lt;&gt;'Tabelas auxiliares'!$D$236),"FOLHA DE PESSOAL",IF(X898='Tabelas auxiliares'!$A$237,"CUSTEIO",IF(X898='Tabelas auxiliares'!$A$236,"INVESTIMENTO","ERRO - VERIFICAR"))))</f>
        <v>CUSTEIO</v>
      </c>
      <c r="Z898" s="64">
        <f t="shared" si="23"/>
        <v>6913</v>
      </c>
      <c r="AC898" s="44">
        <v>6913</v>
      </c>
    </row>
    <row r="899" spans="1:29" x14ac:dyDescent="0.25">
      <c r="A899" t="s">
        <v>594</v>
      </c>
      <c r="B899" t="s">
        <v>312</v>
      </c>
      <c r="C899" t="s">
        <v>595</v>
      </c>
      <c r="D899" t="s">
        <v>43</v>
      </c>
      <c r="E899" t="s">
        <v>117</v>
      </c>
      <c r="F899" s="51" t="str">
        <f>IFERROR(VLOOKUP(D899,'Tabelas auxiliares'!$A$3:$B$61,2,FALSE),"")</f>
        <v>CECS - COMPRAS COMPARTILHADAS</v>
      </c>
      <c r="G899" s="51" t="str">
        <f>IFERROR(VLOOKUP($B899,'Tabelas auxiliares'!$A$65:$C$102,2,FALSE),"")</f>
        <v>Materiais didáticos e serviços - Graduação</v>
      </c>
      <c r="H899" s="51" t="str">
        <f>IFERROR(VLOOKUP($B899,'Tabelas auxiliares'!$A$65:$C$102,3,FALSE),"")</f>
        <v xml:space="preserve">VIDRARIAS / MATERIAL DE CONSUMO / MANUTENÇÃO DE EQUIPAMENTOS / REAGENTES QUIMICOS / MATERIAIS E SERVIÇOS DIVERSOS PARA LABORATORIOS DIDÁTICOS E CURSOS DE GRADUAÇÃO / EPIS PARA LABORATÓRIOS </v>
      </c>
      <c r="I899" t="s">
        <v>614</v>
      </c>
      <c r="J899" t="s">
        <v>2591</v>
      </c>
      <c r="K899" t="s">
        <v>2599</v>
      </c>
      <c r="L899" t="s">
        <v>2593</v>
      </c>
      <c r="M899" t="s">
        <v>2600</v>
      </c>
      <c r="N899" t="s">
        <v>166</v>
      </c>
      <c r="O899" t="s">
        <v>167</v>
      </c>
      <c r="P899" t="s">
        <v>200</v>
      </c>
      <c r="Q899" t="s">
        <v>168</v>
      </c>
      <c r="R899" t="s">
        <v>165</v>
      </c>
      <c r="S899" t="s">
        <v>119</v>
      </c>
      <c r="T899" t="s">
        <v>164</v>
      </c>
      <c r="U899" t="s">
        <v>118</v>
      </c>
      <c r="V899" t="s">
        <v>2595</v>
      </c>
      <c r="W899" t="s">
        <v>2596</v>
      </c>
      <c r="X899" s="51" t="str">
        <f t="shared" si="22"/>
        <v>3</v>
      </c>
      <c r="Y899" s="51" t="str">
        <f>IF(T899="","",IF(AND(T899&lt;&gt;'Tabelas auxiliares'!$B$236,T899&lt;&gt;'Tabelas auxiliares'!$B$237,T899&lt;&gt;'Tabelas auxiliares'!$C$236,T899&lt;&gt;'Tabelas auxiliares'!$C$237,T899&lt;&gt;'Tabelas auxiliares'!$D$236),"FOLHA DE PESSOAL",IF(X899='Tabelas auxiliares'!$A$237,"CUSTEIO",IF(X899='Tabelas auxiliares'!$A$236,"INVESTIMENTO","ERRO - VERIFICAR"))))</f>
        <v>CUSTEIO</v>
      </c>
      <c r="Z899" s="64">
        <f t="shared" si="23"/>
        <v>16660</v>
      </c>
      <c r="AC899" s="44">
        <v>16660</v>
      </c>
    </row>
    <row r="900" spans="1:29" x14ac:dyDescent="0.25">
      <c r="A900" t="s">
        <v>594</v>
      </c>
      <c r="B900" t="s">
        <v>312</v>
      </c>
      <c r="C900" t="s">
        <v>595</v>
      </c>
      <c r="D900" t="s">
        <v>43</v>
      </c>
      <c r="E900" t="s">
        <v>117</v>
      </c>
      <c r="F900" s="51" t="str">
        <f>IFERROR(VLOOKUP(D900,'Tabelas auxiliares'!$A$3:$B$61,2,FALSE),"")</f>
        <v>CECS - COMPRAS COMPARTILHADAS</v>
      </c>
      <c r="G900" s="51" t="str">
        <f>IFERROR(VLOOKUP($B900,'Tabelas auxiliares'!$A$65:$C$102,2,FALSE),"")</f>
        <v>Materiais didáticos e serviços - Graduação</v>
      </c>
      <c r="H900" s="51" t="str">
        <f>IFERROR(VLOOKUP($B900,'Tabelas auxiliares'!$A$65:$C$102,3,FALSE),"")</f>
        <v xml:space="preserve">VIDRARIAS / MATERIAL DE CONSUMO / MANUTENÇÃO DE EQUIPAMENTOS / REAGENTES QUIMICOS / MATERIAIS E SERVIÇOS DIVERSOS PARA LABORATORIOS DIDÁTICOS E CURSOS DE GRADUAÇÃO / EPIS PARA LABORATÓRIOS </v>
      </c>
      <c r="I900" t="s">
        <v>614</v>
      </c>
      <c r="J900" t="s">
        <v>2591</v>
      </c>
      <c r="K900" t="s">
        <v>2601</v>
      </c>
      <c r="L900" t="s">
        <v>2593</v>
      </c>
      <c r="M900" t="s">
        <v>2602</v>
      </c>
      <c r="N900" t="s">
        <v>166</v>
      </c>
      <c r="O900" t="s">
        <v>167</v>
      </c>
      <c r="P900" t="s">
        <v>200</v>
      </c>
      <c r="Q900" t="s">
        <v>168</v>
      </c>
      <c r="R900" t="s">
        <v>165</v>
      </c>
      <c r="S900" t="s">
        <v>119</v>
      </c>
      <c r="T900" t="s">
        <v>164</v>
      </c>
      <c r="U900" t="s">
        <v>118</v>
      </c>
      <c r="V900" t="s">
        <v>2595</v>
      </c>
      <c r="W900" t="s">
        <v>2596</v>
      </c>
      <c r="X900" s="51" t="str">
        <f t="shared" si="22"/>
        <v>3</v>
      </c>
      <c r="Y900" s="51" t="str">
        <f>IF(T900="","",IF(AND(T900&lt;&gt;'Tabelas auxiliares'!$B$236,T900&lt;&gt;'Tabelas auxiliares'!$B$237,T900&lt;&gt;'Tabelas auxiliares'!$C$236,T900&lt;&gt;'Tabelas auxiliares'!$C$237,T900&lt;&gt;'Tabelas auxiliares'!$D$236),"FOLHA DE PESSOAL",IF(X900='Tabelas auxiliares'!$A$237,"CUSTEIO",IF(X900='Tabelas auxiliares'!$A$236,"INVESTIMENTO","ERRO - VERIFICAR"))))</f>
        <v>CUSTEIO</v>
      </c>
      <c r="Z900" s="64">
        <f t="shared" si="23"/>
        <v>993.4</v>
      </c>
      <c r="AC900" s="44">
        <v>993.4</v>
      </c>
    </row>
    <row r="901" spans="1:29" x14ac:dyDescent="0.25">
      <c r="A901" t="s">
        <v>594</v>
      </c>
      <c r="B901" t="s">
        <v>312</v>
      </c>
      <c r="C901" t="s">
        <v>595</v>
      </c>
      <c r="D901" t="s">
        <v>45</v>
      </c>
      <c r="E901" t="s">
        <v>117</v>
      </c>
      <c r="F901" s="51" t="str">
        <f>IFERROR(VLOOKUP(D901,'Tabelas auxiliares'!$A$3:$B$61,2,FALSE),"")</f>
        <v>CMCC - CENTRO DE MATEMÁTICA, COMPUTAÇÃO E COGNIÇÃO</v>
      </c>
      <c r="G901" s="51" t="str">
        <f>IFERROR(VLOOKUP($B901,'Tabelas auxiliares'!$A$65:$C$102,2,FALSE),"")</f>
        <v>Materiais didáticos e serviços - Graduação</v>
      </c>
      <c r="H901" s="51" t="str">
        <f>IFERROR(VLOOKUP($B901,'Tabelas auxiliares'!$A$65:$C$102,3,FALSE),"")</f>
        <v xml:space="preserve">VIDRARIAS / MATERIAL DE CONSUMO / MANUTENÇÃO DE EQUIPAMENTOS / REAGENTES QUIMICOS / MATERIAIS E SERVIÇOS DIVERSOS PARA LABORATORIOS DIDÁTICOS E CURSOS DE GRADUAÇÃO / EPIS PARA LABORATÓRIOS </v>
      </c>
      <c r="I901" t="s">
        <v>2426</v>
      </c>
      <c r="J901" t="s">
        <v>2603</v>
      </c>
      <c r="K901" t="s">
        <v>2604</v>
      </c>
      <c r="L901" t="s">
        <v>2605</v>
      </c>
      <c r="M901" t="s">
        <v>1859</v>
      </c>
      <c r="N901" t="s">
        <v>166</v>
      </c>
      <c r="O901" t="s">
        <v>167</v>
      </c>
      <c r="P901" t="s">
        <v>200</v>
      </c>
      <c r="Q901" t="s">
        <v>168</v>
      </c>
      <c r="R901" t="s">
        <v>165</v>
      </c>
      <c r="S901" t="s">
        <v>119</v>
      </c>
      <c r="T901" t="s">
        <v>164</v>
      </c>
      <c r="U901" t="s">
        <v>118</v>
      </c>
      <c r="V901" t="s">
        <v>2606</v>
      </c>
      <c r="W901" t="s">
        <v>2607</v>
      </c>
      <c r="X901" s="51" t="str">
        <f t="shared" si="22"/>
        <v>3</v>
      </c>
      <c r="Y901" s="51" t="str">
        <f>IF(T901="","",IF(AND(T901&lt;&gt;'Tabelas auxiliares'!$B$236,T901&lt;&gt;'Tabelas auxiliares'!$B$237,T901&lt;&gt;'Tabelas auxiliares'!$C$236,T901&lt;&gt;'Tabelas auxiliares'!$C$237,T901&lt;&gt;'Tabelas auxiliares'!$D$236),"FOLHA DE PESSOAL",IF(X901='Tabelas auxiliares'!$A$237,"CUSTEIO",IF(X901='Tabelas auxiliares'!$A$236,"INVESTIMENTO","ERRO - VERIFICAR"))))</f>
        <v>CUSTEIO</v>
      </c>
      <c r="Z901" s="64">
        <f t="shared" si="23"/>
        <v>7700</v>
      </c>
      <c r="AC901" s="44">
        <v>7700</v>
      </c>
    </row>
    <row r="902" spans="1:29" x14ac:dyDescent="0.25">
      <c r="A902" t="s">
        <v>594</v>
      </c>
      <c r="B902" t="s">
        <v>312</v>
      </c>
      <c r="C902" t="s">
        <v>595</v>
      </c>
      <c r="D902" t="s">
        <v>45</v>
      </c>
      <c r="E902" t="s">
        <v>117</v>
      </c>
      <c r="F902" s="51" t="str">
        <f>IFERROR(VLOOKUP(D902,'Tabelas auxiliares'!$A$3:$B$61,2,FALSE),"")</f>
        <v>CMCC - CENTRO DE MATEMÁTICA, COMPUTAÇÃO E COGNIÇÃO</v>
      </c>
      <c r="G902" s="51" t="str">
        <f>IFERROR(VLOOKUP($B902,'Tabelas auxiliares'!$A$65:$C$102,2,FALSE),"")</f>
        <v>Materiais didáticos e serviços - Graduação</v>
      </c>
      <c r="H902" s="51" t="str">
        <f>IFERROR(VLOOKUP($B902,'Tabelas auxiliares'!$A$65:$C$102,3,FALSE),"")</f>
        <v xml:space="preserve">VIDRARIAS / MATERIAL DE CONSUMO / MANUTENÇÃO DE EQUIPAMENTOS / REAGENTES QUIMICOS / MATERIAIS E SERVIÇOS DIVERSOS PARA LABORATORIOS DIDÁTICOS E CURSOS DE GRADUAÇÃO / EPIS PARA LABORATÓRIOS </v>
      </c>
      <c r="I902" t="s">
        <v>2608</v>
      </c>
      <c r="J902" t="s">
        <v>2609</v>
      </c>
      <c r="K902" t="s">
        <v>2610</v>
      </c>
      <c r="L902" t="s">
        <v>2611</v>
      </c>
      <c r="M902" t="s">
        <v>2612</v>
      </c>
      <c r="N902" t="s">
        <v>166</v>
      </c>
      <c r="O902" t="s">
        <v>167</v>
      </c>
      <c r="P902" t="s">
        <v>200</v>
      </c>
      <c r="Q902" t="s">
        <v>168</v>
      </c>
      <c r="R902" t="s">
        <v>165</v>
      </c>
      <c r="S902" t="s">
        <v>119</v>
      </c>
      <c r="T902" t="s">
        <v>164</v>
      </c>
      <c r="U902" t="s">
        <v>118</v>
      </c>
      <c r="V902" t="s">
        <v>2613</v>
      </c>
      <c r="W902" t="s">
        <v>2614</v>
      </c>
      <c r="X902" s="51" t="str">
        <f t="shared" si="22"/>
        <v>3</v>
      </c>
      <c r="Y902" s="51" t="str">
        <f>IF(T902="","",IF(AND(T902&lt;&gt;'Tabelas auxiliares'!$B$236,T902&lt;&gt;'Tabelas auxiliares'!$B$237,T902&lt;&gt;'Tabelas auxiliares'!$C$236,T902&lt;&gt;'Tabelas auxiliares'!$C$237,T902&lt;&gt;'Tabelas auxiliares'!$D$236),"FOLHA DE PESSOAL",IF(X902='Tabelas auxiliares'!$A$237,"CUSTEIO",IF(X902='Tabelas auxiliares'!$A$236,"INVESTIMENTO","ERRO - VERIFICAR"))))</f>
        <v>CUSTEIO</v>
      </c>
      <c r="Z902" s="64">
        <f t="shared" si="23"/>
        <v>4749.3500000000004</v>
      </c>
      <c r="AA902" s="44">
        <v>4749.3500000000004</v>
      </c>
    </row>
    <row r="903" spans="1:29" x14ac:dyDescent="0.25">
      <c r="A903" t="s">
        <v>594</v>
      </c>
      <c r="B903" t="s">
        <v>312</v>
      </c>
      <c r="C903" t="s">
        <v>595</v>
      </c>
      <c r="D903" t="s">
        <v>45</v>
      </c>
      <c r="E903" t="s">
        <v>117</v>
      </c>
      <c r="F903" s="51" t="str">
        <f>IFERROR(VLOOKUP(D903,'Tabelas auxiliares'!$A$3:$B$61,2,FALSE),"")</f>
        <v>CMCC - CENTRO DE MATEMÁTICA, COMPUTAÇÃO E COGNIÇÃO</v>
      </c>
      <c r="G903" s="51" t="str">
        <f>IFERROR(VLOOKUP($B903,'Tabelas auxiliares'!$A$65:$C$102,2,FALSE),"")</f>
        <v>Materiais didáticos e serviços - Graduação</v>
      </c>
      <c r="H903" s="51" t="str">
        <f>IFERROR(VLOOKUP($B903,'Tabelas auxiliares'!$A$65:$C$102,3,FALSE),"")</f>
        <v xml:space="preserve">VIDRARIAS / MATERIAL DE CONSUMO / MANUTENÇÃO DE EQUIPAMENTOS / REAGENTES QUIMICOS / MATERIAIS E SERVIÇOS DIVERSOS PARA LABORATORIOS DIDÁTICOS E CURSOS DE GRADUAÇÃO / EPIS PARA LABORATÓRIOS </v>
      </c>
      <c r="I903" t="s">
        <v>2608</v>
      </c>
      <c r="J903" t="s">
        <v>2615</v>
      </c>
      <c r="K903" t="s">
        <v>2616</v>
      </c>
      <c r="L903" t="s">
        <v>2611</v>
      </c>
      <c r="M903" t="s">
        <v>2612</v>
      </c>
      <c r="N903" t="s">
        <v>166</v>
      </c>
      <c r="O903" t="s">
        <v>167</v>
      </c>
      <c r="P903" t="s">
        <v>200</v>
      </c>
      <c r="Q903" t="s">
        <v>168</v>
      </c>
      <c r="R903" t="s">
        <v>165</v>
      </c>
      <c r="S903" t="s">
        <v>119</v>
      </c>
      <c r="T903" t="s">
        <v>164</v>
      </c>
      <c r="U903" t="s">
        <v>118</v>
      </c>
      <c r="V903" t="s">
        <v>2606</v>
      </c>
      <c r="W903" t="s">
        <v>2607</v>
      </c>
      <c r="X903" s="51" t="str">
        <f t="shared" si="22"/>
        <v>3</v>
      </c>
      <c r="Y903" s="51" t="str">
        <f>IF(T903="","",IF(AND(T903&lt;&gt;'Tabelas auxiliares'!$B$236,T903&lt;&gt;'Tabelas auxiliares'!$B$237,T903&lt;&gt;'Tabelas auxiliares'!$C$236,T903&lt;&gt;'Tabelas auxiliares'!$C$237,T903&lt;&gt;'Tabelas auxiliares'!$D$236),"FOLHA DE PESSOAL",IF(X903='Tabelas auxiliares'!$A$237,"CUSTEIO",IF(X903='Tabelas auxiliares'!$A$236,"INVESTIMENTO","ERRO - VERIFICAR"))))</f>
        <v>CUSTEIO</v>
      </c>
      <c r="Z903" s="64">
        <f t="shared" si="23"/>
        <v>1800</v>
      </c>
      <c r="AA903" s="44">
        <v>1800</v>
      </c>
    </row>
    <row r="904" spans="1:29" x14ac:dyDescent="0.25">
      <c r="A904" t="s">
        <v>594</v>
      </c>
      <c r="B904" t="s">
        <v>312</v>
      </c>
      <c r="C904" t="s">
        <v>595</v>
      </c>
      <c r="D904" t="s">
        <v>45</v>
      </c>
      <c r="E904" t="s">
        <v>117</v>
      </c>
      <c r="F904" s="51" t="str">
        <f>IFERROR(VLOOKUP(D904,'Tabelas auxiliares'!$A$3:$B$61,2,FALSE),"")</f>
        <v>CMCC - CENTRO DE MATEMÁTICA, COMPUTAÇÃO E COGNIÇÃO</v>
      </c>
      <c r="G904" s="51" t="str">
        <f>IFERROR(VLOOKUP($B904,'Tabelas auxiliares'!$A$65:$C$102,2,FALSE),"")</f>
        <v>Materiais didáticos e serviços - Graduação</v>
      </c>
      <c r="H904" s="51" t="str">
        <f>IFERROR(VLOOKUP($B904,'Tabelas auxiliares'!$A$65:$C$102,3,FALSE),"")</f>
        <v xml:space="preserve">VIDRARIAS / MATERIAL DE CONSUMO / MANUTENÇÃO DE EQUIPAMENTOS / REAGENTES QUIMICOS / MATERIAIS E SERVIÇOS DIVERSOS PARA LABORATORIOS DIDÁTICOS E CURSOS DE GRADUAÇÃO / EPIS PARA LABORATÓRIOS </v>
      </c>
      <c r="I904" t="s">
        <v>2608</v>
      </c>
      <c r="J904" t="s">
        <v>2617</v>
      </c>
      <c r="K904" t="s">
        <v>2618</v>
      </c>
      <c r="L904" t="s">
        <v>2619</v>
      </c>
      <c r="M904" t="s">
        <v>2620</v>
      </c>
      <c r="N904" t="s">
        <v>166</v>
      </c>
      <c r="O904" t="s">
        <v>167</v>
      </c>
      <c r="P904" t="s">
        <v>200</v>
      </c>
      <c r="Q904" t="s">
        <v>168</v>
      </c>
      <c r="R904" t="s">
        <v>165</v>
      </c>
      <c r="S904" t="s">
        <v>119</v>
      </c>
      <c r="T904" t="s">
        <v>164</v>
      </c>
      <c r="U904" t="s">
        <v>118</v>
      </c>
      <c r="V904" t="s">
        <v>2606</v>
      </c>
      <c r="W904" t="s">
        <v>2607</v>
      </c>
      <c r="X904" s="51" t="str">
        <f t="shared" si="22"/>
        <v>3</v>
      </c>
      <c r="Y904" s="51" t="str">
        <f>IF(T904="","",IF(AND(T904&lt;&gt;'Tabelas auxiliares'!$B$236,T904&lt;&gt;'Tabelas auxiliares'!$B$237,T904&lt;&gt;'Tabelas auxiliares'!$C$236,T904&lt;&gt;'Tabelas auxiliares'!$C$237,T904&lt;&gt;'Tabelas auxiliares'!$D$236),"FOLHA DE PESSOAL",IF(X904='Tabelas auxiliares'!$A$237,"CUSTEIO",IF(X904='Tabelas auxiliares'!$A$236,"INVESTIMENTO","ERRO - VERIFICAR"))))</f>
        <v>CUSTEIO</v>
      </c>
      <c r="Z904" s="64">
        <f t="shared" si="23"/>
        <v>5980</v>
      </c>
      <c r="AA904" s="44">
        <v>5980</v>
      </c>
    </row>
    <row r="905" spans="1:29" x14ac:dyDescent="0.25">
      <c r="A905" t="s">
        <v>594</v>
      </c>
      <c r="B905" t="s">
        <v>312</v>
      </c>
      <c r="C905" t="s">
        <v>595</v>
      </c>
      <c r="D905" t="s">
        <v>45</v>
      </c>
      <c r="E905" t="s">
        <v>117</v>
      </c>
      <c r="F905" s="51" t="str">
        <f>IFERROR(VLOOKUP(D905,'Tabelas auxiliares'!$A$3:$B$61,2,FALSE),"")</f>
        <v>CMCC - CENTRO DE MATEMÁTICA, COMPUTAÇÃO E COGNIÇÃO</v>
      </c>
      <c r="G905" s="51" t="str">
        <f>IFERROR(VLOOKUP($B905,'Tabelas auxiliares'!$A$65:$C$102,2,FALSE),"")</f>
        <v>Materiais didáticos e serviços - Graduação</v>
      </c>
      <c r="H905" s="51" t="str">
        <f>IFERROR(VLOOKUP($B905,'Tabelas auxiliares'!$A$65:$C$102,3,FALSE),"")</f>
        <v xml:space="preserve">VIDRARIAS / MATERIAL DE CONSUMO / MANUTENÇÃO DE EQUIPAMENTOS / REAGENTES QUIMICOS / MATERIAIS E SERVIÇOS DIVERSOS PARA LABORATORIOS DIDÁTICOS E CURSOS DE GRADUAÇÃO / EPIS PARA LABORATÓRIOS </v>
      </c>
      <c r="I905" t="s">
        <v>1084</v>
      </c>
      <c r="J905" t="s">
        <v>2621</v>
      </c>
      <c r="K905" t="s">
        <v>2622</v>
      </c>
      <c r="L905" t="s">
        <v>2623</v>
      </c>
      <c r="M905" t="s">
        <v>2624</v>
      </c>
      <c r="N905" t="s">
        <v>166</v>
      </c>
      <c r="O905" t="s">
        <v>167</v>
      </c>
      <c r="P905" t="s">
        <v>200</v>
      </c>
      <c r="Q905" t="s">
        <v>168</v>
      </c>
      <c r="R905" t="s">
        <v>165</v>
      </c>
      <c r="S905" t="s">
        <v>119</v>
      </c>
      <c r="T905" t="s">
        <v>164</v>
      </c>
      <c r="U905" t="s">
        <v>118</v>
      </c>
      <c r="V905" t="s">
        <v>2606</v>
      </c>
      <c r="W905" t="s">
        <v>2607</v>
      </c>
      <c r="X905" s="51" t="str">
        <f t="shared" si="22"/>
        <v>3</v>
      </c>
      <c r="Y905" s="51" t="str">
        <f>IF(T905="","",IF(AND(T905&lt;&gt;'Tabelas auxiliares'!$B$236,T905&lt;&gt;'Tabelas auxiliares'!$B$237,T905&lt;&gt;'Tabelas auxiliares'!$C$236,T905&lt;&gt;'Tabelas auxiliares'!$C$237,T905&lt;&gt;'Tabelas auxiliares'!$D$236),"FOLHA DE PESSOAL",IF(X905='Tabelas auxiliares'!$A$237,"CUSTEIO",IF(X905='Tabelas auxiliares'!$A$236,"INVESTIMENTO","ERRO - VERIFICAR"))))</f>
        <v>CUSTEIO</v>
      </c>
      <c r="Z905" s="64">
        <f t="shared" si="23"/>
        <v>4370</v>
      </c>
      <c r="AA905" s="44">
        <v>4370</v>
      </c>
    </row>
    <row r="906" spans="1:29" x14ac:dyDescent="0.25">
      <c r="A906" t="s">
        <v>594</v>
      </c>
      <c r="B906" t="s">
        <v>312</v>
      </c>
      <c r="C906" t="s">
        <v>595</v>
      </c>
      <c r="D906" t="s">
        <v>49</v>
      </c>
      <c r="E906" t="s">
        <v>117</v>
      </c>
      <c r="F906" s="51" t="str">
        <f>IFERROR(VLOOKUP(D906,'Tabelas auxiliares'!$A$3:$B$61,2,FALSE),"")</f>
        <v>CCNH - CENTRO DE CIÊNCIAS NATURAIS E HUMANAS</v>
      </c>
      <c r="G906" s="51" t="str">
        <f>IFERROR(VLOOKUP($B906,'Tabelas auxiliares'!$A$65:$C$102,2,FALSE),"")</f>
        <v>Materiais didáticos e serviços - Graduação</v>
      </c>
      <c r="H906" s="51" t="str">
        <f>IFERROR(VLOOKUP($B906,'Tabelas auxiliares'!$A$65:$C$102,3,FALSE),"")</f>
        <v xml:space="preserve">VIDRARIAS / MATERIAL DE CONSUMO / MANUTENÇÃO DE EQUIPAMENTOS / REAGENTES QUIMICOS / MATERIAIS E SERVIÇOS DIVERSOS PARA LABORATORIOS DIDÁTICOS E CURSOS DE GRADUAÇÃO / EPIS PARA LABORATÓRIOS </v>
      </c>
      <c r="I906" t="s">
        <v>948</v>
      </c>
      <c r="J906" t="s">
        <v>2625</v>
      </c>
      <c r="K906" t="s">
        <v>2626</v>
      </c>
      <c r="L906" t="s">
        <v>2627</v>
      </c>
      <c r="M906" t="s">
        <v>2628</v>
      </c>
      <c r="N906" t="s">
        <v>166</v>
      </c>
      <c r="O906" t="s">
        <v>167</v>
      </c>
      <c r="P906" t="s">
        <v>200</v>
      </c>
      <c r="Q906" t="s">
        <v>168</v>
      </c>
      <c r="R906" t="s">
        <v>165</v>
      </c>
      <c r="S906" t="s">
        <v>119</v>
      </c>
      <c r="T906" t="s">
        <v>164</v>
      </c>
      <c r="U906" t="s">
        <v>118</v>
      </c>
      <c r="V906" t="s">
        <v>2629</v>
      </c>
      <c r="W906" t="s">
        <v>2630</v>
      </c>
      <c r="X906" s="51" t="str">
        <f t="shared" si="22"/>
        <v>3</v>
      </c>
      <c r="Y906" s="51" t="str">
        <f>IF(T906="","",IF(AND(T906&lt;&gt;'Tabelas auxiliares'!$B$236,T906&lt;&gt;'Tabelas auxiliares'!$B$237,T906&lt;&gt;'Tabelas auxiliares'!$C$236,T906&lt;&gt;'Tabelas auxiliares'!$C$237,T906&lt;&gt;'Tabelas auxiliares'!$D$236),"FOLHA DE PESSOAL",IF(X906='Tabelas auxiliares'!$A$237,"CUSTEIO",IF(X906='Tabelas auxiliares'!$A$236,"INVESTIMENTO","ERRO - VERIFICAR"))))</f>
        <v>CUSTEIO</v>
      </c>
      <c r="Z906" s="64">
        <f t="shared" si="23"/>
        <v>249.55</v>
      </c>
      <c r="AC906" s="44">
        <v>249.55</v>
      </c>
    </row>
    <row r="907" spans="1:29" x14ac:dyDescent="0.25">
      <c r="A907" t="s">
        <v>594</v>
      </c>
      <c r="B907" t="s">
        <v>312</v>
      </c>
      <c r="C907" t="s">
        <v>595</v>
      </c>
      <c r="D907" t="s">
        <v>49</v>
      </c>
      <c r="E907" t="s">
        <v>117</v>
      </c>
      <c r="F907" s="51" t="str">
        <f>IFERROR(VLOOKUP(D907,'Tabelas auxiliares'!$A$3:$B$61,2,FALSE),"")</f>
        <v>CCNH - CENTRO DE CIÊNCIAS NATURAIS E HUMANAS</v>
      </c>
      <c r="G907" s="51" t="str">
        <f>IFERROR(VLOOKUP($B907,'Tabelas auxiliares'!$A$65:$C$102,2,FALSE),"")</f>
        <v>Materiais didáticos e serviços - Graduação</v>
      </c>
      <c r="H907" s="51" t="str">
        <f>IFERROR(VLOOKUP($B907,'Tabelas auxiliares'!$A$65:$C$102,3,FALSE),"")</f>
        <v xml:space="preserve">VIDRARIAS / MATERIAL DE CONSUMO / MANUTENÇÃO DE EQUIPAMENTOS / REAGENTES QUIMICOS / MATERIAIS E SERVIÇOS DIVERSOS PARA LABORATORIOS DIDÁTICOS E CURSOS DE GRADUAÇÃO / EPIS PARA LABORATÓRIOS </v>
      </c>
      <c r="I907" t="s">
        <v>948</v>
      </c>
      <c r="J907" t="s">
        <v>2625</v>
      </c>
      <c r="K907" t="s">
        <v>2631</v>
      </c>
      <c r="L907" t="s">
        <v>2627</v>
      </c>
      <c r="M907" t="s">
        <v>2632</v>
      </c>
      <c r="N907" t="s">
        <v>166</v>
      </c>
      <c r="O907" t="s">
        <v>167</v>
      </c>
      <c r="P907" t="s">
        <v>200</v>
      </c>
      <c r="Q907" t="s">
        <v>168</v>
      </c>
      <c r="R907" t="s">
        <v>165</v>
      </c>
      <c r="S907" t="s">
        <v>119</v>
      </c>
      <c r="T907" t="s">
        <v>164</v>
      </c>
      <c r="U907" t="s">
        <v>118</v>
      </c>
      <c r="V907" t="s">
        <v>2629</v>
      </c>
      <c r="W907" t="s">
        <v>2630</v>
      </c>
      <c r="X907" s="51" t="str">
        <f t="shared" si="22"/>
        <v>3</v>
      </c>
      <c r="Y907" s="51" t="str">
        <f>IF(T907="","",IF(AND(T907&lt;&gt;'Tabelas auxiliares'!$B$236,T907&lt;&gt;'Tabelas auxiliares'!$B$237,T907&lt;&gt;'Tabelas auxiliares'!$C$236,T907&lt;&gt;'Tabelas auxiliares'!$C$237,T907&lt;&gt;'Tabelas auxiliares'!$D$236),"FOLHA DE PESSOAL",IF(X907='Tabelas auxiliares'!$A$237,"CUSTEIO",IF(X907='Tabelas auxiliares'!$A$236,"INVESTIMENTO","ERRO - VERIFICAR"))))</f>
        <v>CUSTEIO</v>
      </c>
      <c r="Z907" s="64">
        <f t="shared" si="23"/>
        <v>1594.7</v>
      </c>
      <c r="AC907" s="44">
        <v>1594.7</v>
      </c>
    </row>
    <row r="908" spans="1:29" x14ac:dyDescent="0.25">
      <c r="A908" t="s">
        <v>594</v>
      </c>
      <c r="B908" t="s">
        <v>312</v>
      </c>
      <c r="C908" t="s">
        <v>595</v>
      </c>
      <c r="D908" t="s">
        <v>49</v>
      </c>
      <c r="E908" t="s">
        <v>117</v>
      </c>
      <c r="F908" s="51" t="str">
        <f>IFERROR(VLOOKUP(D908,'Tabelas auxiliares'!$A$3:$B$61,2,FALSE),"")</f>
        <v>CCNH - CENTRO DE CIÊNCIAS NATURAIS E HUMANAS</v>
      </c>
      <c r="G908" s="51" t="str">
        <f>IFERROR(VLOOKUP($B908,'Tabelas auxiliares'!$A$65:$C$102,2,FALSE),"")</f>
        <v>Materiais didáticos e serviços - Graduação</v>
      </c>
      <c r="H908" s="51" t="str">
        <f>IFERROR(VLOOKUP($B908,'Tabelas auxiliares'!$A$65:$C$102,3,FALSE),"")</f>
        <v xml:space="preserve">VIDRARIAS / MATERIAL DE CONSUMO / MANUTENÇÃO DE EQUIPAMENTOS / REAGENTES QUIMICOS / MATERIAIS E SERVIÇOS DIVERSOS PARA LABORATORIOS DIDÁTICOS E CURSOS DE GRADUAÇÃO / EPIS PARA LABORATÓRIOS </v>
      </c>
      <c r="I908" t="s">
        <v>948</v>
      </c>
      <c r="J908" t="s">
        <v>2625</v>
      </c>
      <c r="K908" t="s">
        <v>2633</v>
      </c>
      <c r="L908" t="s">
        <v>2627</v>
      </c>
      <c r="M908" t="s">
        <v>2634</v>
      </c>
      <c r="N908" t="s">
        <v>166</v>
      </c>
      <c r="O908" t="s">
        <v>167</v>
      </c>
      <c r="P908" t="s">
        <v>200</v>
      </c>
      <c r="Q908" t="s">
        <v>168</v>
      </c>
      <c r="R908" t="s">
        <v>165</v>
      </c>
      <c r="S908" t="s">
        <v>119</v>
      </c>
      <c r="T908" t="s">
        <v>164</v>
      </c>
      <c r="U908" t="s">
        <v>118</v>
      </c>
      <c r="V908" t="s">
        <v>2629</v>
      </c>
      <c r="W908" t="s">
        <v>2630</v>
      </c>
      <c r="X908" s="51" t="str">
        <f t="shared" si="22"/>
        <v>3</v>
      </c>
      <c r="Y908" s="51" t="str">
        <f>IF(T908="","",IF(AND(T908&lt;&gt;'Tabelas auxiliares'!$B$236,T908&lt;&gt;'Tabelas auxiliares'!$B$237,T908&lt;&gt;'Tabelas auxiliares'!$C$236,T908&lt;&gt;'Tabelas auxiliares'!$C$237,T908&lt;&gt;'Tabelas auxiliares'!$D$236),"FOLHA DE PESSOAL",IF(X908='Tabelas auxiliares'!$A$237,"CUSTEIO",IF(X908='Tabelas auxiliares'!$A$236,"INVESTIMENTO","ERRO - VERIFICAR"))))</f>
        <v>CUSTEIO</v>
      </c>
      <c r="Z908" s="64">
        <f t="shared" si="23"/>
        <v>1562.22</v>
      </c>
      <c r="AC908" s="44">
        <v>1562.22</v>
      </c>
    </row>
    <row r="909" spans="1:29" x14ac:dyDescent="0.25">
      <c r="A909" t="s">
        <v>594</v>
      </c>
      <c r="B909" t="s">
        <v>312</v>
      </c>
      <c r="C909" t="s">
        <v>595</v>
      </c>
      <c r="D909" t="s">
        <v>49</v>
      </c>
      <c r="E909" t="s">
        <v>117</v>
      </c>
      <c r="F909" s="51" t="str">
        <f>IFERROR(VLOOKUP(D909,'Tabelas auxiliares'!$A$3:$B$61,2,FALSE),"")</f>
        <v>CCNH - CENTRO DE CIÊNCIAS NATURAIS E HUMANAS</v>
      </c>
      <c r="G909" s="51" t="str">
        <f>IFERROR(VLOOKUP($B909,'Tabelas auxiliares'!$A$65:$C$102,2,FALSE),"")</f>
        <v>Materiais didáticos e serviços - Graduação</v>
      </c>
      <c r="H909" s="51" t="str">
        <f>IFERROR(VLOOKUP($B909,'Tabelas auxiliares'!$A$65:$C$102,3,FALSE),"")</f>
        <v xml:space="preserve">VIDRARIAS / MATERIAL DE CONSUMO / MANUTENÇÃO DE EQUIPAMENTOS / REAGENTES QUIMICOS / MATERIAIS E SERVIÇOS DIVERSOS PARA LABORATORIOS DIDÁTICOS E CURSOS DE GRADUAÇÃO / EPIS PARA LABORATÓRIOS </v>
      </c>
      <c r="I909" t="s">
        <v>790</v>
      </c>
      <c r="J909" t="s">
        <v>571</v>
      </c>
      <c r="K909" t="s">
        <v>5544</v>
      </c>
      <c r="L909" t="s">
        <v>5545</v>
      </c>
      <c r="M909" t="s">
        <v>5546</v>
      </c>
      <c r="N909" t="s">
        <v>166</v>
      </c>
      <c r="O909" t="s">
        <v>167</v>
      </c>
      <c r="P909" t="s">
        <v>200</v>
      </c>
      <c r="Q909" t="s">
        <v>168</v>
      </c>
      <c r="R909" t="s">
        <v>165</v>
      </c>
      <c r="S909" t="s">
        <v>119</v>
      </c>
      <c r="T909" t="s">
        <v>164</v>
      </c>
      <c r="U909" t="s">
        <v>118</v>
      </c>
      <c r="V909" t="s">
        <v>2635</v>
      </c>
      <c r="W909" t="s">
        <v>2636</v>
      </c>
      <c r="X909" s="51" t="str">
        <f t="shared" si="22"/>
        <v>3</v>
      </c>
      <c r="Y909" s="51" t="str">
        <f>IF(T909="","",IF(AND(T909&lt;&gt;'Tabelas auxiliares'!$B$236,T909&lt;&gt;'Tabelas auxiliares'!$B$237,T909&lt;&gt;'Tabelas auxiliares'!$C$236,T909&lt;&gt;'Tabelas auxiliares'!$C$237,T909&lt;&gt;'Tabelas auxiliares'!$D$236),"FOLHA DE PESSOAL",IF(X909='Tabelas auxiliares'!$A$237,"CUSTEIO",IF(X909='Tabelas auxiliares'!$A$236,"INVESTIMENTO","ERRO - VERIFICAR"))))</f>
        <v>CUSTEIO</v>
      </c>
      <c r="Z909" s="64">
        <f t="shared" si="23"/>
        <v>148.5</v>
      </c>
      <c r="AA909" s="44">
        <v>148.5</v>
      </c>
    </row>
    <row r="910" spans="1:29" x14ac:dyDescent="0.25">
      <c r="A910" t="s">
        <v>594</v>
      </c>
      <c r="B910" t="s">
        <v>312</v>
      </c>
      <c r="C910" t="s">
        <v>595</v>
      </c>
      <c r="D910" t="s">
        <v>49</v>
      </c>
      <c r="E910" t="s">
        <v>117</v>
      </c>
      <c r="F910" s="51" t="str">
        <f>IFERROR(VLOOKUP(D910,'Tabelas auxiliares'!$A$3:$B$61,2,FALSE),"")</f>
        <v>CCNH - CENTRO DE CIÊNCIAS NATURAIS E HUMANAS</v>
      </c>
      <c r="G910" s="51" t="str">
        <f>IFERROR(VLOOKUP($B910,'Tabelas auxiliares'!$A$65:$C$102,2,FALSE),"")</f>
        <v>Materiais didáticos e serviços - Graduação</v>
      </c>
      <c r="H910" s="51" t="str">
        <f>IFERROR(VLOOKUP($B910,'Tabelas auxiliares'!$A$65:$C$102,3,FALSE),"")</f>
        <v xml:space="preserve">VIDRARIAS / MATERIAL DE CONSUMO / MANUTENÇÃO DE EQUIPAMENTOS / REAGENTES QUIMICOS / MATERIAIS E SERVIÇOS DIVERSOS PARA LABORATORIOS DIDÁTICOS E CURSOS DE GRADUAÇÃO / EPIS PARA LABORATÓRIOS </v>
      </c>
      <c r="I910" t="s">
        <v>790</v>
      </c>
      <c r="J910" t="s">
        <v>571</v>
      </c>
      <c r="K910" t="s">
        <v>5547</v>
      </c>
      <c r="L910" t="s">
        <v>5545</v>
      </c>
      <c r="M910" t="s">
        <v>2628</v>
      </c>
      <c r="N910" t="s">
        <v>166</v>
      </c>
      <c r="O910" t="s">
        <v>167</v>
      </c>
      <c r="P910" t="s">
        <v>200</v>
      </c>
      <c r="Q910" t="s">
        <v>168</v>
      </c>
      <c r="R910" t="s">
        <v>165</v>
      </c>
      <c r="S910" t="s">
        <v>119</v>
      </c>
      <c r="T910" t="s">
        <v>164</v>
      </c>
      <c r="U910" t="s">
        <v>118</v>
      </c>
      <c r="V910" t="s">
        <v>2635</v>
      </c>
      <c r="W910" t="s">
        <v>2636</v>
      </c>
      <c r="X910" s="51" t="str">
        <f t="shared" si="22"/>
        <v>3</v>
      </c>
      <c r="Y910" s="51" t="str">
        <f>IF(T910="","",IF(AND(T910&lt;&gt;'Tabelas auxiliares'!$B$236,T910&lt;&gt;'Tabelas auxiliares'!$B$237,T910&lt;&gt;'Tabelas auxiliares'!$C$236,T910&lt;&gt;'Tabelas auxiliares'!$C$237,T910&lt;&gt;'Tabelas auxiliares'!$D$236),"FOLHA DE PESSOAL",IF(X910='Tabelas auxiliares'!$A$237,"CUSTEIO",IF(X910='Tabelas auxiliares'!$A$236,"INVESTIMENTO","ERRO - VERIFICAR"))))</f>
        <v>CUSTEIO</v>
      </c>
      <c r="Z910" s="64">
        <f t="shared" si="23"/>
        <v>38.159999999999997</v>
      </c>
      <c r="AA910" s="44">
        <v>38.159999999999997</v>
      </c>
    </row>
    <row r="911" spans="1:29" x14ac:dyDescent="0.25">
      <c r="A911" t="s">
        <v>594</v>
      </c>
      <c r="B911" t="s">
        <v>312</v>
      </c>
      <c r="C911" t="s">
        <v>595</v>
      </c>
      <c r="D911" t="s">
        <v>49</v>
      </c>
      <c r="E911" t="s">
        <v>117</v>
      </c>
      <c r="F911" s="51" t="str">
        <f>IFERROR(VLOOKUP(D911,'Tabelas auxiliares'!$A$3:$B$61,2,FALSE),"")</f>
        <v>CCNH - CENTRO DE CIÊNCIAS NATURAIS E HUMANAS</v>
      </c>
      <c r="G911" s="51" t="str">
        <f>IFERROR(VLOOKUP($B911,'Tabelas auxiliares'!$A$65:$C$102,2,FALSE),"")</f>
        <v>Materiais didáticos e serviços - Graduação</v>
      </c>
      <c r="H911" s="51" t="str">
        <f>IFERROR(VLOOKUP($B911,'Tabelas auxiliares'!$A$65:$C$102,3,FALSE),"")</f>
        <v xml:space="preserve">VIDRARIAS / MATERIAL DE CONSUMO / MANUTENÇÃO DE EQUIPAMENTOS / REAGENTES QUIMICOS / MATERIAIS E SERVIÇOS DIVERSOS PARA LABORATORIOS DIDÁTICOS E CURSOS DE GRADUAÇÃO / EPIS PARA LABORATÓRIOS </v>
      </c>
      <c r="I911" t="s">
        <v>790</v>
      </c>
      <c r="J911" t="s">
        <v>571</v>
      </c>
      <c r="K911" t="s">
        <v>5548</v>
      </c>
      <c r="L911" t="s">
        <v>5545</v>
      </c>
      <c r="M911" t="s">
        <v>2628</v>
      </c>
      <c r="N911" t="s">
        <v>166</v>
      </c>
      <c r="O911" t="s">
        <v>167</v>
      </c>
      <c r="P911" t="s">
        <v>200</v>
      </c>
      <c r="Q911" t="s">
        <v>168</v>
      </c>
      <c r="R911" t="s">
        <v>165</v>
      </c>
      <c r="S911" t="s">
        <v>119</v>
      </c>
      <c r="T911" t="s">
        <v>164</v>
      </c>
      <c r="U911" t="s">
        <v>118</v>
      </c>
      <c r="V911" t="s">
        <v>2637</v>
      </c>
      <c r="W911" t="s">
        <v>2638</v>
      </c>
      <c r="X911" s="51" t="str">
        <f t="shared" si="22"/>
        <v>3</v>
      </c>
      <c r="Y911" s="51" t="str">
        <f>IF(T911="","",IF(AND(T911&lt;&gt;'Tabelas auxiliares'!$B$236,T911&lt;&gt;'Tabelas auxiliares'!$B$237,T911&lt;&gt;'Tabelas auxiliares'!$C$236,T911&lt;&gt;'Tabelas auxiliares'!$C$237,T911&lt;&gt;'Tabelas auxiliares'!$D$236),"FOLHA DE PESSOAL",IF(X911='Tabelas auxiliares'!$A$237,"CUSTEIO",IF(X911='Tabelas auxiliares'!$A$236,"INVESTIMENTO","ERRO - VERIFICAR"))))</f>
        <v>CUSTEIO</v>
      </c>
      <c r="Z911" s="64">
        <f t="shared" si="23"/>
        <v>594.32000000000005</v>
      </c>
      <c r="AA911" s="44">
        <v>594.32000000000005</v>
      </c>
    </row>
    <row r="912" spans="1:29" x14ac:dyDescent="0.25">
      <c r="A912" t="s">
        <v>594</v>
      </c>
      <c r="B912" t="s">
        <v>312</v>
      </c>
      <c r="C912" t="s">
        <v>595</v>
      </c>
      <c r="D912" t="s">
        <v>49</v>
      </c>
      <c r="E912" t="s">
        <v>117</v>
      </c>
      <c r="F912" s="51" t="str">
        <f>IFERROR(VLOOKUP(D912,'Tabelas auxiliares'!$A$3:$B$61,2,FALSE),"")</f>
        <v>CCNH - CENTRO DE CIÊNCIAS NATURAIS E HUMANAS</v>
      </c>
      <c r="G912" s="51" t="str">
        <f>IFERROR(VLOOKUP($B912,'Tabelas auxiliares'!$A$65:$C$102,2,FALSE),"")</f>
        <v>Materiais didáticos e serviços - Graduação</v>
      </c>
      <c r="H912" s="51" t="str">
        <f>IFERROR(VLOOKUP($B912,'Tabelas auxiliares'!$A$65:$C$102,3,FALSE),"")</f>
        <v xml:space="preserve">VIDRARIAS / MATERIAL DE CONSUMO / MANUTENÇÃO DE EQUIPAMENTOS / REAGENTES QUIMICOS / MATERIAIS E SERVIÇOS DIVERSOS PARA LABORATORIOS DIDÁTICOS E CURSOS DE GRADUAÇÃO / EPIS PARA LABORATÓRIOS </v>
      </c>
      <c r="I912" t="s">
        <v>790</v>
      </c>
      <c r="J912" t="s">
        <v>571</v>
      </c>
      <c r="K912" t="s">
        <v>5549</v>
      </c>
      <c r="L912" t="s">
        <v>5545</v>
      </c>
      <c r="M912" t="s">
        <v>2632</v>
      </c>
      <c r="N912" t="s">
        <v>166</v>
      </c>
      <c r="O912" t="s">
        <v>167</v>
      </c>
      <c r="P912" t="s">
        <v>200</v>
      </c>
      <c r="Q912" t="s">
        <v>168</v>
      </c>
      <c r="R912" t="s">
        <v>165</v>
      </c>
      <c r="S912" t="s">
        <v>119</v>
      </c>
      <c r="T912" t="s">
        <v>164</v>
      </c>
      <c r="U912" t="s">
        <v>118</v>
      </c>
      <c r="V912" t="s">
        <v>2635</v>
      </c>
      <c r="W912" t="s">
        <v>2636</v>
      </c>
      <c r="X912" s="51" t="str">
        <f t="shared" si="22"/>
        <v>3</v>
      </c>
      <c r="Y912" s="51" t="str">
        <f>IF(T912="","",IF(AND(T912&lt;&gt;'Tabelas auxiliares'!$B$236,T912&lt;&gt;'Tabelas auxiliares'!$B$237,T912&lt;&gt;'Tabelas auxiliares'!$C$236,T912&lt;&gt;'Tabelas auxiliares'!$C$237,T912&lt;&gt;'Tabelas auxiliares'!$D$236),"FOLHA DE PESSOAL",IF(X912='Tabelas auxiliares'!$A$237,"CUSTEIO",IF(X912='Tabelas auxiliares'!$A$236,"INVESTIMENTO","ERRO - VERIFICAR"))))</f>
        <v>CUSTEIO</v>
      </c>
      <c r="Z912" s="64">
        <f t="shared" si="23"/>
        <v>1172.1600000000001</v>
      </c>
      <c r="AA912" s="44">
        <v>1172.1600000000001</v>
      </c>
    </row>
    <row r="913" spans="1:29" x14ac:dyDescent="0.25">
      <c r="A913" t="s">
        <v>594</v>
      </c>
      <c r="B913" t="s">
        <v>312</v>
      </c>
      <c r="C913" t="s">
        <v>595</v>
      </c>
      <c r="D913" t="s">
        <v>49</v>
      </c>
      <c r="E913" t="s">
        <v>117</v>
      </c>
      <c r="F913" s="51" t="str">
        <f>IFERROR(VLOOKUP(D913,'Tabelas auxiliares'!$A$3:$B$61,2,FALSE),"")</f>
        <v>CCNH - CENTRO DE CIÊNCIAS NATURAIS E HUMANAS</v>
      </c>
      <c r="G913" s="51" t="str">
        <f>IFERROR(VLOOKUP($B913,'Tabelas auxiliares'!$A$65:$C$102,2,FALSE),"")</f>
        <v>Materiais didáticos e serviços - Graduação</v>
      </c>
      <c r="H913" s="51" t="str">
        <f>IFERROR(VLOOKUP($B913,'Tabelas auxiliares'!$A$65:$C$102,3,FALSE),"")</f>
        <v xml:space="preserve">VIDRARIAS / MATERIAL DE CONSUMO / MANUTENÇÃO DE EQUIPAMENTOS / REAGENTES QUIMICOS / MATERIAIS E SERVIÇOS DIVERSOS PARA LABORATORIOS DIDÁTICOS E CURSOS DE GRADUAÇÃO / EPIS PARA LABORATÓRIOS </v>
      </c>
      <c r="I913" t="s">
        <v>790</v>
      </c>
      <c r="J913" t="s">
        <v>571</v>
      </c>
      <c r="K913" t="s">
        <v>5549</v>
      </c>
      <c r="L913" t="s">
        <v>5545</v>
      </c>
      <c r="M913" t="s">
        <v>2632</v>
      </c>
      <c r="N913" t="s">
        <v>166</v>
      </c>
      <c r="O913" t="s">
        <v>167</v>
      </c>
      <c r="P913" t="s">
        <v>200</v>
      </c>
      <c r="Q913" t="s">
        <v>168</v>
      </c>
      <c r="R913" t="s">
        <v>165</v>
      </c>
      <c r="S913" t="s">
        <v>119</v>
      </c>
      <c r="T913" t="s">
        <v>164</v>
      </c>
      <c r="U913" t="s">
        <v>118</v>
      </c>
      <c r="V913" t="s">
        <v>2637</v>
      </c>
      <c r="W913" t="s">
        <v>2638</v>
      </c>
      <c r="X913" s="51" t="str">
        <f t="shared" si="22"/>
        <v>3</v>
      </c>
      <c r="Y913" s="51" t="str">
        <f>IF(T913="","",IF(AND(T913&lt;&gt;'Tabelas auxiliares'!$B$236,T913&lt;&gt;'Tabelas auxiliares'!$B$237,T913&lt;&gt;'Tabelas auxiliares'!$C$236,T913&lt;&gt;'Tabelas auxiliares'!$C$237,T913&lt;&gt;'Tabelas auxiliares'!$D$236),"FOLHA DE PESSOAL",IF(X913='Tabelas auxiliares'!$A$237,"CUSTEIO",IF(X913='Tabelas auxiliares'!$A$236,"INVESTIMENTO","ERRO - VERIFICAR"))))</f>
        <v>CUSTEIO</v>
      </c>
      <c r="Z913" s="64">
        <f t="shared" si="23"/>
        <v>645.88</v>
      </c>
      <c r="AA913" s="44">
        <v>645.88</v>
      </c>
    </row>
    <row r="914" spans="1:29" x14ac:dyDescent="0.25">
      <c r="A914" t="s">
        <v>594</v>
      </c>
      <c r="B914" t="s">
        <v>312</v>
      </c>
      <c r="C914" t="s">
        <v>595</v>
      </c>
      <c r="D914" t="s">
        <v>49</v>
      </c>
      <c r="E914" t="s">
        <v>117</v>
      </c>
      <c r="F914" s="51" t="str">
        <f>IFERROR(VLOOKUP(D914,'Tabelas auxiliares'!$A$3:$B$61,2,FALSE),"")</f>
        <v>CCNH - CENTRO DE CIÊNCIAS NATURAIS E HUMANAS</v>
      </c>
      <c r="G914" s="51" t="str">
        <f>IFERROR(VLOOKUP($B914,'Tabelas auxiliares'!$A$65:$C$102,2,FALSE),"")</f>
        <v>Materiais didáticos e serviços - Graduação</v>
      </c>
      <c r="H914" s="51" t="str">
        <f>IFERROR(VLOOKUP($B914,'Tabelas auxiliares'!$A$65:$C$102,3,FALSE),"")</f>
        <v xml:space="preserve">VIDRARIAS / MATERIAL DE CONSUMO / MANUTENÇÃO DE EQUIPAMENTOS / REAGENTES QUIMICOS / MATERIAIS E SERVIÇOS DIVERSOS PARA LABORATORIOS DIDÁTICOS E CURSOS DE GRADUAÇÃO / EPIS PARA LABORATÓRIOS </v>
      </c>
      <c r="I914" t="s">
        <v>790</v>
      </c>
      <c r="J914" t="s">
        <v>571</v>
      </c>
      <c r="K914" t="s">
        <v>5550</v>
      </c>
      <c r="L914" t="s">
        <v>5545</v>
      </c>
      <c r="M914" t="s">
        <v>2639</v>
      </c>
      <c r="N914" t="s">
        <v>166</v>
      </c>
      <c r="O914" t="s">
        <v>167</v>
      </c>
      <c r="P914" t="s">
        <v>200</v>
      </c>
      <c r="Q914" t="s">
        <v>168</v>
      </c>
      <c r="R914" t="s">
        <v>165</v>
      </c>
      <c r="S914" t="s">
        <v>119</v>
      </c>
      <c r="T914" t="s">
        <v>164</v>
      </c>
      <c r="U914" t="s">
        <v>118</v>
      </c>
      <c r="V914" t="s">
        <v>2635</v>
      </c>
      <c r="W914" t="s">
        <v>2636</v>
      </c>
      <c r="X914" s="51" t="str">
        <f t="shared" ref="X914:X977" si="24">LEFT(V914,1)</f>
        <v>3</v>
      </c>
      <c r="Y914" s="51" t="str">
        <f>IF(T914="","",IF(AND(T914&lt;&gt;'Tabelas auxiliares'!$B$236,T914&lt;&gt;'Tabelas auxiliares'!$B$237,T914&lt;&gt;'Tabelas auxiliares'!$C$236,T914&lt;&gt;'Tabelas auxiliares'!$C$237,T914&lt;&gt;'Tabelas auxiliares'!$D$236),"FOLHA DE PESSOAL",IF(X914='Tabelas auxiliares'!$A$237,"CUSTEIO",IF(X914='Tabelas auxiliares'!$A$236,"INVESTIMENTO","ERRO - VERIFICAR"))))</f>
        <v>CUSTEIO</v>
      </c>
      <c r="Z914" s="64">
        <f t="shared" si="23"/>
        <v>1000</v>
      </c>
      <c r="AA914" s="44">
        <v>1000</v>
      </c>
    </row>
    <row r="915" spans="1:29" x14ac:dyDescent="0.25">
      <c r="A915" t="s">
        <v>594</v>
      </c>
      <c r="B915" t="s">
        <v>312</v>
      </c>
      <c r="C915" t="s">
        <v>595</v>
      </c>
      <c r="D915" t="s">
        <v>49</v>
      </c>
      <c r="E915" t="s">
        <v>117</v>
      </c>
      <c r="F915" s="51" t="str">
        <f>IFERROR(VLOOKUP(D915,'Tabelas auxiliares'!$A$3:$B$61,2,FALSE),"")</f>
        <v>CCNH - CENTRO DE CIÊNCIAS NATURAIS E HUMANAS</v>
      </c>
      <c r="G915" s="51" t="str">
        <f>IFERROR(VLOOKUP($B915,'Tabelas auxiliares'!$A$65:$C$102,2,FALSE),"")</f>
        <v>Materiais didáticos e serviços - Graduação</v>
      </c>
      <c r="H915" s="51" t="str">
        <f>IFERROR(VLOOKUP($B915,'Tabelas auxiliares'!$A$65:$C$102,3,FALSE),"")</f>
        <v xml:space="preserve">VIDRARIAS / MATERIAL DE CONSUMO / MANUTENÇÃO DE EQUIPAMENTOS / REAGENTES QUIMICOS / MATERIAIS E SERVIÇOS DIVERSOS PARA LABORATORIOS DIDÁTICOS E CURSOS DE GRADUAÇÃO / EPIS PARA LABORATÓRIOS </v>
      </c>
      <c r="I915" t="s">
        <v>790</v>
      </c>
      <c r="J915" t="s">
        <v>571</v>
      </c>
      <c r="K915" t="s">
        <v>5550</v>
      </c>
      <c r="L915" t="s">
        <v>5545</v>
      </c>
      <c r="M915" t="s">
        <v>2639</v>
      </c>
      <c r="N915" t="s">
        <v>166</v>
      </c>
      <c r="O915" t="s">
        <v>167</v>
      </c>
      <c r="P915" t="s">
        <v>200</v>
      </c>
      <c r="Q915" t="s">
        <v>168</v>
      </c>
      <c r="R915" t="s">
        <v>165</v>
      </c>
      <c r="S915" t="s">
        <v>119</v>
      </c>
      <c r="T915" t="s">
        <v>164</v>
      </c>
      <c r="U915" t="s">
        <v>118</v>
      </c>
      <c r="V915" t="s">
        <v>2637</v>
      </c>
      <c r="W915" t="s">
        <v>2638</v>
      </c>
      <c r="X915" s="51" t="str">
        <f t="shared" si="24"/>
        <v>3</v>
      </c>
      <c r="Y915" s="51" t="str">
        <f>IF(T915="","",IF(AND(T915&lt;&gt;'Tabelas auxiliares'!$B$236,T915&lt;&gt;'Tabelas auxiliares'!$B$237,T915&lt;&gt;'Tabelas auxiliares'!$C$236,T915&lt;&gt;'Tabelas auxiliares'!$C$237,T915&lt;&gt;'Tabelas auxiliares'!$D$236),"FOLHA DE PESSOAL",IF(X915='Tabelas auxiliares'!$A$237,"CUSTEIO",IF(X915='Tabelas auxiliares'!$A$236,"INVESTIMENTO","ERRO - VERIFICAR"))))</f>
        <v>CUSTEIO</v>
      </c>
      <c r="Z915" s="64">
        <f t="shared" ref="Z915:Z978" si="25">IF(AA915+AB915+AC915&lt;&gt;0,AA915+AB915+AC915,"")</f>
        <v>818</v>
      </c>
      <c r="AA915" s="44">
        <v>818</v>
      </c>
    </row>
    <row r="916" spans="1:29" x14ac:dyDescent="0.25">
      <c r="A916" t="s">
        <v>594</v>
      </c>
      <c r="B916" t="s">
        <v>312</v>
      </c>
      <c r="C916" t="s">
        <v>595</v>
      </c>
      <c r="D916" t="s">
        <v>49</v>
      </c>
      <c r="E916" t="s">
        <v>117</v>
      </c>
      <c r="F916" s="51" t="str">
        <f>IFERROR(VLOOKUP(D916,'Tabelas auxiliares'!$A$3:$B$61,2,FALSE),"")</f>
        <v>CCNH - CENTRO DE CIÊNCIAS NATURAIS E HUMANAS</v>
      </c>
      <c r="G916" s="51" t="str">
        <f>IFERROR(VLOOKUP($B916,'Tabelas auxiliares'!$A$65:$C$102,2,FALSE),"")</f>
        <v>Materiais didáticos e serviços - Graduação</v>
      </c>
      <c r="H916" s="51" t="str">
        <f>IFERROR(VLOOKUP($B916,'Tabelas auxiliares'!$A$65:$C$102,3,FALSE),"")</f>
        <v xml:space="preserve">VIDRARIAS / MATERIAL DE CONSUMO / MANUTENÇÃO DE EQUIPAMENTOS / REAGENTES QUIMICOS / MATERIAIS E SERVIÇOS DIVERSOS PARA LABORATORIOS DIDÁTICOS E CURSOS DE GRADUAÇÃO / EPIS PARA LABORATÓRIOS </v>
      </c>
      <c r="I916" t="s">
        <v>790</v>
      </c>
      <c r="J916" t="s">
        <v>571</v>
      </c>
      <c r="K916" t="s">
        <v>5551</v>
      </c>
      <c r="L916" t="s">
        <v>5545</v>
      </c>
      <c r="M916" t="s">
        <v>5552</v>
      </c>
      <c r="N916" t="s">
        <v>166</v>
      </c>
      <c r="O916" t="s">
        <v>167</v>
      </c>
      <c r="P916" t="s">
        <v>200</v>
      </c>
      <c r="Q916" t="s">
        <v>168</v>
      </c>
      <c r="R916" t="s">
        <v>165</v>
      </c>
      <c r="S916" t="s">
        <v>119</v>
      </c>
      <c r="T916" t="s">
        <v>164</v>
      </c>
      <c r="U916" t="s">
        <v>118</v>
      </c>
      <c r="V916" t="s">
        <v>2635</v>
      </c>
      <c r="W916" t="s">
        <v>2636</v>
      </c>
      <c r="X916" s="51" t="str">
        <f t="shared" si="24"/>
        <v>3</v>
      </c>
      <c r="Y916" s="51" t="str">
        <f>IF(T916="","",IF(AND(T916&lt;&gt;'Tabelas auxiliares'!$B$236,T916&lt;&gt;'Tabelas auxiliares'!$B$237,T916&lt;&gt;'Tabelas auxiliares'!$C$236,T916&lt;&gt;'Tabelas auxiliares'!$C$237,T916&lt;&gt;'Tabelas auxiliares'!$D$236),"FOLHA DE PESSOAL",IF(X916='Tabelas auxiliares'!$A$237,"CUSTEIO",IF(X916='Tabelas auxiliares'!$A$236,"INVESTIMENTO","ERRO - VERIFICAR"))))</f>
        <v>CUSTEIO</v>
      </c>
      <c r="Z916" s="64">
        <f t="shared" si="25"/>
        <v>11110.58</v>
      </c>
      <c r="AA916" s="44">
        <v>11110.58</v>
      </c>
    </row>
    <row r="917" spans="1:29" x14ac:dyDescent="0.25">
      <c r="A917" t="s">
        <v>594</v>
      </c>
      <c r="B917" t="s">
        <v>312</v>
      </c>
      <c r="C917" t="s">
        <v>595</v>
      </c>
      <c r="D917" t="s">
        <v>49</v>
      </c>
      <c r="E917" t="s">
        <v>117</v>
      </c>
      <c r="F917" s="51" t="str">
        <f>IFERROR(VLOOKUP(D917,'Tabelas auxiliares'!$A$3:$B$61,2,FALSE),"")</f>
        <v>CCNH - CENTRO DE CIÊNCIAS NATURAIS E HUMANAS</v>
      </c>
      <c r="G917" s="51" t="str">
        <f>IFERROR(VLOOKUP($B917,'Tabelas auxiliares'!$A$65:$C$102,2,FALSE),"")</f>
        <v>Materiais didáticos e serviços - Graduação</v>
      </c>
      <c r="H917" s="51" t="str">
        <f>IFERROR(VLOOKUP($B917,'Tabelas auxiliares'!$A$65:$C$102,3,FALSE),"")</f>
        <v xml:space="preserve">VIDRARIAS / MATERIAL DE CONSUMO / MANUTENÇÃO DE EQUIPAMENTOS / REAGENTES QUIMICOS / MATERIAIS E SERVIÇOS DIVERSOS PARA LABORATORIOS DIDÁTICOS E CURSOS DE GRADUAÇÃO / EPIS PARA LABORATÓRIOS </v>
      </c>
      <c r="I917" t="s">
        <v>790</v>
      </c>
      <c r="J917" t="s">
        <v>571</v>
      </c>
      <c r="K917" t="s">
        <v>5553</v>
      </c>
      <c r="L917" t="s">
        <v>5545</v>
      </c>
      <c r="M917" t="s">
        <v>2640</v>
      </c>
      <c r="N917" t="s">
        <v>166</v>
      </c>
      <c r="O917" t="s">
        <v>167</v>
      </c>
      <c r="P917" t="s">
        <v>200</v>
      </c>
      <c r="Q917" t="s">
        <v>168</v>
      </c>
      <c r="R917" t="s">
        <v>165</v>
      </c>
      <c r="S917" t="s">
        <v>119</v>
      </c>
      <c r="T917" t="s">
        <v>164</v>
      </c>
      <c r="U917" t="s">
        <v>118</v>
      </c>
      <c r="V917" t="s">
        <v>2635</v>
      </c>
      <c r="W917" t="s">
        <v>2636</v>
      </c>
      <c r="X917" s="51" t="str">
        <f t="shared" si="24"/>
        <v>3</v>
      </c>
      <c r="Y917" s="51" t="str">
        <f>IF(T917="","",IF(AND(T917&lt;&gt;'Tabelas auxiliares'!$B$236,T917&lt;&gt;'Tabelas auxiliares'!$B$237,T917&lt;&gt;'Tabelas auxiliares'!$C$236,T917&lt;&gt;'Tabelas auxiliares'!$C$237,T917&lt;&gt;'Tabelas auxiliares'!$D$236),"FOLHA DE PESSOAL",IF(X917='Tabelas auxiliares'!$A$237,"CUSTEIO",IF(X917='Tabelas auxiliares'!$A$236,"INVESTIMENTO","ERRO - VERIFICAR"))))</f>
        <v>CUSTEIO</v>
      </c>
      <c r="Z917" s="64">
        <f t="shared" si="25"/>
        <v>3568.8</v>
      </c>
      <c r="AA917" s="44">
        <v>3568.8</v>
      </c>
    </row>
    <row r="918" spans="1:29" x14ac:dyDescent="0.25">
      <c r="A918" t="s">
        <v>594</v>
      </c>
      <c r="B918" t="s">
        <v>312</v>
      </c>
      <c r="C918" t="s">
        <v>595</v>
      </c>
      <c r="D918" t="s">
        <v>49</v>
      </c>
      <c r="E918" t="s">
        <v>117</v>
      </c>
      <c r="F918" s="51" t="str">
        <f>IFERROR(VLOOKUP(D918,'Tabelas auxiliares'!$A$3:$B$61,2,FALSE),"")</f>
        <v>CCNH - CENTRO DE CIÊNCIAS NATURAIS E HUMANAS</v>
      </c>
      <c r="G918" s="51" t="str">
        <f>IFERROR(VLOOKUP($B918,'Tabelas auxiliares'!$A$65:$C$102,2,FALSE),"")</f>
        <v>Materiais didáticos e serviços - Graduação</v>
      </c>
      <c r="H918" s="51" t="str">
        <f>IFERROR(VLOOKUP($B918,'Tabelas auxiliares'!$A$65:$C$102,3,FALSE),"")</f>
        <v xml:space="preserve">VIDRARIAS / MATERIAL DE CONSUMO / MANUTENÇÃO DE EQUIPAMENTOS / REAGENTES QUIMICOS / MATERIAIS E SERVIÇOS DIVERSOS PARA LABORATORIOS DIDÁTICOS E CURSOS DE GRADUAÇÃO / EPIS PARA LABORATÓRIOS </v>
      </c>
      <c r="I918" t="s">
        <v>790</v>
      </c>
      <c r="J918" t="s">
        <v>571</v>
      </c>
      <c r="K918" t="s">
        <v>5554</v>
      </c>
      <c r="L918" t="s">
        <v>5545</v>
      </c>
      <c r="M918" t="s">
        <v>2641</v>
      </c>
      <c r="N918" t="s">
        <v>166</v>
      </c>
      <c r="O918" t="s">
        <v>167</v>
      </c>
      <c r="P918" t="s">
        <v>200</v>
      </c>
      <c r="Q918" t="s">
        <v>168</v>
      </c>
      <c r="R918" t="s">
        <v>165</v>
      </c>
      <c r="S918" t="s">
        <v>119</v>
      </c>
      <c r="T918" t="s">
        <v>164</v>
      </c>
      <c r="U918" t="s">
        <v>118</v>
      </c>
      <c r="V918" t="s">
        <v>2635</v>
      </c>
      <c r="W918" t="s">
        <v>2636</v>
      </c>
      <c r="X918" s="51" t="str">
        <f t="shared" si="24"/>
        <v>3</v>
      </c>
      <c r="Y918" s="51" t="str">
        <f>IF(T918="","",IF(AND(T918&lt;&gt;'Tabelas auxiliares'!$B$236,T918&lt;&gt;'Tabelas auxiliares'!$B$237,T918&lt;&gt;'Tabelas auxiliares'!$C$236,T918&lt;&gt;'Tabelas auxiliares'!$C$237,T918&lt;&gt;'Tabelas auxiliares'!$D$236),"FOLHA DE PESSOAL",IF(X918='Tabelas auxiliares'!$A$237,"CUSTEIO",IF(X918='Tabelas auxiliares'!$A$236,"INVESTIMENTO","ERRO - VERIFICAR"))))</f>
        <v>CUSTEIO</v>
      </c>
      <c r="Z918" s="64">
        <f t="shared" si="25"/>
        <v>3858.82</v>
      </c>
      <c r="AA918" s="44">
        <v>3858.82</v>
      </c>
    </row>
    <row r="919" spans="1:29" x14ac:dyDescent="0.25">
      <c r="A919" t="s">
        <v>594</v>
      </c>
      <c r="B919" t="s">
        <v>312</v>
      </c>
      <c r="C919" t="s">
        <v>595</v>
      </c>
      <c r="D919" t="s">
        <v>49</v>
      </c>
      <c r="E919" t="s">
        <v>117</v>
      </c>
      <c r="F919" s="51" t="str">
        <f>IFERROR(VLOOKUP(D919,'Tabelas auxiliares'!$A$3:$B$61,2,FALSE),"")</f>
        <v>CCNH - CENTRO DE CIÊNCIAS NATURAIS E HUMANAS</v>
      </c>
      <c r="G919" s="51" t="str">
        <f>IFERROR(VLOOKUP($B919,'Tabelas auxiliares'!$A$65:$C$102,2,FALSE),"")</f>
        <v>Materiais didáticos e serviços - Graduação</v>
      </c>
      <c r="H919" s="51" t="str">
        <f>IFERROR(VLOOKUP($B919,'Tabelas auxiliares'!$A$65:$C$102,3,FALSE),"")</f>
        <v xml:space="preserve">VIDRARIAS / MATERIAL DE CONSUMO / MANUTENÇÃO DE EQUIPAMENTOS / REAGENTES QUIMICOS / MATERIAIS E SERVIÇOS DIVERSOS PARA LABORATORIOS DIDÁTICOS E CURSOS DE GRADUAÇÃO / EPIS PARA LABORATÓRIOS </v>
      </c>
      <c r="I919" t="s">
        <v>790</v>
      </c>
      <c r="J919" t="s">
        <v>571</v>
      </c>
      <c r="K919" t="s">
        <v>5555</v>
      </c>
      <c r="L919" t="s">
        <v>5545</v>
      </c>
      <c r="M919" t="s">
        <v>5546</v>
      </c>
      <c r="N919" t="s">
        <v>166</v>
      </c>
      <c r="O919" t="s">
        <v>167</v>
      </c>
      <c r="P919" t="s">
        <v>200</v>
      </c>
      <c r="Q919" t="s">
        <v>168</v>
      </c>
      <c r="R919" t="s">
        <v>165</v>
      </c>
      <c r="S919" t="s">
        <v>119</v>
      </c>
      <c r="T919" t="s">
        <v>164</v>
      </c>
      <c r="U919" t="s">
        <v>118</v>
      </c>
      <c r="V919" t="s">
        <v>2635</v>
      </c>
      <c r="W919" t="s">
        <v>2636</v>
      </c>
      <c r="X919" s="51" t="str">
        <f t="shared" si="24"/>
        <v>3</v>
      </c>
      <c r="Y919" s="51" t="str">
        <f>IF(T919="","",IF(AND(T919&lt;&gt;'Tabelas auxiliares'!$B$236,T919&lt;&gt;'Tabelas auxiliares'!$B$237,T919&lt;&gt;'Tabelas auxiliares'!$C$236,T919&lt;&gt;'Tabelas auxiliares'!$C$237,T919&lt;&gt;'Tabelas auxiliares'!$D$236),"FOLHA DE PESSOAL",IF(X919='Tabelas auxiliares'!$A$237,"CUSTEIO",IF(X919='Tabelas auxiliares'!$A$236,"INVESTIMENTO","ERRO - VERIFICAR"))))</f>
        <v>CUSTEIO</v>
      </c>
      <c r="Z919" s="64">
        <f t="shared" si="25"/>
        <v>608.27</v>
      </c>
      <c r="AA919" s="44">
        <v>608.27</v>
      </c>
    </row>
    <row r="920" spans="1:29" x14ac:dyDescent="0.25">
      <c r="A920" t="s">
        <v>594</v>
      </c>
      <c r="B920" t="s">
        <v>312</v>
      </c>
      <c r="C920" t="s">
        <v>595</v>
      </c>
      <c r="D920" t="s">
        <v>49</v>
      </c>
      <c r="E920" t="s">
        <v>117</v>
      </c>
      <c r="F920" s="51" t="str">
        <f>IFERROR(VLOOKUP(D920,'Tabelas auxiliares'!$A$3:$B$61,2,FALSE),"")</f>
        <v>CCNH - CENTRO DE CIÊNCIAS NATURAIS E HUMANAS</v>
      </c>
      <c r="G920" s="51" t="str">
        <f>IFERROR(VLOOKUP($B920,'Tabelas auxiliares'!$A$65:$C$102,2,FALSE),"")</f>
        <v>Materiais didáticos e serviços - Graduação</v>
      </c>
      <c r="H920" s="51" t="str">
        <f>IFERROR(VLOOKUP($B920,'Tabelas auxiliares'!$A$65:$C$102,3,FALSE),"")</f>
        <v xml:space="preserve">VIDRARIAS / MATERIAL DE CONSUMO / MANUTENÇÃO DE EQUIPAMENTOS / REAGENTES QUIMICOS / MATERIAIS E SERVIÇOS DIVERSOS PARA LABORATORIOS DIDÁTICOS E CURSOS DE GRADUAÇÃO / EPIS PARA LABORATÓRIOS </v>
      </c>
      <c r="I920" t="s">
        <v>790</v>
      </c>
      <c r="J920" t="s">
        <v>571</v>
      </c>
      <c r="K920" t="s">
        <v>5556</v>
      </c>
      <c r="L920" t="s">
        <v>5545</v>
      </c>
      <c r="M920" t="s">
        <v>2642</v>
      </c>
      <c r="N920" t="s">
        <v>166</v>
      </c>
      <c r="O920" t="s">
        <v>167</v>
      </c>
      <c r="P920" t="s">
        <v>200</v>
      </c>
      <c r="Q920" t="s">
        <v>168</v>
      </c>
      <c r="R920" t="s">
        <v>165</v>
      </c>
      <c r="S920" t="s">
        <v>119</v>
      </c>
      <c r="T920" t="s">
        <v>164</v>
      </c>
      <c r="U920" t="s">
        <v>118</v>
      </c>
      <c r="V920" t="s">
        <v>2635</v>
      </c>
      <c r="W920" t="s">
        <v>2636</v>
      </c>
      <c r="X920" s="51" t="str">
        <f t="shared" si="24"/>
        <v>3</v>
      </c>
      <c r="Y920" s="51" t="str">
        <f>IF(T920="","",IF(AND(T920&lt;&gt;'Tabelas auxiliares'!$B$236,T920&lt;&gt;'Tabelas auxiliares'!$B$237,T920&lt;&gt;'Tabelas auxiliares'!$C$236,T920&lt;&gt;'Tabelas auxiliares'!$C$237,T920&lt;&gt;'Tabelas auxiliares'!$D$236),"FOLHA DE PESSOAL",IF(X920='Tabelas auxiliares'!$A$237,"CUSTEIO",IF(X920='Tabelas auxiliares'!$A$236,"INVESTIMENTO","ERRO - VERIFICAR"))))</f>
        <v>CUSTEIO</v>
      </c>
      <c r="Z920" s="64">
        <f t="shared" si="25"/>
        <v>7968.13</v>
      </c>
      <c r="AA920" s="44">
        <v>7968.13</v>
      </c>
    </row>
    <row r="921" spans="1:29" x14ac:dyDescent="0.25">
      <c r="A921" t="s">
        <v>594</v>
      </c>
      <c r="B921" t="s">
        <v>312</v>
      </c>
      <c r="C921" t="s">
        <v>595</v>
      </c>
      <c r="D921" t="s">
        <v>49</v>
      </c>
      <c r="E921" t="s">
        <v>117</v>
      </c>
      <c r="F921" s="51" t="str">
        <f>IFERROR(VLOOKUP(D921,'Tabelas auxiliares'!$A$3:$B$61,2,FALSE),"")</f>
        <v>CCNH - CENTRO DE CIÊNCIAS NATURAIS E HUMANAS</v>
      </c>
      <c r="G921" s="51" t="str">
        <f>IFERROR(VLOOKUP($B921,'Tabelas auxiliares'!$A$65:$C$102,2,FALSE),"")</f>
        <v>Materiais didáticos e serviços - Graduação</v>
      </c>
      <c r="H921" s="51" t="str">
        <f>IFERROR(VLOOKUP($B921,'Tabelas auxiliares'!$A$65:$C$102,3,FALSE),"")</f>
        <v xml:space="preserve">VIDRARIAS / MATERIAL DE CONSUMO / MANUTENÇÃO DE EQUIPAMENTOS / REAGENTES QUIMICOS / MATERIAIS E SERVIÇOS DIVERSOS PARA LABORATORIOS DIDÁTICOS E CURSOS DE GRADUAÇÃO / EPIS PARA LABORATÓRIOS </v>
      </c>
      <c r="I921" t="s">
        <v>790</v>
      </c>
      <c r="J921" t="s">
        <v>571</v>
      </c>
      <c r="K921" t="s">
        <v>5557</v>
      </c>
      <c r="L921" t="s">
        <v>5545</v>
      </c>
      <c r="M921" t="s">
        <v>2643</v>
      </c>
      <c r="N921" t="s">
        <v>166</v>
      </c>
      <c r="O921" t="s">
        <v>167</v>
      </c>
      <c r="P921" t="s">
        <v>200</v>
      </c>
      <c r="Q921" t="s">
        <v>168</v>
      </c>
      <c r="R921" t="s">
        <v>165</v>
      </c>
      <c r="S921" t="s">
        <v>119</v>
      </c>
      <c r="T921" t="s">
        <v>164</v>
      </c>
      <c r="U921" t="s">
        <v>118</v>
      </c>
      <c r="V921" t="s">
        <v>2635</v>
      </c>
      <c r="W921" t="s">
        <v>2636</v>
      </c>
      <c r="X921" s="51" t="str">
        <f t="shared" si="24"/>
        <v>3</v>
      </c>
      <c r="Y921" s="51" t="str">
        <f>IF(T921="","",IF(AND(T921&lt;&gt;'Tabelas auxiliares'!$B$236,T921&lt;&gt;'Tabelas auxiliares'!$B$237,T921&lt;&gt;'Tabelas auxiliares'!$C$236,T921&lt;&gt;'Tabelas auxiliares'!$C$237,T921&lt;&gt;'Tabelas auxiliares'!$D$236),"FOLHA DE PESSOAL",IF(X921='Tabelas auxiliares'!$A$237,"CUSTEIO",IF(X921='Tabelas auxiliares'!$A$236,"INVESTIMENTO","ERRO - VERIFICAR"))))</f>
        <v>CUSTEIO</v>
      </c>
      <c r="Z921" s="64">
        <f t="shared" si="25"/>
        <v>1120.6099999999999</v>
      </c>
      <c r="AA921" s="44">
        <v>1120.6099999999999</v>
      </c>
    </row>
    <row r="922" spans="1:29" x14ac:dyDescent="0.25">
      <c r="A922" t="s">
        <v>594</v>
      </c>
      <c r="B922" t="s">
        <v>312</v>
      </c>
      <c r="C922" t="s">
        <v>595</v>
      </c>
      <c r="D922" t="s">
        <v>49</v>
      </c>
      <c r="E922" t="s">
        <v>117</v>
      </c>
      <c r="F922" s="51" t="str">
        <f>IFERROR(VLOOKUP(D922,'Tabelas auxiliares'!$A$3:$B$61,2,FALSE),"")</f>
        <v>CCNH - CENTRO DE CIÊNCIAS NATURAIS E HUMANAS</v>
      </c>
      <c r="G922" s="51" t="str">
        <f>IFERROR(VLOOKUP($B922,'Tabelas auxiliares'!$A$65:$C$102,2,FALSE),"")</f>
        <v>Materiais didáticos e serviços - Graduação</v>
      </c>
      <c r="H922" s="51" t="str">
        <f>IFERROR(VLOOKUP($B922,'Tabelas auxiliares'!$A$65:$C$102,3,FALSE),"")</f>
        <v xml:space="preserve">VIDRARIAS / MATERIAL DE CONSUMO / MANUTENÇÃO DE EQUIPAMENTOS / REAGENTES QUIMICOS / MATERIAIS E SERVIÇOS DIVERSOS PARA LABORATORIOS DIDÁTICOS E CURSOS DE GRADUAÇÃO / EPIS PARA LABORATÓRIOS </v>
      </c>
      <c r="I922" t="s">
        <v>790</v>
      </c>
      <c r="J922" t="s">
        <v>571</v>
      </c>
      <c r="K922" t="s">
        <v>5557</v>
      </c>
      <c r="L922" t="s">
        <v>5545</v>
      </c>
      <c r="M922" t="s">
        <v>2643</v>
      </c>
      <c r="N922" t="s">
        <v>166</v>
      </c>
      <c r="O922" t="s">
        <v>167</v>
      </c>
      <c r="P922" t="s">
        <v>200</v>
      </c>
      <c r="Q922" t="s">
        <v>168</v>
      </c>
      <c r="R922" t="s">
        <v>165</v>
      </c>
      <c r="S922" t="s">
        <v>119</v>
      </c>
      <c r="T922" t="s">
        <v>164</v>
      </c>
      <c r="U922" t="s">
        <v>118</v>
      </c>
      <c r="V922" t="s">
        <v>2629</v>
      </c>
      <c r="W922" t="s">
        <v>2630</v>
      </c>
      <c r="X922" s="51" t="str">
        <f t="shared" si="24"/>
        <v>3</v>
      </c>
      <c r="Y922" s="51" t="str">
        <f>IF(T922="","",IF(AND(T922&lt;&gt;'Tabelas auxiliares'!$B$236,T922&lt;&gt;'Tabelas auxiliares'!$B$237,T922&lt;&gt;'Tabelas auxiliares'!$C$236,T922&lt;&gt;'Tabelas auxiliares'!$C$237,T922&lt;&gt;'Tabelas auxiliares'!$D$236),"FOLHA DE PESSOAL",IF(X922='Tabelas auxiliares'!$A$237,"CUSTEIO",IF(X922='Tabelas auxiliares'!$A$236,"INVESTIMENTO","ERRO - VERIFICAR"))))</f>
        <v>CUSTEIO</v>
      </c>
      <c r="Z922" s="64">
        <f t="shared" si="25"/>
        <v>231.5</v>
      </c>
      <c r="AA922" s="44">
        <v>231.5</v>
      </c>
    </row>
    <row r="923" spans="1:29" x14ac:dyDescent="0.25">
      <c r="A923" t="s">
        <v>594</v>
      </c>
      <c r="B923" t="s">
        <v>312</v>
      </c>
      <c r="C923" t="s">
        <v>595</v>
      </c>
      <c r="D923" t="s">
        <v>51</v>
      </c>
      <c r="E923" t="s">
        <v>117</v>
      </c>
      <c r="F923" s="51" t="str">
        <f>IFERROR(VLOOKUP(D923,'Tabelas auxiliares'!$A$3:$B$61,2,FALSE),"")</f>
        <v>CCNH - COMPRAS COMPARTILHADAS</v>
      </c>
      <c r="G923" s="51" t="str">
        <f>IFERROR(VLOOKUP($B923,'Tabelas auxiliares'!$A$65:$C$102,2,FALSE),"")</f>
        <v>Materiais didáticos e serviços - Graduação</v>
      </c>
      <c r="H923" s="51" t="str">
        <f>IFERROR(VLOOKUP($B923,'Tabelas auxiliares'!$A$65:$C$102,3,FALSE),"")</f>
        <v xml:space="preserve">VIDRARIAS / MATERIAL DE CONSUMO / MANUTENÇÃO DE EQUIPAMENTOS / REAGENTES QUIMICOS / MATERIAIS E SERVIÇOS DIVERSOS PARA LABORATORIOS DIDÁTICOS E CURSOS DE GRADUAÇÃO / EPIS PARA LABORATÓRIOS </v>
      </c>
      <c r="I923" t="s">
        <v>636</v>
      </c>
      <c r="J923" t="s">
        <v>2644</v>
      </c>
      <c r="K923" t="s">
        <v>2645</v>
      </c>
      <c r="L923" t="s">
        <v>2646</v>
      </c>
      <c r="M923" t="s">
        <v>2647</v>
      </c>
      <c r="N923" t="s">
        <v>166</v>
      </c>
      <c r="O923" t="s">
        <v>167</v>
      </c>
      <c r="P923" t="s">
        <v>200</v>
      </c>
      <c r="Q923" t="s">
        <v>168</v>
      </c>
      <c r="R923" t="s">
        <v>165</v>
      </c>
      <c r="S923" t="s">
        <v>119</v>
      </c>
      <c r="T923" t="s">
        <v>164</v>
      </c>
      <c r="U923" t="s">
        <v>118</v>
      </c>
      <c r="V923" t="s">
        <v>2635</v>
      </c>
      <c r="W923" t="s">
        <v>2636</v>
      </c>
      <c r="X923" s="51" t="str">
        <f t="shared" si="24"/>
        <v>3</v>
      </c>
      <c r="Y923" s="51" t="str">
        <f>IF(T923="","",IF(AND(T923&lt;&gt;'Tabelas auxiliares'!$B$236,T923&lt;&gt;'Tabelas auxiliares'!$B$237,T923&lt;&gt;'Tabelas auxiliares'!$C$236,T923&lt;&gt;'Tabelas auxiliares'!$C$237,T923&lt;&gt;'Tabelas auxiliares'!$D$236),"FOLHA DE PESSOAL",IF(X923='Tabelas auxiliares'!$A$237,"CUSTEIO",IF(X923='Tabelas auxiliares'!$A$236,"INVESTIMENTO","ERRO - VERIFICAR"))))</f>
        <v>CUSTEIO</v>
      </c>
      <c r="Z923" s="64">
        <f t="shared" si="25"/>
        <v>1800</v>
      </c>
      <c r="AC923" s="44">
        <v>1800</v>
      </c>
    </row>
    <row r="924" spans="1:29" x14ac:dyDescent="0.25">
      <c r="A924" t="s">
        <v>594</v>
      </c>
      <c r="B924" t="s">
        <v>312</v>
      </c>
      <c r="C924" t="s">
        <v>595</v>
      </c>
      <c r="D924" t="s">
        <v>51</v>
      </c>
      <c r="E924" t="s">
        <v>117</v>
      </c>
      <c r="F924" s="51" t="str">
        <f>IFERROR(VLOOKUP(D924,'Tabelas auxiliares'!$A$3:$B$61,2,FALSE),"")</f>
        <v>CCNH - COMPRAS COMPARTILHADAS</v>
      </c>
      <c r="G924" s="51" t="str">
        <f>IFERROR(VLOOKUP($B924,'Tabelas auxiliares'!$A$65:$C$102,2,FALSE),"")</f>
        <v>Materiais didáticos e serviços - Graduação</v>
      </c>
      <c r="H924" s="51" t="str">
        <f>IFERROR(VLOOKUP($B924,'Tabelas auxiliares'!$A$65:$C$102,3,FALSE),"")</f>
        <v xml:space="preserve">VIDRARIAS / MATERIAL DE CONSUMO / MANUTENÇÃO DE EQUIPAMENTOS / REAGENTES QUIMICOS / MATERIAIS E SERVIÇOS DIVERSOS PARA LABORATORIOS DIDÁTICOS E CURSOS DE GRADUAÇÃO / EPIS PARA LABORATÓRIOS </v>
      </c>
      <c r="I924" t="s">
        <v>980</v>
      </c>
      <c r="J924" t="s">
        <v>581</v>
      </c>
      <c r="K924" t="s">
        <v>2648</v>
      </c>
      <c r="L924" t="s">
        <v>2649</v>
      </c>
      <c r="M924" t="s">
        <v>2650</v>
      </c>
      <c r="N924" t="s">
        <v>166</v>
      </c>
      <c r="O924" t="s">
        <v>167</v>
      </c>
      <c r="P924" t="s">
        <v>200</v>
      </c>
      <c r="Q924" t="s">
        <v>168</v>
      </c>
      <c r="R924" t="s">
        <v>165</v>
      </c>
      <c r="S924" t="s">
        <v>119</v>
      </c>
      <c r="T924" t="s">
        <v>164</v>
      </c>
      <c r="U924" t="s">
        <v>118</v>
      </c>
      <c r="V924" t="s">
        <v>2635</v>
      </c>
      <c r="W924" t="s">
        <v>2636</v>
      </c>
      <c r="X924" s="51" t="str">
        <f t="shared" si="24"/>
        <v>3</v>
      </c>
      <c r="Y924" s="51" t="str">
        <f>IF(T924="","",IF(AND(T924&lt;&gt;'Tabelas auxiliares'!$B$236,T924&lt;&gt;'Tabelas auxiliares'!$B$237,T924&lt;&gt;'Tabelas auxiliares'!$C$236,T924&lt;&gt;'Tabelas auxiliares'!$C$237,T924&lt;&gt;'Tabelas auxiliares'!$D$236),"FOLHA DE PESSOAL",IF(X924='Tabelas auxiliares'!$A$237,"CUSTEIO",IF(X924='Tabelas auxiliares'!$A$236,"INVESTIMENTO","ERRO - VERIFICAR"))))</f>
        <v>CUSTEIO</v>
      </c>
      <c r="Z924" s="64">
        <f t="shared" si="25"/>
        <v>514</v>
      </c>
      <c r="AC924" s="44">
        <v>514</v>
      </c>
    </row>
    <row r="925" spans="1:29" x14ac:dyDescent="0.25">
      <c r="A925" t="s">
        <v>594</v>
      </c>
      <c r="B925" t="s">
        <v>312</v>
      </c>
      <c r="C925" t="s">
        <v>595</v>
      </c>
      <c r="D925" t="s">
        <v>51</v>
      </c>
      <c r="E925" t="s">
        <v>117</v>
      </c>
      <c r="F925" s="51" t="str">
        <f>IFERROR(VLOOKUP(D925,'Tabelas auxiliares'!$A$3:$B$61,2,FALSE),"")</f>
        <v>CCNH - COMPRAS COMPARTILHADAS</v>
      </c>
      <c r="G925" s="51" t="str">
        <f>IFERROR(VLOOKUP($B925,'Tabelas auxiliares'!$A$65:$C$102,2,FALSE),"")</f>
        <v>Materiais didáticos e serviços - Graduação</v>
      </c>
      <c r="H925" s="51" t="str">
        <f>IFERROR(VLOOKUP($B925,'Tabelas auxiliares'!$A$65:$C$102,3,FALSE),"")</f>
        <v xml:space="preserve">VIDRARIAS / MATERIAL DE CONSUMO / MANUTENÇÃO DE EQUIPAMENTOS / REAGENTES QUIMICOS / MATERIAIS E SERVIÇOS DIVERSOS PARA LABORATORIOS DIDÁTICOS E CURSOS DE GRADUAÇÃO / EPIS PARA LABORATÓRIOS </v>
      </c>
      <c r="I925" t="s">
        <v>980</v>
      </c>
      <c r="J925" t="s">
        <v>581</v>
      </c>
      <c r="K925" t="s">
        <v>2651</v>
      </c>
      <c r="L925" t="s">
        <v>2649</v>
      </c>
      <c r="M925" t="s">
        <v>2652</v>
      </c>
      <c r="N925" t="s">
        <v>166</v>
      </c>
      <c r="O925" t="s">
        <v>167</v>
      </c>
      <c r="P925" t="s">
        <v>200</v>
      </c>
      <c r="Q925" t="s">
        <v>168</v>
      </c>
      <c r="R925" t="s">
        <v>165</v>
      </c>
      <c r="S925" t="s">
        <v>119</v>
      </c>
      <c r="T925" t="s">
        <v>164</v>
      </c>
      <c r="U925" t="s">
        <v>118</v>
      </c>
      <c r="V925" t="s">
        <v>2635</v>
      </c>
      <c r="W925" t="s">
        <v>2636</v>
      </c>
      <c r="X925" s="51" t="str">
        <f t="shared" si="24"/>
        <v>3</v>
      </c>
      <c r="Y925" s="51" t="str">
        <f>IF(T925="","",IF(AND(T925&lt;&gt;'Tabelas auxiliares'!$B$236,T925&lt;&gt;'Tabelas auxiliares'!$B$237,T925&lt;&gt;'Tabelas auxiliares'!$C$236,T925&lt;&gt;'Tabelas auxiliares'!$C$237,T925&lt;&gt;'Tabelas auxiliares'!$D$236),"FOLHA DE PESSOAL",IF(X925='Tabelas auxiliares'!$A$237,"CUSTEIO",IF(X925='Tabelas auxiliares'!$A$236,"INVESTIMENTO","ERRO - VERIFICAR"))))</f>
        <v>CUSTEIO</v>
      </c>
      <c r="Z925" s="64">
        <f t="shared" si="25"/>
        <v>350.46</v>
      </c>
      <c r="AC925" s="44">
        <v>350.46</v>
      </c>
    </row>
    <row r="926" spans="1:29" x14ac:dyDescent="0.25">
      <c r="A926" t="s">
        <v>594</v>
      </c>
      <c r="B926" t="s">
        <v>312</v>
      </c>
      <c r="C926" t="s">
        <v>595</v>
      </c>
      <c r="D926" t="s">
        <v>51</v>
      </c>
      <c r="E926" t="s">
        <v>117</v>
      </c>
      <c r="F926" s="51" t="str">
        <f>IFERROR(VLOOKUP(D926,'Tabelas auxiliares'!$A$3:$B$61,2,FALSE),"")</f>
        <v>CCNH - COMPRAS COMPARTILHADAS</v>
      </c>
      <c r="G926" s="51" t="str">
        <f>IFERROR(VLOOKUP($B926,'Tabelas auxiliares'!$A$65:$C$102,2,FALSE),"")</f>
        <v>Materiais didáticos e serviços - Graduação</v>
      </c>
      <c r="H926" s="51" t="str">
        <f>IFERROR(VLOOKUP($B926,'Tabelas auxiliares'!$A$65:$C$102,3,FALSE),"")</f>
        <v xml:space="preserve">VIDRARIAS / MATERIAL DE CONSUMO / MANUTENÇÃO DE EQUIPAMENTOS / REAGENTES QUIMICOS / MATERIAIS E SERVIÇOS DIVERSOS PARA LABORATORIOS DIDÁTICOS E CURSOS DE GRADUAÇÃO / EPIS PARA LABORATÓRIOS </v>
      </c>
      <c r="I926" t="s">
        <v>980</v>
      </c>
      <c r="J926" t="s">
        <v>581</v>
      </c>
      <c r="K926" t="s">
        <v>2653</v>
      </c>
      <c r="L926" t="s">
        <v>2649</v>
      </c>
      <c r="M926" t="s">
        <v>2654</v>
      </c>
      <c r="N926" t="s">
        <v>166</v>
      </c>
      <c r="O926" t="s">
        <v>167</v>
      </c>
      <c r="P926" t="s">
        <v>200</v>
      </c>
      <c r="Q926" t="s">
        <v>168</v>
      </c>
      <c r="R926" t="s">
        <v>165</v>
      </c>
      <c r="S926" t="s">
        <v>119</v>
      </c>
      <c r="T926" t="s">
        <v>164</v>
      </c>
      <c r="U926" t="s">
        <v>118</v>
      </c>
      <c r="V926" t="s">
        <v>2635</v>
      </c>
      <c r="W926" t="s">
        <v>2636</v>
      </c>
      <c r="X926" s="51" t="str">
        <f t="shared" si="24"/>
        <v>3</v>
      </c>
      <c r="Y926" s="51" t="str">
        <f>IF(T926="","",IF(AND(T926&lt;&gt;'Tabelas auxiliares'!$B$236,T926&lt;&gt;'Tabelas auxiliares'!$B$237,T926&lt;&gt;'Tabelas auxiliares'!$C$236,T926&lt;&gt;'Tabelas auxiliares'!$C$237,T926&lt;&gt;'Tabelas auxiliares'!$D$236),"FOLHA DE PESSOAL",IF(X926='Tabelas auxiliares'!$A$237,"CUSTEIO",IF(X926='Tabelas auxiliares'!$A$236,"INVESTIMENTO","ERRO - VERIFICAR"))))</f>
        <v>CUSTEIO</v>
      </c>
      <c r="Z926" s="64">
        <f t="shared" si="25"/>
        <v>15105.52</v>
      </c>
      <c r="AC926" s="44">
        <v>15105.52</v>
      </c>
    </row>
    <row r="927" spans="1:29" x14ac:dyDescent="0.25">
      <c r="A927" t="s">
        <v>594</v>
      </c>
      <c r="B927" t="s">
        <v>312</v>
      </c>
      <c r="C927" t="s">
        <v>595</v>
      </c>
      <c r="D927" t="s">
        <v>51</v>
      </c>
      <c r="E927" t="s">
        <v>117</v>
      </c>
      <c r="F927" s="51" t="str">
        <f>IFERROR(VLOOKUP(D927,'Tabelas auxiliares'!$A$3:$B$61,2,FALSE),"")</f>
        <v>CCNH - COMPRAS COMPARTILHADAS</v>
      </c>
      <c r="G927" s="51" t="str">
        <f>IFERROR(VLOOKUP($B927,'Tabelas auxiliares'!$A$65:$C$102,2,FALSE),"")</f>
        <v>Materiais didáticos e serviços - Graduação</v>
      </c>
      <c r="H927" s="51" t="str">
        <f>IFERROR(VLOOKUP($B927,'Tabelas auxiliares'!$A$65:$C$102,3,FALSE),"")</f>
        <v xml:space="preserve">VIDRARIAS / MATERIAL DE CONSUMO / MANUTENÇÃO DE EQUIPAMENTOS / REAGENTES QUIMICOS / MATERIAIS E SERVIÇOS DIVERSOS PARA LABORATORIOS DIDÁTICOS E CURSOS DE GRADUAÇÃO / EPIS PARA LABORATÓRIOS </v>
      </c>
      <c r="I927" t="s">
        <v>980</v>
      </c>
      <c r="J927" t="s">
        <v>581</v>
      </c>
      <c r="K927" t="s">
        <v>2655</v>
      </c>
      <c r="L927" t="s">
        <v>2656</v>
      </c>
      <c r="M927" t="s">
        <v>2657</v>
      </c>
      <c r="N927" t="s">
        <v>166</v>
      </c>
      <c r="O927" t="s">
        <v>167</v>
      </c>
      <c r="P927" t="s">
        <v>200</v>
      </c>
      <c r="Q927" t="s">
        <v>168</v>
      </c>
      <c r="R927" t="s">
        <v>165</v>
      </c>
      <c r="S927" t="s">
        <v>119</v>
      </c>
      <c r="T927" t="s">
        <v>164</v>
      </c>
      <c r="U927" t="s">
        <v>118</v>
      </c>
      <c r="V927" t="s">
        <v>2635</v>
      </c>
      <c r="W927" t="s">
        <v>2636</v>
      </c>
      <c r="X927" s="51" t="str">
        <f t="shared" si="24"/>
        <v>3</v>
      </c>
      <c r="Y927" s="51" t="str">
        <f>IF(T927="","",IF(AND(T927&lt;&gt;'Tabelas auxiliares'!$B$236,T927&lt;&gt;'Tabelas auxiliares'!$B$237,T927&lt;&gt;'Tabelas auxiliares'!$C$236,T927&lt;&gt;'Tabelas auxiliares'!$C$237,T927&lt;&gt;'Tabelas auxiliares'!$D$236),"FOLHA DE PESSOAL",IF(X927='Tabelas auxiliares'!$A$237,"CUSTEIO",IF(X927='Tabelas auxiliares'!$A$236,"INVESTIMENTO","ERRO - VERIFICAR"))))</f>
        <v>CUSTEIO</v>
      </c>
      <c r="Z927" s="64">
        <f t="shared" si="25"/>
        <v>29484.71</v>
      </c>
      <c r="AC927" s="44">
        <v>29484.71</v>
      </c>
    </row>
    <row r="928" spans="1:29" x14ac:dyDescent="0.25">
      <c r="A928" t="s">
        <v>594</v>
      </c>
      <c r="B928" t="s">
        <v>312</v>
      </c>
      <c r="C928" t="s">
        <v>595</v>
      </c>
      <c r="D928" t="s">
        <v>51</v>
      </c>
      <c r="E928" t="s">
        <v>117</v>
      </c>
      <c r="F928" s="51" t="str">
        <f>IFERROR(VLOOKUP(D928,'Tabelas auxiliares'!$A$3:$B$61,2,FALSE),"")</f>
        <v>CCNH - COMPRAS COMPARTILHADAS</v>
      </c>
      <c r="G928" s="51" t="str">
        <f>IFERROR(VLOOKUP($B928,'Tabelas auxiliares'!$A$65:$C$102,2,FALSE),"")</f>
        <v>Materiais didáticos e serviços - Graduação</v>
      </c>
      <c r="H928" s="51" t="str">
        <f>IFERROR(VLOOKUP($B928,'Tabelas auxiliares'!$A$65:$C$102,3,FALSE),"")</f>
        <v xml:space="preserve">VIDRARIAS / MATERIAL DE CONSUMO / MANUTENÇÃO DE EQUIPAMENTOS / REAGENTES QUIMICOS / MATERIAIS E SERVIÇOS DIVERSOS PARA LABORATORIOS DIDÁTICOS E CURSOS DE GRADUAÇÃO / EPIS PARA LABORATÓRIOS </v>
      </c>
      <c r="I928" t="s">
        <v>980</v>
      </c>
      <c r="J928" t="s">
        <v>581</v>
      </c>
      <c r="K928" t="s">
        <v>2658</v>
      </c>
      <c r="L928" t="s">
        <v>2649</v>
      </c>
      <c r="M928" t="s">
        <v>2659</v>
      </c>
      <c r="N928" t="s">
        <v>166</v>
      </c>
      <c r="O928" t="s">
        <v>167</v>
      </c>
      <c r="P928" t="s">
        <v>200</v>
      </c>
      <c r="Q928" t="s">
        <v>168</v>
      </c>
      <c r="R928" t="s">
        <v>165</v>
      </c>
      <c r="S928" t="s">
        <v>119</v>
      </c>
      <c r="T928" t="s">
        <v>164</v>
      </c>
      <c r="U928" t="s">
        <v>118</v>
      </c>
      <c r="V928" t="s">
        <v>2635</v>
      </c>
      <c r="W928" t="s">
        <v>2636</v>
      </c>
      <c r="X928" s="51" t="str">
        <f t="shared" si="24"/>
        <v>3</v>
      </c>
      <c r="Y928" s="51" t="str">
        <f>IF(T928="","",IF(AND(T928&lt;&gt;'Tabelas auxiliares'!$B$236,T928&lt;&gt;'Tabelas auxiliares'!$B$237,T928&lt;&gt;'Tabelas auxiliares'!$C$236,T928&lt;&gt;'Tabelas auxiliares'!$C$237,T928&lt;&gt;'Tabelas auxiliares'!$D$236),"FOLHA DE PESSOAL",IF(X928='Tabelas auxiliares'!$A$237,"CUSTEIO",IF(X928='Tabelas auxiliares'!$A$236,"INVESTIMENTO","ERRO - VERIFICAR"))))</f>
        <v>CUSTEIO</v>
      </c>
      <c r="Z928" s="64">
        <f t="shared" si="25"/>
        <v>215</v>
      </c>
      <c r="AC928" s="44">
        <v>215</v>
      </c>
    </row>
    <row r="929" spans="1:29" x14ac:dyDescent="0.25">
      <c r="A929" t="s">
        <v>594</v>
      </c>
      <c r="B929" t="s">
        <v>312</v>
      </c>
      <c r="C929" t="s">
        <v>595</v>
      </c>
      <c r="D929" t="s">
        <v>51</v>
      </c>
      <c r="E929" t="s">
        <v>117</v>
      </c>
      <c r="F929" s="51" t="str">
        <f>IFERROR(VLOOKUP(D929,'Tabelas auxiliares'!$A$3:$B$61,2,FALSE),"")</f>
        <v>CCNH - COMPRAS COMPARTILHADAS</v>
      </c>
      <c r="G929" s="51" t="str">
        <f>IFERROR(VLOOKUP($B929,'Tabelas auxiliares'!$A$65:$C$102,2,FALSE),"")</f>
        <v>Materiais didáticos e serviços - Graduação</v>
      </c>
      <c r="H929" s="51" t="str">
        <f>IFERROR(VLOOKUP($B929,'Tabelas auxiliares'!$A$65:$C$102,3,FALSE),"")</f>
        <v xml:space="preserve">VIDRARIAS / MATERIAL DE CONSUMO / MANUTENÇÃO DE EQUIPAMENTOS / REAGENTES QUIMICOS / MATERIAIS E SERVIÇOS DIVERSOS PARA LABORATORIOS DIDÁTICOS E CURSOS DE GRADUAÇÃO / EPIS PARA LABORATÓRIOS </v>
      </c>
      <c r="I929" t="s">
        <v>980</v>
      </c>
      <c r="J929" t="s">
        <v>581</v>
      </c>
      <c r="K929" t="s">
        <v>2660</v>
      </c>
      <c r="L929" t="s">
        <v>2649</v>
      </c>
      <c r="M929" t="s">
        <v>2640</v>
      </c>
      <c r="N929" t="s">
        <v>166</v>
      </c>
      <c r="O929" t="s">
        <v>167</v>
      </c>
      <c r="P929" t="s">
        <v>200</v>
      </c>
      <c r="Q929" t="s">
        <v>168</v>
      </c>
      <c r="R929" t="s">
        <v>165</v>
      </c>
      <c r="S929" t="s">
        <v>119</v>
      </c>
      <c r="T929" t="s">
        <v>164</v>
      </c>
      <c r="U929" t="s">
        <v>118</v>
      </c>
      <c r="V929" t="s">
        <v>2635</v>
      </c>
      <c r="W929" t="s">
        <v>2636</v>
      </c>
      <c r="X929" s="51" t="str">
        <f t="shared" si="24"/>
        <v>3</v>
      </c>
      <c r="Y929" s="51" t="str">
        <f>IF(T929="","",IF(AND(T929&lt;&gt;'Tabelas auxiliares'!$B$236,T929&lt;&gt;'Tabelas auxiliares'!$B$237,T929&lt;&gt;'Tabelas auxiliares'!$C$236,T929&lt;&gt;'Tabelas auxiliares'!$C$237,T929&lt;&gt;'Tabelas auxiliares'!$D$236),"FOLHA DE PESSOAL",IF(X929='Tabelas auxiliares'!$A$237,"CUSTEIO",IF(X929='Tabelas auxiliares'!$A$236,"INVESTIMENTO","ERRO - VERIFICAR"))))</f>
        <v>CUSTEIO</v>
      </c>
      <c r="Z929" s="64">
        <f t="shared" si="25"/>
        <v>2594</v>
      </c>
      <c r="AC929" s="44">
        <v>2594</v>
      </c>
    </row>
    <row r="930" spans="1:29" x14ac:dyDescent="0.25">
      <c r="A930" t="s">
        <v>594</v>
      </c>
      <c r="B930" t="s">
        <v>312</v>
      </c>
      <c r="C930" t="s">
        <v>595</v>
      </c>
      <c r="D930" t="s">
        <v>51</v>
      </c>
      <c r="E930" t="s">
        <v>117</v>
      </c>
      <c r="F930" s="51" t="str">
        <f>IFERROR(VLOOKUP(D930,'Tabelas auxiliares'!$A$3:$B$61,2,FALSE),"")</f>
        <v>CCNH - COMPRAS COMPARTILHADAS</v>
      </c>
      <c r="G930" s="51" t="str">
        <f>IFERROR(VLOOKUP($B930,'Tabelas auxiliares'!$A$65:$C$102,2,FALSE),"")</f>
        <v>Materiais didáticos e serviços - Graduação</v>
      </c>
      <c r="H930" s="51" t="str">
        <f>IFERROR(VLOOKUP($B930,'Tabelas auxiliares'!$A$65:$C$102,3,FALSE),"")</f>
        <v xml:space="preserve">VIDRARIAS / MATERIAL DE CONSUMO / MANUTENÇÃO DE EQUIPAMENTOS / REAGENTES QUIMICOS / MATERIAIS E SERVIÇOS DIVERSOS PARA LABORATORIOS DIDÁTICOS E CURSOS DE GRADUAÇÃO / EPIS PARA LABORATÓRIOS </v>
      </c>
      <c r="I930" t="s">
        <v>980</v>
      </c>
      <c r="J930" t="s">
        <v>581</v>
      </c>
      <c r="K930" t="s">
        <v>2661</v>
      </c>
      <c r="L930" t="s">
        <v>2649</v>
      </c>
      <c r="M930" t="s">
        <v>2662</v>
      </c>
      <c r="N930" t="s">
        <v>166</v>
      </c>
      <c r="O930" t="s">
        <v>167</v>
      </c>
      <c r="P930" t="s">
        <v>200</v>
      </c>
      <c r="Q930" t="s">
        <v>168</v>
      </c>
      <c r="R930" t="s">
        <v>165</v>
      </c>
      <c r="S930" t="s">
        <v>119</v>
      </c>
      <c r="T930" t="s">
        <v>164</v>
      </c>
      <c r="U930" t="s">
        <v>118</v>
      </c>
      <c r="V930" t="s">
        <v>2635</v>
      </c>
      <c r="W930" t="s">
        <v>2636</v>
      </c>
      <c r="X930" s="51" t="str">
        <f t="shared" si="24"/>
        <v>3</v>
      </c>
      <c r="Y930" s="51" t="str">
        <f>IF(T930="","",IF(AND(T930&lt;&gt;'Tabelas auxiliares'!$B$236,T930&lt;&gt;'Tabelas auxiliares'!$B$237,T930&lt;&gt;'Tabelas auxiliares'!$C$236,T930&lt;&gt;'Tabelas auxiliares'!$C$237,T930&lt;&gt;'Tabelas auxiliares'!$D$236),"FOLHA DE PESSOAL",IF(X930='Tabelas auxiliares'!$A$237,"CUSTEIO",IF(X930='Tabelas auxiliares'!$A$236,"INVESTIMENTO","ERRO - VERIFICAR"))))</f>
        <v>CUSTEIO</v>
      </c>
      <c r="Z930" s="64">
        <f t="shared" si="25"/>
        <v>97</v>
      </c>
      <c r="AC930" s="44">
        <v>97</v>
      </c>
    </row>
    <row r="931" spans="1:29" x14ac:dyDescent="0.25">
      <c r="A931" t="s">
        <v>594</v>
      </c>
      <c r="B931" t="s">
        <v>312</v>
      </c>
      <c r="C931" t="s">
        <v>595</v>
      </c>
      <c r="D931" t="s">
        <v>51</v>
      </c>
      <c r="E931" t="s">
        <v>117</v>
      </c>
      <c r="F931" s="51" t="str">
        <f>IFERROR(VLOOKUP(D931,'Tabelas auxiliares'!$A$3:$B$61,2,FALSE),"")</f>
        <v>CCNH - COMPRAS COMPARTILHADAS</v>
      </c>
      <c r="G931" s="51" t="str">
        <f>IFERROR(VLOOKUP($B931,'Tabelas auxiliares'!$A$65:$C$102,2,FALSE),"")</f>
        <v>Materiais didáticos e serviços - Graduação</v>
      </c>
      <c r="H931" s="51" t="str">
        <f>IFERROR(VLOOKUP($B931,'Tabelas auxiliares'!$A$65:$C$102,3,FALSE),"")</f>
        <v xml:space="preserve">VIDRARIAS / MATERIAL DE CONSUMO / MANUTENÇÃO DE EQUIPAMENTOS / REAGENTES QUIMICOS / MATERIAIS E SERVIÇOS DIVERSOS PARA LABORATORIOS DIDÁTICOS E CURSOS DE GRADUAÇÃO / EPIS PARA LABORATÓRIOS </v>
      </c>
      <c r="I931" t="s">
        <v>980</v>
      </c>
      <c r="J931" t="s">
        <v>581</v>
      </c>
      <c r="K931" t="s">
        <v>2661</v>
      </c>
      <c r="L931" t="s">
        <v>2649</v>
      </c>
      <c r="M931" t="s">
        <v>2662</v>
      </c>
      <c r="N931" t="s">
        <v>166</v>
      </c>
      <c r="O931" t="s">
        <v>167</v>
      </c>
      <c r="P931" t="s">
        <v>200</v>
      </c>
      <c r="Q931" t="s">
        <v>168</v>
      </c>
      <c r="R931" t="s">
        <v>165</v>
      </c>
      <c r="S931" t="s">
        <v>119</v>
      </c>
      <c r="T931" t="s">
        <v>164</v>
      </c>
      <c r="U931" t="s">
        <v>118</v>
      </c>
      <c r="V931" t="s">
        <v>2637</v>
      </c>
      <c r="W931" t="s">
        <v>2638</v>
      </c>
      <c r="X931" s="51" t="str">
        <f t="shared" si="24"/>
        <v>3</v>
      </c>
      <c r="Y931" s="51" t="str">
        <f>IF(T931="","",IF(AND(T931&lt;&gt;'Tabelas auxiliares'!$B$236,T931&lt;&gt;'Tabelas auxiliares'!$B$237,T931&lt;&gt;'Tabelas auxiliares'!$C$236,T931&lt;&gt;'Tabelas auxiliares'!$C$237,T931&lt;&gt;'Tabelas auxiliares'!$D$236),"FOLHA DE PESSOAL",IF(X931='Tabelas auxiliares'!$A$237,"CUSTEIO",IF(X931='Tabelas auxiliares'!$A$236,"INVESTIMENTO","ERRO - VERIFICAR"))))</f>
        <v>CUSTEIO</v>
      </c>
      <c r="Z931" s="64">
        <f t="shared" si="25"/>
        <v>456</v>
      </c>
      <c r="AC931" s="44">
        <v>456</v>
      </c>
    </row>
    <row r="932" spans="1:29" x14ac:dyDescent="0.25">
      <c r="A932" t="s">
        <v>594</v>
      </c>
      <c r="B932" t="s">
        <v>312</v>
      </c>
      <c r="C932" t="s">
        <v>595</v>
      </c>
      <c r="D932" t="s">
        <v>51</v>
      </c>
      <c r="E932" t="s">
        <v>117</v>
      </c>
      <c r="F932" s="51" t="str">
        <f>IFERROR(VLOOKUP(D932,'Tabelas auxiliares'!$A$3:$B$61,2,FALSE),"")</f>
        <v>CCNH - COMPRAS COMPARTILHADAS</v>
      </c>
      <c r="G932" s="51" t="str">
        <f>IFERROR(VLOOKUP($B932,'Tabelas auxiliares'!$A$65:$C$102,2,FALSE),"")</f>
        <v>Materiais didáticos e serviços - Graduação</v>
      </c>
      <c r="H932" s="51" t="str">
        <f>IFERROR(VLOOKUP($B932,'Tabelas auxiliares'!$A$65:$C$102,3,FALSE),"")</f>
        <v xml:space="preserve">VIDRARIAS / MATERIAL DE CONSUMO / MANUTENÇÃO DE EQUIPAMENTOS / REAGENTES QUIMICOS / MATERIAIS E SERVIÇOS DIVERSOS PARA LABORATORIOS DIDÁTICOS E CURSOS DE GRADUAÇÃO / EPIS PARA LABORATÓRIOS </v>
      </c>
      <c r="I932" t="s">
        <v>980</v>
      </c>
      <c r="J932" t="s">
        <v>581</v>
      </c>
      <c r="K932" t="s">
        <v>5558</v>
      </c>
      <c r="L932" t="s">
        <v>2649</v>
      </c>
      <c r="M932" t="s">
        <v>1895</v>
      </c>
      <c r="N932" t="s">
        <v>166</v>
      </c>
      <c r="O932" t="s">
        <v>167</v>
      </c>
      <c r="P932" t="s">
        <v>200</v>
      </c>
      <c r="Q932" t="s">
        <v>168</v>
      </c>
      <c r="R932" t="s">
        <v>165</v>
      </c>
      <c r="S932" t="s">
        <v>119</v>
      </c>
      <c r="T932" t="s">
        <v>164</v>
      </c>
      <c r="U932" t="s">
        <v>118</v>
      </c>
      <c r="V932" t="s">
        <v>2635</v>
      </c>
      <c r="W932" t="s">
        <v>2636</v>
      </c>
      <c r="X932" s="51" t="str">
        <f t="shared" si="24"/>
        <v>3</v>
      </c>
      <c r="Y932" s="51" t="str">
        <f>IF(T932="","",IF(AND(T932&lt;&gt;'Tabelas auxiliares'!$B$236,T932&lt;&gt;'Tabelas auxiliares'!$B$237,T932&lt;&gt;'Tabelas auxiliares'!$C$236,T932&lt;&gt;'Tabelas auxiliares'!$C$237,T932&lt;&gt;'Tabelas auxiliares'!$D$236),"FOLHA DE PESSOAL",IF(X932='Tabelas auxiliares'!$A$237,"CUSTEIO",IF(X932='Tabelas auxiliares'!$A$236,"INVESTIMENTO","ERRO - VERIFICAR"))))</f>
        <v>CUSTEIO</v>
      </c>
      <c r="Z932" s="64">
        <f t="shared" si="25"/>
        <v>5448.02</v>
      </c>
      <c r="AA932" s="44">
        <v>5448.02</v>
      </c>
    </row>
    <row r="933" spans="1:29" x14ac:dyDescent="0.25">
      <c r="A933" t="s">
        <v>594</v>
      </c>
      <c r="B933" t="s">
        <v>312</v>
      </c>
      <c r="C933" t="s">
        <v>595</v>
      </c>
      <c r="D933" t="s">
        <v>51</v>
      </c>
      <c r="E933" t="s">
        <v>117</v>
      </c>
      <c r="F933" s="51" t="str">
        <f>IFERROR(VLOOKUP(D933,'Tabelas auxiliares'!$A$3:$B$61,2,FALSE),"")</f>
        <v>CCNH - COMPRAS COMPARTILHADAS</v>
      </c>
      <c r="G933" s="51" t="str">
        <f>IFERROR(VLOOKUP($B933,'Tabelas auxiliares'!$A$65:$C$102,2,FALSE),"")</f>
        <v>Materiais didáticos e serviços - Graduação</v>
      </c>
      <c r="H933" s="51" t="str">
        <f>IFERROR(VLOOKUP($B933,'Tabelas auxiliares'!$A$65:$C$102,3,FALSE),"")</f>
        <v xml:space="preserve">VIDRARIAS / MATERIAL DE CONSUMO / MANUTENÇÃO DE EQUIPAMENTOS / REAGENTES QUIMICOS / MATERIAIS E SERVIÇOS DIVERSOS PARA LABORATORIOS DIDÁTICOS E CURSOS DE GRADUAÇÃO / EPIS PARA LABORATÓRIOS </v>
      </c>
      <c r="I933" t="s">
        <v>980</v>
      </c>
      <c r="J933" t="s">
        <v>581</v>
      </c>
      <c r="K933" t="s">
        <v>5558</v>
      </c>
      <c r="L933" t="s">
        <v>2649</v>
      </c>
      <c r="M933" t="s">
        <v>1895</v>
      </c>
      <c r="N933" t="s">
        <v>166</v>
      </c>
      <c r="O933" t="s">
        <v>167</v>
      </c>
      <c r="P933" t="s">
        <v>200</v>
      </c>
      <c r="Q933" t="s">
        <v>168</v>
      </c>
      <c r="R933" t="s">
        <v>165</v>
      </c>
      <c r="S933" t="s">
        <v>119</v>
      </c>
      <c r="T933" t="s">
        <v>164</v>
      </c>
      <c r="U933" t="s">
        <v>118</v>
      </c>
      <c r="V933" t="s">
        <v>2637</v>
      </c>
      <c r="W933" t="s">
        <v>2638</v>
      </c>
      <c r="X933" s="51" t="str">
        <f t="shared" si="24"/>
        <v>3</v>
      </c>
      <c r="Y933" s="51" t="str">
        <f>IF(T933="","",IF(AND(T933&lt;&gt;'Tabelas auxiliares'!$B$236,T933&lt;&gt;'Tabelas auxiliares'!$B$237,T933&lt;&gt;'Tabelas auxiliares'!$C$236,T933&lt;&gt;'Tabelas auxiliares'!$C$237,T933&lt;&gt;'Tabelas auxiliares'!$D$236),"FOLHA DE PESSOAL",IF(X933='Tabelas auxiliares'!$A$237,"CUSTEIO",IF(X933='Tabelas auxiliares'!$A$236,"INVESTIMENTO","ERRO - VERIFICAR"))))</f>
        <v>CUSTEIO</v>
      </c>
      <c r="Z933" s="64">
        <f t="shared" si="25"/>
        <v>209</v>
      </c>
      <c r="AA933" s="44">
        <v>209</v>
      </c>
    </row>
    <row r="934" spans="1:29" x14ac:dyDescent="0.25">
      <c r="A934" t="s">
        <v>594</v>
      </c>
      <c r="B934" t="s">
        <v>312</v>
      </c>
      <c r="C934" t="s">
        <v>595</v>
      </c>
      <c r="D934" t="s">
        <v>51</v>
      </c>
      <c r="E934" t="s">
        <v>117</v>
      </c>
      <c r="F934" s="51" t="str">
        <f>IFERROR(VLOOKUP(D934,'Tabelas auxiliares'!$A$3:$B$61,2,FALSE),"")</f>
        <v>CCNH - COMPRAS COMPARTILHADAS</v>
      </c>
      <c r="G934" s="51" t="str">
        <f>IFERROR(VLOOKUP($B934,'Tabelas auxiliares'!$A$65:$C$102,2,FALSE),"")</f>
        <v>Materiais didáticos e serviços - Graduação</v>
      </c>
      <c r="H934" s="51" t="str">
        <f>IFERROR(VLOOKUP($B934,'Tabelas auxiliares'!$A$65:$C$102,3,FALSE),"")</f>
        <v xml:space="preserve">VIDRARIAS / MATERIAL DE CONSUMO / MANUTENÇÃO DE EQUIPAMENTOS / REAGENTES QUIMICOS / MATERIAIS E SERVIÇOS DIVERSOS PARA LABORATORIOS DIDÁTICOS E CURSOS DE GRADUAÇÃO / EPIS PARA LABORATÓRIOS </v>
      </c>
      <c r="I934" t="s">
        <v>980</v>
      </c>
      <c r="J934" t="s">
        <v>581</v>
      </c>
      <c r="K934" t="s">
        <v>5559</v>
      </c>
      <c r="L934" t="s">
        <v>2656</v>
      </c>
      <c r="M934" t="s">
        <v>5560</v>
      </c>
      <c r="N934" t="s">
        <v>166</v>
      </c>
      <c r="O934" t="s">
        <v>167</v>
      </c>
      <c r="P934" t="s">
        <v>200</v>
      </c>
      <c r="Q934" t="s">
        <v>168</v>
      </c>
      <c r="R934" t="s">
        <v>165</v>
      </c>
      <c r="S934" t="s">
        <v>119</v>
      </c>
      <c r="T934" t="s">
        <v>164</v>
      </c>
      <c r="U934" t="s">
        <v>118</v>
      </c>
      <c r="V934" t="s">
        <v>2635</v>
      </c>
      <c r="W934" t="s">
        <v>2636</v>
      </c>
      <c r="X934" s="51" t="str">
        <f t="shared" si="24"/>
        <v>3</v>
      </c>
      <c r="Y934" s="51" t="str">
        <f>IF(T934="","",IF(AND(T934&lt;&gt;'Tabelas auxiliares'!$B$236,T934&lt;&gt;'Tabelas auxiliares'!$B$237,T934&lt;&gt;'Tabelas auxiliares'!$C$236,T934&lt;&gt;'Tabelas auxiliares'!$C$237,T934&lt;&gt;'Tabelas auxiliares'!$D$236),"FOLHA DE PESSOAL",IF(X934='Tabelas auxiliares'!$A$237,"CUSTEIO",IF(X934='Tabelas auxiliares'!$A$236,"INVESTIMENTO","ERRO - VERIFICAR"))))</f>
        <v>CUSTEIO</v>
      </c>
      <c r="Z934" s="64">
        <f t="shared" si="25"/>
        <v>500</v>
      </c>
      <c r="AA934" s="44">
        <v>500</v>
      </c>
    </row>
    <row r="935" spans="1:29" x14ac:dyDescent="0.25">
      <c r="A935" t="s">
        <v>594</v>
      </c>
      <c r="B935" t="s">
        <v>312</v>
      </c>
      <c r="C935" t="s">
        <v>595</v>
      </c>
      <c r="D935" t="s">
        <v>51</v>
      </c>
      <c r="E935" t="s">
        <v>117</v>
      </c>
      <c r="F935" s="51" t="str">
        <f>IFERROR(VLOOKUP(D935,'Tabelas auxiliares'!$A$3:$B$61,2,FALSE),"")</f>
        <v>CCNH - COMPRAS COMPARTILHADAS</v>
      </c>
      <c r="G935" s="51" t="str">
        <f>IFERROR(VLOOKUP($B935,'Tabelas auxiliares'!$A$65:$C$102,2,FALSE),"")</f>
        <v>Materiais didáticos e serviços - Graduação</v>
      </c>
      <c r="H935" s="51" t="str">
        <f>IFERROR(VLOOKUP($B935,'Tabelas auxiliares'!$A$65:$C$102,3,FALSE),"")</f>
        <v xml:space="preserve">VIDRARIAS / MATERIAL DE CONSUMO / MANUTENÇÃO DE EQUIPAMENTOS / REAGENTES QUIMICOS / MATERIAIS E SERVIÇOS DIVERSOS PARA LABORATORIOS DIDÁTICOS E CURSOS DE GRADUAÇÃO / EPIS PARA LABORATÓRIOS </v>
      </c>
      <c r="I935" t="s">
        <v>980</v>
      </c>
      <c r="J935" t="s">
        <v>581</v>
      </c>
      <c r="K935" t="s">
        <v>2663</v>
      </c>
      <c r="L935" t="s">
        <v>2649</v>
      </c>
      <c r="M935" t="s">
        <v>2664</v>
      </c>
      <c r="N935" t="s">
        <v>166</v>
      </c>
      <c r="O935" t="s">
        <v>167</v>
      </c>
      <c r="P935" t="s">
        <v>200</v>
      </c>
      <c r="Q935" t="s">
        <v>168</v>
      </c>
      <c r="R935" t="s">
        <v>165</v>
      </c>
      <c r="S935" t="s">
        <v>119</v>
      </c>
      <c r="T935" t="s">
        <v>164</v>
      </c>
      <c r="U935" t="s">
        <v>118</v>
      </c>
      <c r="V935" t="s">
        <v>2637</v>
      </c>
      <c r="W935" t="s">
        <v>2638</v>
      </c>
      <c r="X935" s="51" t="str">
        <f t="shared" si="24"/>
        <v>3</v>
      </c>
      <c r="Y935" s="51" t="str">
        <f>IF(T935="","",IF(AND(T935&lt;&gt;'Tabelas auxiliares'!$B$236,T935&lt;&gt;'Tabelas auxiliares'!$B$237,T935&lt;&gt;'Tabelas auxiliares'!$C$236,T935&lt;&gt;'Tabelas auxiliares'!$C$237,T935&lt;&gt;'Tabelas auxiliares'!$D$236),"FOLHA DE PESSOAL",IF(X935='Tabelas auxiliares'!$A$237,"CUSTEIO",IF(X935='Tabelas auxiliares'!$A$236,"INVESTIMENTO","ERRO - VERIFICAR"))))</f>
        <v>CUSTEIO</v>
      </c>
      <c r="Z935" s="64">
        <f t="shared" si="25"/>
        <v>1630</v>
      </c>
      <c r="AC935" s="44">
        <v>1630</v>
      </c>
    </row>
    <row r="936" spans="1:29" x14ac:dyDescent="0.25">
      <c r="A936" t="s">
        <v>594</v>
      </c>
      <c r="B936" t="s">
        <v>312</v>
      </c>
      <c r="C936" t="s">
        <v>595</v>
      </c>
      <c r="D936" t="s">
        <v>51</v>
      </c>
      <c r="E936" t="s">
        <v>117</v>
      </c>
      <c r="F936" s="51" t="str">
        <f>IFERROR(VLOOKUP(D936,'Tabelas auxiliares'!$A$3:$B$61,2,FALSE),"")</f>
        <v>CCNH - COMPRAS COMPARTILHADAS</v>
      </c>
      <c r="G936" s="51" t="str">
        <f>IFERROR(VLOOKUP($B936,'Tabelas auxiliares'!$A$65:$C$102,2,FALSE),"")</f>
        <v>Materiais didáticos e serviços - Graduação</v>
      </c>
      <c r="H936" s="51" t="str">
        <f>IFERROR(VLOOKUP($B936,'Tabelas auxiliares'!$A$65:$C$102,3,FALSE),"")</f>
        <v xml:space="preserve">VIDRARIAS / MATERIAL DE CONSUMO / MANUTENÇÃO DE EQUIPAMENTOS / REAGENTES QUIMICOS / MATERIAIS E SERVIÇOS DIVERSOS PARA LABORATORIOS DIDÁTICOS E CURSOS DE GRADUAÇÃO / EPIS PARA LABORATÓRIOS </v>
      </c>
      <c r="I936" t="s">
        <v>980</v>
      </c>
      <c r="J936" t="s">
        <v>581</v>
      </c>
      <c r="K936" t="s">
        <v>2665</v>
      </c>
      <c r="L936" t="s">
        <v>2649</v>
      </c>
      <c r="M936" t="s">
        <v>2666</v>
      </c>
      <c r="N936" t="s">
        <v>166</v>
      </c>
      <c r="O936" t="s">
        <v>167</v>
      </c>
      <c r="P936" t="s">
        <v>200</v>
      </c>
      <c r="Q936" t="s">
        <v>168</v>
      </c>
      <c r="R936" t="s">
        <v>165</v>
      </c>
      <c r="S936" t="s">
        <v>119</v>
      </c>
      <c r="T936" t="s">
        <v>164</v>
      </c>
      <c r="U936" t="s">
        <v>118</v>
      </c>
      <c r="V936" t="s">
        <v>2635</v>
      </c>
      <c r="W936" t="s">
        <v>2636</v>
      </c>
      <c r="X936" s="51" t="str">
        <f t="shared" si="24"/>
        <v>3</v>
      </c>
      <c r="Y936" s="51" t="str">
        <f>IF(T936="","",IF(AND(T936&lt;&gt;'Tabelas auxiliares'!$B$236,T936&lt;&gt;'Tabelas auxiliares'!$B$237,T936&lt;&gt;'Tabelas auxiliares'!$C$236,T936&lt;&gt;'Tabelas auxiliares'!$C$237,T936&lt;&gt;'Tabelas auxiliares'!$D$236),"FOLHA DE PESSOAL",IF(X936='Tabelas auxiliares'!$A$237,"CUSTEIO",IF(X936='Tabelas auxiliares'!$A$236,"INVESTIMENTO","ERRO - VERIFICAR"))))</f>
        <v>CUSTEIO</v>
      </c>
      <c r="Z936" s="64">
        <f t="shared" si="25"/>
        <v>2965.1</v>
      </c>
      <c r="AC936" s="44">
        <v>2965.1</v>
      </c>
    </row>
    <row r="937" spans="1:29" x14ac:dyDescent="0.25">
      <c r="A937" t="s">
        <v>594</v>
      </c>
      <c r="B937" t="s">
        <v>312</v>
      </c>
      <c r="C937" t="s">
        <v>595</v>
      </c>
      <c r="D937" t="s">
        <v>51</v>
      </c>
      <c r="E937" t="s">
        <v>117</v>
      </c>
      <c r="F937" s="51" t="str">
        <f>IFERROR(VLOOKUP(D937,'Tabelas auxiliares'!$A$3:$B$61,2,FALSE),"")</f>
        <v>CCNH - COMPRAS COMPARTILHADAS</v>
      </c>
      <c r="G937" s="51" t="str">
        <f>IFERROR(VLOOKUP($B937,'Tabelas auxiliares'!$A$65:$C$102,2,FALSE),"")</f>
        <v>Materiais didáticos e serviços - Graduação</v>
      </c>
      <c r="H937" s="51" t="str">
        <f>IFERROR(VLOOKUP($B937,'Tabelas auxiliares'!$A$65:$C$102,3,FALSE),"")</f>
        <v xml:space="preserve">VIDRARIAS / MATERIAL DE CONSUMO / MANUTENÇÃO DE EQUIPAMENTOS / REAGENTES QUIMICOS / MATERIAIS E SERVIÇOS DIVERSOS PARA LABORATORIOS DIDÁTICOS E CURSOS DE GRADUAÇÃO / EPIS PARA LABORATÓRIOS </v>
      </c>
      <c r="I937" t="s">
        <v>980</v>
      </c>
      <c r="J937" t="s">
        <v>581</v>
      </c>
      <c r="K937" t="s">
        <v>2667</v>
      </c>
      <c r="L937" t="s">
        <v>2649</v>
      </c>
      <c r="M937" t="s">
        <v>2668</v>
      </c>
      <c r="N937" t="s">
        <v>166</v>
      </c>
      <c r="O937" t="s">
        <v>167</v>
      </c>
      <c r="P937" t="s">
        <v>200</v>
      </c>
      <c r="Q937" t="s">
        <v>168</v>
      </c>
      <c r="R937" t="s">
        <v>165</v>
      </c>
      <c r="S937" t="s">
        <v>119</v>
      </c>
      <c r="T937" t="s">
        <v>164</v>
      </c>
      <c r="U937" t="s">
        <v>118</v>
      </c>
      <c r="V937" t="s">
        <v>2635</v>
      </c>
      <c r="W937" t="s">
        <v>2636</v>
      </c>
      <c r="X937" s="51" t="str">
        <f t="shared" si="24"/>
        <v>3</v>
      </c>
      <c r="Y937" s="51" t="str">
        <f>IF(T937="","",IF(AND(T937&lt;&gt;'Tabelas auxiliares'!$B$236,T937&lt;&gt;'Tabelas auxiliares'!$B$237,T937&lt;&gt;'Tabelas auxiliares'!$C$236,T937&lt;&gt;'Tabelas auxiliares'!$C$237,T937&lt;&gt;'Tabelas auxiliares'!$D$236),"FOLHA DE PESSOAL",IF(X937='Tabelas auxiliares'!$A$237,"CUSTEIO",IF(X937='Tabelas auxiliares'!$A$236,"INVESTIMENTO","ERRO - VERIFICAR"))))</f>
        <v>CUSTEIO</v>
      </c>
      <c r="Z937" s="64">
        <f t="shared" si="25"/>
        <v>3459</v>
      </c>
      <c r="AC937" s="44">
        <v>3459</v>
      </c>
    </row>
    <row r="938" spans="1:29" x14ac:dyDescent="0.25">
      <c r="A938" t="s">
        <v>594</v>
      </c>
      <c r="B938" t="s">
        <v>312</v>
      </c>
      <c r="C938" t="s">
        <v>595</v>
      </c>
      <c r="D938" t="s">
        <v>51</v>
      </c>
      <c r="E938" t="s">
        <v>117</v>
      </c>
      <c r="F938" s="51" t="str">
        <f>IFERROR(VLOOKUP(D938,'Tabelas auxiliares'!$A$3:$B$61,2,FALSE),"")</f>
        <v>CCNH - COMPRAS COMPARTILHADAS</v>
      </c>
      <c r="G938" s="51" t="str">
        <f>IFERROR(VLOOKUP($B938,'Tabelas auxiliares'!$A$65:$C$102,2,FALSE),"")</f>
        <v>Materiais didáticos e serviços - Graduação</v>
      </c>
      <c r="H938" s="51" t="str">
        <f>IFERROR(VLOOKUP($B938,'Tabelas auxiliares'!$A$65:$C$102,3,FALSE),"")</f>
        <v xml:space="preserve">VIDRARIAS / MATERIAL DE CONSUMO / MANUTENÇÃO DE EQUIPAMENTOS / REAGENTES QUIMICOS / MATERIAIS E SERVIÇOS DIVERSOS PARA LABORATORIOS DIDÁTICOS E CURSOS DE GRADUAÇÃO / EPIS PARA LABORATÓRIOS </v>
      </c>
      <c r="I938" t="s">
        <v>980</v>
      </c>
      <c r="J938" t="s">
        <v>581</v>
      </c>
      <c r="K938" t="s">
        <v>2669</v>
      </c>
      <c r="L938" t="s">
        <v>2649</v>
      </c>
      <c r="M938" t="s">
        <v>2670</v>
      </c>
      <c r="N938" t="s">
        <v>166</v>
      </c>
      <c r="O938" t="s">
        <v>167</v>
      </c>
      <c r="P938" t="s">
        <v>200</v>
      </c>
      <c r="Q938" t="s">
        <v>168</v>
      </c>
      <c r="R938" t="s">
        <v>165</v>
      </c>
      <c r="S938" t="s">
        <v>119</v>
      </c>
      <c r="T938" t="s">
        <v>164</v>
      </c>
      <c r="U938" t="s">
        <v>118</v>
      </c>
      <c r="V938" t="s">
        <v>2635</v>
      </c>
      <c r="W938" t="s">
        <v>2636</v>
      </c>
      <c r="X938" s="51" t="str">
        <f t="shared" si="24"/>
        <v>3</v>
      </c>
      <c r="Y938" s="51" t="str">
        <f>IF(T938="","",IF(AND(T938&lt;&gt;'Tabelas auxiliares'!$B$236,T938&lt;&gt;'Tabelas auxiliares'!$B$237,T938&lt;&gt;'Tabelas auxiliares'!$C$236,T938&lt;&gt;'Tabelas auxiliares'!$C$237,T938&lt;&gt;'Tabelas auxiliares'!$D$236),"FOLHA DE PESSOAL",IF(X938='Tabelas auxiliares'!$A$237,"CUSTEIO",IF(X938='Tabelas auxiliares'!$A$236,"INVESTIMENTO","ERRO - VERIFICAR"))))</f>
        <v>CUSTEIO</v>
      </c>
      <c r="Z938" s="64">
        <f t="shared" si="25"/>
        <v>624</v>
      </c>
      <c r="AC938" s="44">
        <v>624</v>
      </c>
    </row>
    <row r="939" spans="1:29" x14ac:dyDescent="0.25">
      <c r="A939" t="s">
        <v>594</v>
      </c>
      <c r="B939" t="s">
        <v>312</v>
      </c>
      <c r="C939" t="s">
        <v>595</v>
      </c>
      <c r="D939" t="s">
        <v>51</v>
      </c>
      <c r="E939" t="s">
        <v>117</v>
      </c>
      <c r="F939" s="51" t="str">
        <f>IFERROR(VLOOKUP(D939,'Tabelas auxiliares'!$A$3:$B$61,2,FALSE),"")</f>
        <v>CCNH - COMPRAS COMPARTILHADAS</v>
      </c>
      <c r="G939" s="51" t="str">
        <f>IFERROR(VLOOKUP($B939,'Tabelas auxiliares'!$A$65:$C$102,2,FALSE),"")</f>
        <v>Materiais didáticos e serviços - Graduação</v>
      </c>
      <c r="H939" s="51" t="str">
        <f>IFERROR(VLOOKUP($B939,'Tabelas auxiliares'!$A$65:$C$102,3,FALSE),"")</f>
        <v xml:space="preserve">VIDRARIAS / MATERIAL DE CONSUMO / MANUTENÇÃO DE EQUIPAMENTOS / REAGENTES QUIMICOS / MATERIAIS E SERVIÇOS DIVERSOS PARA LABORATORIOS DIDÁTICOS E CURSOS DE GRADUAÇÃO / EPIS PARA LABORATÓRIOS </v>
      </c>
      <c r="I939" t="s">
        <v>980</v>
      </c>
      <c r="J939" t="s">
        <v>581</v>
      </c>
      <c r="K939" t="s">
        <v>2671</v>
      </c>
      <c r="L939" t="s">
        <v>2649</v>
      </c>
      <c r="M939" t="s">
        <v>2672</v>
      </c>
      <c r="N939" t="s">
        <v>166</v>
      </c>
      <c r="O939" t="s">
        <v>167</v>
      </c>
      <c r="P939" t="s">
        <v>200</v>
      </c>
      <c r="Q939" t="s">
        <v>168</v>
      </c>
      <c r="R939" t="s">
        <v>165</v>
      </c>
      <c r="S939" t="s">
        <v>119</v>
      </c>
      <c r="T939" t="s">
        <v>164</v>
      </c>
      <c r="U939" t="s">
        <v>118</v>
      </c>
      <c r="V939" t="s">
        <v>2637</v>
      </c>
      <c r="W939" t="s">
        <v>2638</v>
      </c>
      <c r="X939" s="51" t="str">
        <f t="shared" si="24"/>
        <v>3</v>
      </c>
      <c r="Y939" s="51" t="str">
        <f>IF(T939="","",IF(AND(T939&lt;&gt;'Tabelas auxiliares'!$B$236,T939&lt;&gt;'Tabelas auxiliares'!$B$237,T939&lt;&gt;'Tabelas auxiliares'!$C$236,T939&lt;&gt;'Tabelas auxiliares'!$C$237,T939&lt;&gt;'Tabelas auxiliares'!$D$236),"FOLHA DE PESSOAL",IF(X939='Tabelas auxiliares'!$A$237,"CUSTEIO",IF(X939='Tabelas auxiliares'!$A$236,"INVESTIMENTO","ERRO - VERIFICAR"))))</f>
        <v>CUSTEIO</v>
      </c>
      <c r="Z939" s="64">
        <f t="shared" si="25"/>
        <v>375</v>
      </c>
      <c r="AC939" s="44">
        <v>375</v>
      </c>
    </row>
    <row r="940" spans="1:29" x14ac:dyDescent="0.25">
      <c r="A940" t="s">
        <v>594</v>
      </c>
      <c r="B940" t="s">
        <v>312</v>
      </c>
      <c r="C940" t="s">
        <v>595</v>
      </c>
      <c r="D940" t="s">
        <v>51</v>
      </c>
      <c r="E940" t="s">
        <v>117</v>
      </c>
      <c r="F940" s="51" t="str">
        <f>IFERROR(VLOOKUP(D940,'Tabelas auxiliares'!$A$3:$B$61,2,FALSE),"")</f>
        <v>CCNH - COMPRAS COMPARTILHADAS</v>
      </c>
      <c r="G940" s="51" t="str">
        <f>IFERROR(VLOOKUP($B940,'Tabelas auxiliares'!$A$65:$C$102,2,FALSE),"")</f>
        <v>Materiais didáticos e serviços - Graduação</v>
      </c>
      <c r="H940" s="51" t="str">
        <f>IFERROR(VLOOKUP($B940,'Tabelas auxiliares'!$A$65:$C$102,3,FALSE),"")</f>
        <v xml:space="preserve">VIDRARIAS / MATERIAL DE CONSUMO / MANUTENÇÃO DE EQUIPAMENTOS / REAGENTES QUIMICOS / MATERIAIS E SERVIÇOS DIVERSOS PARA LABORATORIOS DIDÁTICOS E CURSOS DE GRADUAÇÃO / EPIS PARA LABORATÓRIOS </v>
      </c>
      <c r="I940" t="s">
        <v>980</v>
      </c>
      <c r="J940" t="s">
        <v>581</v>
      </c>
      <c r="K940" t="s">
        <v>2673</v>
      </c>
      <c r="L940" t="s">
        <v>2649</v>
      </c>
      <c r="M940" t="s">
        <v>2674</v>
      </c>
      <c r="N940" t="s">
        <v>166</v>
      </c>
      <c r="O940" t="s">
        <v>167</v>
      </c>
      <c r="P940" t="s">
        <v>200</v>
      </c>
      <c r="Q940" t="s">
        <v>168</v>
      </c>
      <c r="R940" t="s">
        <v>165</v>
      </c>
      <c r="S940" t="s">
        <v>119</v>
      </c>
      <c r="T940" t="s">
        <v>164</v>
      </c>
      <c r="U940" t="s">
        <v>118</v>
      </c>
      <c r="V940" t="s">
        <v>2635</v>
      </c>
      <c r="W940" t="s">
        <v>2636</v>
      </c>
      <c r="X940" s="51" t="str">
        <f t="shared" si="24"/>
        <v>3</v>
      </c>
      <c r="Y940" s="51" t="str">
        <f>IF(T940="","",IF(AND(T940&lt;&gt;'Tabelas auxiliares'!$B$236,T940&lt;&gt;'Tabelas auxiliares'!$B$237,T940&lt;&gt;'Tabelas auxiliares'!$C$236,T940&lt;&gt;'Tabelas auxiliares'!$C$237,T940&lt;&gt;'Tabelas auxiliares'!$D$236),"FOLHA DE PESSOAL",IF(X940='Tabelas auxiliares'!$A$237,"CUSTEIO",IF(X940='Tabelas auxiliares'!$A$236,"INVESTIMENTO","ERRO - VERIFICAR"))))</f>
        <v>CUSTEIO</v>
      </c>
      <c r="Z940" s="64">
        <f t="shared" si="25"/>
        <v>816</v>
      </c>
      <c r="AA940" s="44">
        <v>800</v>
      </c>
      <c r="AC940" s="44">
        <v>16</v>
      </c>
    </row>
    <row r="941" spans="1:29" x14ac:dyDescent="0.25">
      <c r="A941" t="s">
        <v>594</v>
      </c>
      <c r="B941" t="s">
        <v>312</v>
      </c>
      <c r="C941" t="s">
        <v>595</v>
      </c>
      <c r="D941" t="s">
        <v>51</v>
      </c>
      <c r="E941" t="s">
        <v>117</v>
      </c>
      <c r="F941" s="51" t="str">
        <f>IFERROR(VLOOKUP(D941,'Tabelas auxiliares'!$A$3:$B$61,2,FALSE),"")</f>
        <v>CCNH - COMPRAS COMPARTILHADAS</v>
      </c>
      <c r="G941" s="51" t="str">
        <f>IFERROR(VLOOKUP($B941,'Tabelas auxiliares'!$A$65:$C$102,2,FALSE),"")</f>
        <v>Materiais didáticos e serviços - Graduação</v>
      </c>
      <c r="H941" s="51" t="str">
        <f>IFERROR(VLOOKUP($B941,'Tabelas auxiliares'!$A$65:$C$102,3,FALSE),"")</f>
        <v xml:space="preserve">VIDRARIAS / MATERIAL DE CONSUMO / MANUTENÇÃO DE EQUIPAMENTOS / REAGENTES QUIMICOS / MATERIAIS E SERVIÇOS DIVERSOS PARA LABORATORIOS DIDÁTICOS E CURSOS DE GRADUAÇÃO / EPIS PARA LABORATÓRIOS </v>
      </c>
      <c r="I941" t="s">
        <v>615</v>
      </c>
      <c r="J941" t="s">
        <v>581</v>
      </c>
      <c r="K941" t="s">
        <v>2675</v>
      </c>
      <c r="L941" t="s">
        <v>2649</v>
      </c>
      <c r="M941" t="s">
        <v>2642</v>
      </c>
      <c r="N941" t="s">
        <v>166</v>
      </c>
      <c r="O941" t="s">
        <v>167</v>
      </c>
      <c r="P941" t="s">
        <v>200</v>
      </c>
      <c r="Q941" t="s">
        <v>168</v>
      </c>
      <c r="R941" t="s">
        <v>165</v>
      </c>
      <c r="S941" t="s">
        <v>119</v>
      </c>
      <c r="T941" t="s">
        <v>164</v>
      </c>
      <c r="U941" t="s">
        <v>118</v>
      </c>
      <c r="V941" t="s">
        <v>2635</v>
      </c>
      <c r="W941" t="s">
        <v>2636</v>
      </c>
      <c r="X941" s="51" t="str">
        <f t="shared" si="24"/>
        <v>3</v>
      </c>
      <c r="Y941" s="51" t="str">
        <f>IF(T941="","",IF(AND(T941&lt;&gt;'Tabelas auxiliares'!$B$236,T941&lt;&gt;'Tabelas auxiliares'!$B$237,T941&lt;&gt;'Tabelas auxiliares'!$C$236,T941&lt;&gt;'Tabelas auxiliares'!$C$237,T941&lt;&gt;'Tabelas auxiliares'!$D$236),"FOLHA DE PESSOAL",IF(X941='Tabelas auxiliares'!$A$237,"CUSTEIO",IF(X941='Tabelas auxiliares'!$A$236,"INVESTIMENTO","ERRO - VERIFICAR"))))</f>
        <v>CUSTEIO</v>
      </c>
      <c r="Z941" s="64">
        <f t="shared" si="25"/>
        <v>8141.59</v>
      </c>
      <c r="AC941" s="44">
        <v>8141.59</v>
      </c>
    </row>
    <row r="942" spans="1:29" x14ac:dyDescent="0.25">
      <c r="A942" t="s">
        <v>594</v>
      </c>
      <c r="B942" t="s">
        <v>312</v>
      </c>
      <c r="C942" t="s">
        <v>595</v>
      </c>
      <c r="D942" t="s">
        <v>51</v>
      </c>
      <c r="E942" t="s">
        <v>117</v>
      </c>
      <c r="F942" s="51" t="str">
        <f>IFERROR(VLOOKUP(D942,'Tabelas auxiliares'!$A$3:$B$61,2,FALSE),"")</f>
        <v>CCNH - COMPRAS COMPARTILHADAS</v>
      </c>
      <c r="G942" s="51" t="str">
        <f>IFERROR(VLOOKUP($B942,'Tabelas auxiliares'!$A$65:$C$102,2,FALSE),"")</f>
        <v>Materiais didáticos e serviços - Graduação</v>
      </c>
      <c r="H942" s="51" t="str">
        <f>IFERROR(VLOOKUP($B942,'Tabelas auxiliares'!$A$65:$C$102,3,FALSE),"")</f>
        <v xml:space="preserve">VIDRARIAS / MATERIAL DE CONSUMO / MANUTENÇÃO DE EQUIPAMENTOS / REAGENTES QUIMICOS / MATERIAIS E SERVIÇOS DIVERSOS PARA LABORATORIOS DIDÁTICOS E CURSOS DE GRADUAÇÃO / EPIS PARA LABORATÓRIOS </v>
      </c>
      <c r="I942" t="s">
        <v>615</v>
      </c>
      <c r="J942" t="s">
        <v>581</v>
      </c>
      <c r="K942" t="s">
        <v>2676</v>
      </c>
      <c r="L942" t="s">
        <v>2649</v>
      </c>
      <c r="M942" t="s">
        <v>2654</v>
      </c>
      <c r="N942" t="s">
        <v>166</v>
      </c>
      <c r="O942" t="s">
        <v>167</v>
      </c>
      <c r="P942" t="s">
        <v>200</v>
      </c>
      <c r="Q942" t="s">
        <v>168</v>
      </c>
      <c r="R942" t="s">
        <v>165</v>
      </c>
      <c r="S942" t="s">
        <v>119</v>
      </c>
      <c r="T942" t="s">
        <v>164</v>
      </c>
      <c r="U942" t="s">
        <v>118</v>
      </c>
      <c r="V942" t="s">
        <v>2635</v>
      </c>
      <c r="W942" t="s">
        <v>2636</v>
      </c>
      <c r="X942" s="51" t="str">
        <f t="shared" si="24"/>
        <v>3</v>
      </c>
      <c r="Y942" s="51" t="str">
        <f>IF(T942="","",IF(AND(T942&lt;&gt;'Tabelas auxiliares'!$B$236,T942&lt;&gt;'Tabelas auxiliares'!$B$237,T942&lt;&gt;'Tabelas auxiliares'!$C$236,T942&lt;&gt;'Tabelas auxiliares'!$C$237,T942&lt;&gt;'Tabelas auxiliares'!$D$236),"FOLHA DE PESSOAL",IF(X942='Tabelas auxiliares'!$A$237,"CUSTEIO",IF(X942='Tabelas auxiliares'!$A$236,"INVESTIMENTO","ERRO - VERIFICAR"))))</f>
        <v>CUSTEIO</v>
      </c>
      <c r="Z942" s="64">
        <f t="shared" si="25"/>
        <v>178.4</v>
      </c>
      <c r="AC942" s="44">
        <v>178.4</v>
      </c>
    </row>
    <row r="943" spans="1:29" x14ac:dyDescent="0.25">
      <c r="A943" t="s">
        <v>594</v>
      </c>
      <c r="B943" t="s">
        <v>312</v>
      </c>
      <c r="C943" t="s">
        <v>595</v>
      </c>
      <c r="D943" t="s">
        <v>51</v>
      </c>
      <c r="E943" t="s">
        <v>117</v>
      </c>
      <c r="F943" s="51" t="str">
        <f>IFERROR(VLOOKUP(D943,'Tabelas auxiliares'!$A$3:$B$61,2,FALSE),"")</f>
        <v>CCNH - COMPRAS COMPARTILHADAS</v>
      </c>
      <c r="G943" s="51" t="str">
        <f>IFERROR(VLOOKUP($B943,'Tabelas auxiliares'!$A$65:$C$102,2,FALSE),"")</f>
        <v>Materiais didáticos e serviços - Graduação</v>
      </c>
      <c r="H943" s="51" t="str">
        <f>IFERROR(VLOOKUP($B943,'Tabelas auxiliares'!$A$65:$C$102,3,FALSE),"")</f>
        <v xml:space="preserve">VIDRARIAS / MATERIAL DE CONSUMO / MANUTENÇÃO DE EQUIPAMENTOS / REAGENTES QUIMICOS / MATERIAIS E SERVIÇOS DIVERSOS PARA LABORATORIOS DIDÁTICOS E CURSOS DE GRADUAÇÃO / EPIS PARA LABORATÓRIOS </v>
      </c>
      <c r="I943" t="s">
        <v>615</v>
      </c>
      <c r="J943" t="s">
        <v>581</v>
      </c>
      <c r="K943" t="s">
        <v>2677</v>
      </c>
      <c r="L943" t="s">
        <v>2649</v>
      </c>
      <c r="M943" t="s">
        <v>2657</v>
      </c>
      <c r="N943" t="s">
        <v>166</v>
      </c>
      <c r="O943" t="s">
        <v>167</v>
      </c>
      <c r="P943" t="s">
        <v>200</v>
      </c>
      <c r="Q943" t="s">
        <v>168</v>
      </c>
      <c r="R943" t="s">
        <v>165</v>
      </c>
      <c r="S943" t="s">
        <v>119</v>
      </c>
      <c r="T943" t="s">
        <v>164</v>
      </c>
      <c r="U943" t="s">
        <v>118</v>
      </c>
      <c r="V943" t="s">
        <v>2635</v>
      </c>
      <c r="W943" t="s">
        <v>2636</v>
      </c>
      <c r="X943" s="51" t="str">
        <f t="shared" si="24"/>
        <v>3</v>
      </c>
      <c r="Y943" s="51" t="str">
        <f>IF(T943="","",IF(AND(T943&lt;&gt;'Tabelas auxiliares'!$B$236,T943&lt;&gt;'Tabelas auxiliares'!$B$237,T943&lt;&gt;'Tabelas auxiliares'!$C$236,T943&lt;&gt;'Tabelas auxiliares'!$C$237,T943&lt;&gt;'Tabelas auxiliares'!$D$236),"FOLHA DE PESSOAL",IF(X943='Tabelas auxiliares'!$A$237,"CUSTEIO",IF(X943='Tabelas auxiliares'!$A$236,"INVESTIMENTO","ERRO - VERIFICAR"))))</f>
        <v>CUSTEIO</v>
      </c>
      <c r="Z943" s="64">
        <f t="shared" si="25"/>
        <v>480</v>
      </c>
      <c r="AC943" s="44">
        <v>480</v>
      </c>
    </row>
    <row r="944" spans="1:29" x14ac:dyDescent="0.25">
      <c r="A944" t="s">
        <v>594</v>
      </c>
      <c r="B944" t="s">
        <v>312</v>
      </c>
      <c r="C944" t="s">
        <v>595</v>
      </c>
      <c r="D944" t="s">
        <v>51</v>
      </c>
      <c r="E944" t="s">
        <v>117</v>
      </c>
      <c r="F944" s="51" t="str">
        <f>IFERROR(VLOOKUP(D944,'Tabelas auxiliares'!$A$3:$B$61,2,FALSE),"")</f>
        <v>CCNH - COMPRAS COMPARTILHADAS</v>
      </c>
      <c r="G944" s="51" t="str">
        <f>IFERROR(VLOOKUP($B944,'Tabelas auxiliares'!$A$65:$C$102,2,FALSE),"")</f>
        <v>Materiais didáticos e serviços - Graduação</v>
      </c>
      <c r="H944" s="51" t="str">
        <f>IFERROR(VLOOKUP($B944,'Tabelas auxiliares'!$A$65:$C$102,3,FALSE),"")</f>
        <v xml:space="preserve">VIDRARIAS / MATERIAL DE CONSUMO / MANUTENÇÃO DE EQUIPAMENTOS / REAGENTES QUIMICOS / MATERIAIS E SERVIÇOS DIVERSOS PARA LABORATORIOS DIDÁTICOS E CURSOS DE GRADUAÇÃO / EPIS PARA LABORATÓRIOS </v>
      </c>
      <c r="I944" t="s">
        <v>2533</v>
      </c>
      <c r="J944" t="s">
        <v>581</v>
      </c>
      <c r="K944" t="s">
        <v>2678</v>
      </c>
      <c r="L944" t="s">
        <v>2649</v>
      </c>
      <c r="M944" t="s">
        <v>1895</v>
      </c>
      <c r="N944" t="s">
        <v>166</v>
      </c>
      <c r="O944" t="s">
        <v>167</v>
      </c>
      <c r="P944" t="s">
        <v>200</v>
      </c>
      <c r="Q944" t="s">
        <v>168</v>
      </c>
      <c r="R944" t="s">
        <v>165</v>
      </c>
      <c r="S944" t="s">
        <v>119</v>
      </c>
      <c r="T944" t="s">
        <v>164</v>
      </c>
      <c r="U944" t="s">
        <v>118</v>
      </c>
      <c r="V944" t="s">
        <v>2635</v>
      </c>
      <c r="W944" t="s">
        <v>2636</v>
      </c>
      <c r="X944" s="51" t="str">
        <f t="shared" si="24"/>
        <v>3</v>
      </c>
      <c r="Y944" s="51" t="str">
        <f>IF(T944="","",IF(AND(T944&lt;&gt;'Tabelas auxiliares'!$B$236,T944&lt;&gt;'Tabelas auxiliares'!$B$237,T944&lt;&gt;'Tabelas auxiliares'!$C$236,T944&lt;&gt;'Tabelas auxiliares'!$C$237,T944&lt;&gt;'Tabelas auxiliares'!$D$236),"FOLHA DE PESSOAL",IF(X944='Tabelas auxiliares'!$A$237,"CUSTEIO",IF(X944='Tabelas auxiliares'!$A$236,"INVESTIMENTO","ERRO - VERIFICAR"))))</f>
        <v>CUSTEIO</v>
      </c>
      <c r="Z944" s="64">
        <f t="shared" si="25"/>
        <v>1743.46</v>
      </c>
      <c r="AC944" s="44">
        <v>1743.46</v>
      </c>
    </row>
    <row r="945" spans="1:29" x14ac:dyDescent="0.25">
      <c r="A945" t="s">
        <v>594</v>
      </c>
      <c r="B945" t="s">
        <v>312</v>
      </c>
      <c r="C945" t="s">
        <v>595</v>
      </c>
      <c r="D945" t="s">
        <v>51</v>
      </c>
      <c r="E945" t="s">
        <v>117</v>
      </c>
      <c r="F945" s="51" t="str">
        <f>IFERROR(VLOOKUP(D945,'Tabelas auxiliares'!$A$3:$B$61,2,FALSE),"")</f>
        <v>CCNH - COMPRAS COMPARTILHADAS</v>
      </c>
      <c r="G945" s="51" t="str">
        <f>IFERROR(VLOOKUP($B945,'Tabelas auxiliares'!$A$65:$C$102,2,FALSE),"")</f>
        <v>Materiais didáticos e serviços - Graduação</v>
      </c>
      <c r="H945" s="51" t="str">
        <f>IFERROR(VLOOKUP($B945,'Tabelas auxiliares'!$A$65:$C$102,3,FALSE),"")</f>
        <v xml:space="preserve">VIDRARIAS / MATERIAL DE CONSUMO / MANUTENÇÃO DE EQUIPAMENTOS / REAGENTES QUIMICOS / MATERIAIS E SERVIÇOS DIVERSOS PARA LABORATORIOS DIDÁTICOS E CURSOS DE GRADUAÇÃO / EPIS PARA LABORATÓRIOS </v>
      </c>
      <c r="I945" t="s">
        <v>2533</v>
      </c>
      <c r="J945" t="s">
        <v>581</v>
      </c>
      <c r="K945" t="s">
        <v>2679</v>
      </c>
      <c r="L945" t="s">
        <v>2649</v>
      </c>
      <c r="M945" t="s">
        <v>2666</v>
      </c>
      <c r="N945" t="s">
        <v>166</v>
      </c>
      <c r="O945" t="s">
        <v>167</v>
      </c>
      <c r="P945" t="s">
        <v>200</v>
      </c>
      <c r="Q945" t="s">
        <v>168</v>
      </c>
      <c r="R945" t="s">
        <v>165</v>
      </c>
      <c r="S945" t="s">
        <v>119</v>
      </c>
      <c r="T945" t="s">
        <v>164</v>
      </c>
      <c r="U945" t="s">
        <v>118</v>
      </c>
      <c r="V945" t="s">
        <v>2635</v>
      </c>
      <c r="W945" t="s">
        <v>2636</v>
      </c>
      <c r="X945" s="51" t="str">
        <f t="shared" si="24"/>
        <v>3</v>
      </c>
      <c r="Y945" s="51" t="str">
        <f>IF(T945="","",IF(AND(T945&lt;&gt;'Tabelas auxiliares'!$B$236,T945&lt;&gt;'Tabelas auxiliares'!$B$237,T945&lt;&gt;'Tabelas auxiliares'!$C$236,T945&lt;&gt;'Tabelas auxiliares'!$C$237,T945&lt;&gt;'Tabelas auxiliares'!$D$236),"FOLHA DE PESSOAL",IF(X945='Tabelas auxiliares'!$A$237,"CUSTEIO",IF(X945='Tabelas auxiliares'!$A$236,"INVESTIMENTO","ERRO - VERIFICAR"))))</f>
        <v>CUSTEIO</v>
      </c>
      <c r="Z945" s="64">
        <f t="shared" si="25"/>
        <v>30</v>
      </c>
      <c r="AC945" s="44">
        <v>30</v>
      </c>
    </row>
    <row r="946" spans="1:29" x14ac:dyDescent="0.25">
      <c r="A946" t="s">
        <v>594</v>
      </c>
      <c r="B946" t="s">
        <v>312</v>
      </c>
      <c r="C946" t="s">
        <v>595</v>
      </c>
      <c r="D946" t="s">
        <v>51</v>
      </c>
      <c r="E946" t="s">
        <v>117</v>
      </c>
      <c r="F946" s="51" t="str">
        <f>IFERROR(VLOOKUP(D946,'Tabelas auxiliares'!$A$3:$B$61,2,FALSE),"")</f>
        <v>CCNH - COMPRAS COMPARTILHADAS</v>
      </c>
      <c r="G946" s="51" t="str">
        <f>IFERROR(VLOOKUP($B946,'Tabelas auxiliares'!$A$65:$C$102,2,FALSE),"")</f>
        <v>Materiais didáticos e serviços - Graduação</v>
      </c>
      <c r="H946" s="51" t="str">
        <f>IFERROR(VLOOKUP($B946,'Tabelas auxiliares'!$A$65:$C$102,3,FALSE),"")</f>
        <v xml:space="preserve">VIDRARIAS / MATERIAL DE CONSUMO / MANUTENÇÃO DE EQUIPAMENTOS / REAGENTES QUIMICOS / MATERIAIS E SERVIÇOS DIVERSOS PARA LABORATORIOS DIDÁTICOS E CURSOS DE GRADUAÇÃO / EPIS PARA LABORATÓRIOS </v>
      </c>
      <c r="I946" t="s">
        <v>996</v>
      </c>
      <c r="J946" t="s">
        <v>2680</v>
      </c>
      <c r="K946" t="s">
        <v>2681</v>
      </c>
      <c r="L946" t="s">
        <v>2682</v>
      </c>
      <c r="M946" t="s">
        <v>2654</v>
      </c>
      <c r="N946" t="s">
        <v>166</v>
      </c>
      <c r="O946" t="s">
        <v>167</v>
      </c>
      <c r="P946" t="s">
        <v>200</v>
      </c>
      <c r="Q946" t="s">
        <v>168</v>
      </c>
      <c r="R946" t="s">
        <v>165</v>
      </c>
      <c r="S946" t="s">
        <v>119</v>
      </c>
      <c r="T946" t="s">
        <v>164</v>
      </c>
      <c r="U946" t="s">
        <v>118</v>
      </c>
      <c r="V946" t="s">
        <v>2635</v>
      </c>
      <c r="W946" t="s">
        <v>2636</v>
      </c>
      <c r="X946" s="51" t="str">
        <f t="shared" si="24"/>
        <v>3</v>
      </c>
      <c r="Y946" s="51" t="str">
        <f>IF(T946="","",IF(AND(T946&lt;&gt;'Tabelas auxiliares'!$B$236,T946&lt;&gt;'Tabelas auxiliares'!$B$237,T946&lt;&gt;'Tabelas auxiliares'!$C$236,T946&lt;&gt;'Tabelas auxiliares'!$C$237,T946&lt;&gt;'Tabelas auxiliares'!$D$236),"FOLHA DE PESSOAL",IF(X946='Tabelas auxiliares'!$A$237,"CUSTEIO",IF(X946='Tabelas auxiliares'!$A$236,"INVESTIMENTO","ERRO - VERIFICAR"))))</f>
        <v>CUSTEIO</v>
      </c>
      <c r="Z946" s="64">
        <f t="shared" si="25"/>
        <v>20098</v>
      </c>
      <c r="AA946" s="44">
        <v>2388</v>
      </c>
      <c r="AC946" s="44">
        <v>17710</v>
      </c>
    </row>
    <row r="947" spans="1:29" x14ac:dyDescent="0.25">
      <c r="A947" t="s">
        <v>594</v>
      </c>
      <c r="B947" t="s">
        <v>312</v>
      </c>
      <c r="C947" t="s">
        <v>595</v>
      </c>
      <c r="D947" t="s">
        <v>51</v>
      </c>
      <c r="E947" t="s">
        <v>117</v>
      </c>
      <c r="F947" s="51" t="str">
        <f>IFERROR(VLOOKUP(D947,'Tabelas auxiliares'!$A$3:$B$61,2,FALSE),"")</f>
        <v>CCNH - COMPRAS COMPARTILHADAS</v>
      </c>
      <c r="G947" s="51" t="str">
        <f>IFERROR(VLOOKUP($B947,'Tabelas auxiliares'!$A$65:$C$102,2,FALSE),"")</f>
        <v>Materiais didáticos e serviços - Graduação</v>
      </c>
      <c r="H947" s="51" t="str">
        <f>IFERROR(VLOOKUP($B947,'Tabelas auxiliares'!$A$65:$C$102,3,FALSE),"")</f>
        <v xml:space="preserve">VIDRARIAS / MATERIAL DE CONSUMO / MANUTENÇÃO DE EQUIPAMENTOS / REAGENTES QUIMICOS / MATERIAIS E SERVIÇOS DIVERSOS PARA LABORATORIOS DIDÁTICOS E CURSOS DE GRADUAÇÃO / EPIS PARA LABORATÓRIOS </v>
      </c>
      <c r="I947" t="s">
        <v>996</v>
      </c>
      <c r="J947" t="s">
        <v>2680</v>
      </c>
      <c r="K947" t="s">
        <v>2681</v>
      </c>
      <c r="L947" t="s">
        <v>2682</v>
      </c>
      <c r="M947" t="s">
        <v>2654</v>
      </c>
      <c r="N947" t="s">
        <v>166</v>
      </c>
      <c r="O947" t="s">
        <v>167</v>
      </c>
      <c r="P947" t="s">
        <v>200</v>
      </c>
      <c r="Q947" t="s">
        <v>168</v>
      </c>
      <c r="R947" t="s">
        <v>165</v>
      </c>
      <c r="S947" t="s">
        <v>119</v>
      </c>
      <c r="T947" t="s">
        <v>164</v>
      </c>
      <c r="U947" t="s">
        <v>118</v>
      </c>
      <c r="V947" t="s">
        <v>2637</v>
      </c>
      <c r="W947" t="s">
        <v>2638</v>
      </c>
      <c r="X947" s="51" t="str">
        <f t="shared" si="24"/>
        <v>3</v>
      </c>
      <c r="Y947" s="51" t="str">
        <f>IF(T947="","",IF(AND(T947&lt;&gt;'Tabelas auxiliares'!$B$236,T947&lt;&gt;'Tabelas auxiliares'!$B$237,T947&lt;&gt;'Tabelas auxiliares'!$C$236,T947&lt;&gt;'Tabelas auxiliares'!$C$237,T947&lt;&gt;'Tabelas auxiliares'!$D$236),"FOLHA DE PESSOAL",IF(X947='Tabelas auxiliares'!$A$237,"CUSTEIO",IF(X947='Tabelas auxiliares'!$A$236,"INVESTIMENTO","ERRO - VERIFICAR"))))</f>
        <v>CUSTEIO</v>
      </c>
      <c r="Z947" s="64">
        <f t="shared" si="25"/>
        <v>204</v>
      </c>
      <c r="AA947" s="44">
        <v>204</v>
      </c>
    </row>
    <row r="948" spans="1:29" x14ac:dyDescent="0.25">
      <c r="A948" t="s">
        <v>594</v>
      </c>
      <c r="B948" t="s">
        <v>312</v>
      </c>
      <c r="C948" t="s">
        <v>595</v>
      </c>
      <c r="D948" t="s">
        <v>51</v>
      </c>
      <c r="E948" t="s">
        <v>117</v>
      </c>
      <c r="F948" s="51" t="str">
        <f>IFERROR(VLOOKUP(D948,'Tabelas auxiliares'!$A$3:$B$61,2,FALSE),"")</f>
        <v>CCNH - COMPRAS COMPARTILHADAS</v>
      </c>
      <c r="G948" s="51" t="str">
        <f>IFERROR(VLOOKUP($B948,'Tabelas auxiliares'!$A$65:$C$102,2,FALSE),"")</f>
        <v>Materiais didáticos e serviços - Graduação</v>
      </c>
      <c r="H948" s="51" t="str">
        <f>IFERROR(VLOOKUP($B948,'Tabelas auxiliares'!$A$65:$C$102,3,FALSE),"")</f>
        <v xml:space="preserve">VIDRARIAS / MATERIAL DE CONSUMO / MANUTENÇÃO DE EQUIPAMENTOS / REAGENTES QUIMICOS / MATERIAIS E SERVIÇOS DIVERSOS PARA LABORATORIOS DIDÁTICOS E CURSOS DE GRADUAÇÃO / EPIS PARA LABORATÓRIOS </v>
      </c>
      <c r="I948" t="s">
        <v>996</v>
      </c>
      <c r="J948" t="s">
        <v>2680</v>
      </c>
      <c r="K948" t="s">
        <v>2683</v>
      </c>
      <c r="L948" t="s">
        <v>2682</v>
      </c>
      <c r="M948" t="s">
        <v>2684</v>
      </c>
      <c r="N948" t="s">
        <v>166</v>
      </c>
      <c r="O948" t="s">
        <v>167</v>
      </c>
      <c r="P948" t="s">
        <v>200</v>
      </c>
      <c r="Q948" t="s">
        <v>168</v>
      </c>
      <c r="R948" t="s">
        <v>165</v>
      </c>
      <c r="S948" t="s">
        <v>119</v>
      </c>
      <c r="T948" t="s">
        <v>164</v>
      </c>
      <c r="U948" t="s">
        <v>118</v>
      </c>
      <c r="V948" t="s">
        <v>2635</v>
      </c>
      <c r="W948" t="s">
        <v>2636</v>
      </c>
      <c r="X948" s="51" t="str">
        <f t="shared" si="24"/>
        <v>3</v>
      </c>
      <c r="Y948" s="51" t="str">
        <f>IF(T948="","",IF(AND(T948&lt;&gt;'Tabelas auxiliares'!$B$236,T948&lt;&gt;'Tabelas auxiliares'!$B$237,T948&lt;&gt;'Tabelas auxiliares'!$C$236,T948&lt;&gt;'Tabelas auxiliares'!$C$237,T948&lt;&gt;'Tabelas auxiliares'!$D$236),"FOLHA DE PESSOAL",IF(X948='Tabelas auxiliares'!$A$237,"CUSTEIO",IF(X948='Tabelas auxiliares'!$A$236,"INVESTIMENTO","ERRO - VERIFICAR"))))</f>
        <v>CUSTEIO</v>
      </c>
      <c r="Z948" s="64">
        <f t="shared" si="25"/>
        <v>2814.2</v>
      </c>
      <c r="AC948" s="44">
        <v>2814.2</v>
      </c>
    </row>
    <row r="949" spans="1:29" x14ac:dyDescent="0.25">
      <c r="A949" t="s">
        <v>594</v>
      </c>
      <c r="B949" t="s">
        <v>312</v>
      </c>
      <c r="C949" t="s">
        <v>595</v>
      </c>
      <c r="D949" t="s">
        <v>51</v>
      </c>
      <c r="E949" t="s">
        <v>117</v>
      </c>
      <c r="F949" s="51" t="str">
        <f>IFERROR(VLOOKUP(D949,'Tabelas auxiliares'!$A$3:$B$61,2,FALSE),"")</f>
        <v>CCNH - COMPRAS COMPARTILHADAS</v>
      </c>
      <c r="G949" s="51" t="str">
        <f>IFERROR(VLOOKUP($B949,'Tabelas auxiliares'!$A$65:$C$102,2,FALSE),"")</f>
        <v>Materiais didáticos e serviços - Graduação</v>
      </c>
      <c r="H949" s="51" t="str">
        <f>IFERROR(VLOOKUP($B949,'Tabelas auxiliares'!$A$65:$C$102,3,FALSE),"")</f>
        <v xml:space="preserve">VIDRARIAS / MATERIAL DE CONSUMO / MANUTENÇÃO DE EQUIPAMENTOS / REAGENTES QUIMICOS / MATERIAIS E SERVIÇOS DIVERSOS PARA LABORATORIOS DIDÁTICOS E CURSOS DE GRADUAÇÃO / EPIS PARA LABORATÓRIOS </v>
      </c>
      <c r="I949" t="s">
        <v>996</v>
      </c>
      <c r="J949" t="s">
        <v>2680</v>
      </c>
      <c r="K949" t="s">
        <v>2685</v>
      </c>
      <c r="L949" t="s">
        <v>2682</v>
      </c>
      <c r="M949" t="s">
        <v>2662</v>
      </c>
      <c r="N949" t="s">
        <v>166</v>
      </c>
      <c r="O949" t="s">
        <v>167</v>
      </c>
      <c r="P949" t="s">
        <v>200</v>
      </c>
      <c r="Q949" t="s">
        <v>168</v>
      </c>
      <c r="R949" t="s">
        <v>165</v>
      </c>
      <c r="S949" t="s">
        <v>119</v>
      </c>
      <c r="T949" t="s">
        <v>164</v>
      </c>
      <c r="U949" t="s">
        <v>118</v>
      </c>
      <c r="V949" t="s">
        <v>2635</v>
      </c>
      <c r="W949" t="s">
        <v>2636</v>
      </c>
      <c r="X949" s="51" t="str">
        <f t="shared" si="24"/>
        <v>3</v>
      </c>
      <c r="Y949" s="51" t="str">
        <f>IF(T949="","",IF(AND(T949&lt;&gt;'Tabelas auxiliares'!$B$236,T949&lt;&gt;'Tabelas auxiliares'!$B$237,T949&lt;&gt;'Tabelas auxiliares'!$C$236,T949&lt;&gt;'Tabelas auxiliares'!$C$237,T949&lt;&gt;'Tabelas auxiliares'!$D$236),"FOLHA DE PESSOAL",IF(X949='Tabelas auxiliares'!$A$237,"CUSTEIO",IF(X949='Tabelas auxiliares'!$A$236,"INVESTIMENTO","ERRO - VERIFICAR"))))</f>
        <v>CUSTEIO</v>
      </c>
      <c r="Z949" s="64">
        <f t="shared" si="25"/>
        <v>909.06</v>
      </c>
      <c r="AA949" s="44">
        <v>0.02</v>
      </c>
      <c r="AC949" s="44">
        <v>909.04</v>
      </c>
    </row>
    <row r="950" spans="1:29" x14ac:dyDescent="0.25">
      <c r="A950" t="s">
        <v>594</v>
      </c>
      <c r="B950" t="s">
        <v>312</v>
      </c>
      <c r="C950" t="s">
        <v>595</v>
      </c>
      <c r="D950" t="s">
        <v>51</v>
      </c>
      <c r="E950" t="s">
        <v>117</v>
      </c>
      <c r="F950" s="51" t="str">
        <f>IFERROR(VLOOKUP(D950,'Tabelas auxiliares'!$A$3:$B$61,2,FALSE),"")</f>
        <v>CCNH - COMPRAS COMPARTILHADAS</v>
      </c>
      <c r="G950" s="51" t="str">
        <f>IFERROR(VLOOKUP($B950,'Tabelas auxiliares'!$A$65:$C$102,2,FALSE),"")</f>
        <v>Materiais didáticos e serviços - Graduação</v>
      </c>
      <c r="H950" s="51" t="str">
        <f>IFERROR(VLOOKUP($B950,'Tabelas auxiliares'!$A$65:$C$102,3,FALSE),"")</f>
        <v xml:space="preserve">VIDRARIAS / MATERIAL DE CONSUMO / MANUTENÇÃO DE EQUIPAMENTOS / REAGENTES QUIMICOS / MATERIAIS E SERVIÇOS DIVERSOS PARA LABORATORIOS DIDÁTICOS E CURSOS DE GRADUAÇÃO / EPIS PARA LABORATÓRIOS </v>
      </c>
      <c r="I950" t="s">
        <v>996</v>
      </c>
      <c r="J950" t="s">
        <v>2680</v>
      </c>
      <c r="K950" t="s">
        <v>2686</v>
      </c>
      <c r="L950" t="s">
        <v>2682</v>
      </c>
      <c r="M950" t="s">
        <v>2632</v>
      </c>
      <c r="N950" t="s">
        <v>166</v>
      </c>
      <c r="O950" t="s">
        <v>167</v>
      </c>
      <c r="P950" t="s">
        <v>200</v>
      </c>
      <c r="Q950" t="s">
        <v>168</v>
      </c>
      <c r="R950" t="s">
        <v>165</v>
      </c>
      <c r="S950" t="s">
        <v>119</v>
      </c>
      <c r="T950" t="s">
        <v>164</v>
      </c>
      <c r="U950" t="s">
        <v>118</v>
      </c>
      <c r="V950" t="s">
        <v>2637</v>
      </c>
      <c r="W950" t="s">
        <v>2638</v>
      </c>
      <c r="X950" s="51" t="str">
        <f t="shared" si="24"/>
        <v>3</v>
      </c>
      <c r="Y950" s="51" t="str">
        <f>IF(T950="","",IF(AND(T950&lt;&gt;'Tabelas auxiliares'!$B$236,T950&lt;&gt;'Tabelas auxiliares'!$B$237,T950&lt;&gt;'Tabelas auxiliares'!$C$236,T950&lt;&gt;'Tabelas auxiliares'!$C$237,T950&lt;&gt;'Tabelas auxiliares'!$D$236),"FOLHA DE PESSOAL",IF(X950='Tabelas auxiliares'!$A$237,"CUSTEIO",IF(X950='Tabelas auxiliares'!$A$236,"INVESTIMENTO","ERRO - VERIFICAR"))))</f>
        <v>CUSTEIO</v>
      </c>
      <c r="Z950" s="64">
        <f t="shared" si="25"/>
        <v>1272.04</v>
      </c>
      <c r="AC950" s="44">
        <v>1272.04</v>
      </c>
    </row>
    <row r="951" spans="1:29" x14ac:dyDescent="0.25">
      <c r="A951" t="s">
        <v>594</v>
      </c>
      <c r="B951" t="s">
        <v>312</v>
      </c>
      <c r="C951" t="s">
        <v>595</v>
      </c>
      <c r="D951" t="s">
        <v>51</v>
      </c>
      <c r="E951" t="s">
        <v>117</v>
      </c>
      <c r="F951" s="51" t="str">
        <f>IFERROR(VLOOKUP(D951,'Tabelas auxiliares'!$A$3:$B$61,2,FALSE),"")</f>
        <v>CCNH - COMPRAS COMPARTILHADAS</v>
      </c>
      <c r="G951" s="51" t="str">
        <f>IFERROR(VLOOKUP($B951,'Tabelas auxiliares'!$A$65:$C$102,2,FALSE),"")</f>
        <v>Materiais didáticos e serviços - Graduação</v>
      </c>
      <c r="H951" s="51" t="str">
        <f>IFERROR(VLOOKUP($B951,'Tabelas auxiliares'!$A$65:$C$102,3,FALSE),"")</f>
        <v xml:space="preserve">VIDRARIAS / MATERIAL DE CONSUMO / MANUTENÇÃO DE EQUIPAMENTOS / REAGENTES QUIMICOS / MATERIAIS E SERVIÇOS DIVERSOS PARA LABORATORIOS DIDÁTICOS E CURSOS DE GRADUAÇÃO / EPIS PARA LABORATÓRIOS </v>
      </c>
      <c r="I951" t="s">
        <v>1264</v>
      </c>
      <c r="J951" t="s">
        <v>581</v>
      </c>
      <c r="K951" t="s">
        <v>2687</v>
      </c>
      <c r="L951" t="s">
        <v>2688</v>
      </c>
      <c r="M951" t="s">
        <v>2672</v>
      </c>
      <c r="N951" t="s">
        <v>166</v>
      </c>
      <c r="O951" t="s">
        <v>167</v>
      </c>
      <c r="P951" t="s">
        <v>200</v>
      </c>
      <c r="Q951" t="s">
        <v>168</v>
      </c>
      <c r="R951" t="s">
        <v>165</v>
      </c>
      <c r="S951" t="s">
        <v>119</v>
      </c>
      <c r="T951" t="s">
        <v>164</v>
      </c>
      <c r="U951" t="s">
        <v>118</v>
      </c>
      <c r="V951" t="s">
        <v>2637</v>
      </c>
      <c r="W951" t="s">
        <v>2638</v>
      </c>
      <c r="X951" s="51" t="str">
        <f t="shared" si="24"/>
        <v>3</v>
      </c>
      <c r="Y951" s="51" t="str">
        <f>IF(T951="","",IF(AND(T951&lt;&gt;'Tabelas auxiliares'!$B$236,T951&lt;&gt;'Tabelas auxiliares'!$B$237,T951&lt;&gt;'Tabelas auxiliares'!$C$236,T951&lt;&gt;'Tabelas auxiliares'!$C$237,T951&lt;&gt;'Tabelas auxiliares'!$D$236),"FOLHA DE PESSOAL",IF(X951='Tabelas auxiliares'!$A$237,"CUSTEIO",IF(X951='Tabelas auxiliares'!$A$236,"INVESTIMENTO","ERRO - VERIFICAR"))))</f>
        <v>CUSTEIO</v>
      </c>
      <c r="Z951" s="64">
        <f t="shared" si="25"/>
        <v>440</v>
      </c>
      <c r="AC951" s="44">
        <v>440</v>
      </c>
    </row>
    <row r="952" spans="1:29" x14ac:dyDescent="0.25">
      <c r="A952" t="s">
        <v>594</v>
      </c>
      <c r="B952" t="s">
        <v>312</v>
      </c>
      <c r="C952" t="s">
        <v>595</v>
      </c>
      <c r="D952" t="s">
        <v>51</v>
      </c>
      <c r="E952" t="s">
        <v>117</v>
      </c>
      <c r="F952" s="51" t="str">
        <f>IFERROR(VLOOKUP(D952,'Tabelas auxiliares'!$A$3:$B$61,2,FALSE),"")</f>
        <v>CCNH - COMPRAS COMPARTILHADAS</v>
      </c>
      <c r="G952" s="51" t="str">
        <f>IFERROR(VLOOKUP($B952,'Tabelas auxiliares'!$A$65:$C$102,2,FALSE),"")</f>
        <v>Materiais didáticos e serviços - Graduação</v>
      </c>
      <c r="H952" s="51" t="str">
        <f>IFERROR(VLOOKUP($B952,'Tabelas auxiliares'!$A$65:$C$102,3,FALSE),"")</f>
        <v xml:space="preserve">VIDRARIAS / MATERIAL DE CONSUMO / MANUTENÇÃO DE EQUIPAMENTOS / REAGENTES QUIMICOS / MATERIAIS E SERVIÇOS DIVERSOS PARA LABORATORIOS DIDÁTICOS E CURSOS DE GRADUAÇÃO / EPIS PARA LABORATÓRIOS </v>
      </c>
      <c r="I952" t="s">
        <v>600</v>
      </c>
      <c r="J952" t="s">
        <v>581</v>
      </c>
      <c r="K952" t="s">
        <v>2689</v>
      </c>
      <c r="L952" t="s">
        <v>2690</v>
      </c>
      <c r="M952" t="s">
        <v>2652</v>
      </c>
      <c r="N952" t="s">
        <v>166</v>
      </c>
      <c r="O952" t="s">
        <v>167</v>
      </c>
      <c r="P952" t="s">
        <v>200</v>
      </c>
      <c r="Q952" t="s">
        <v>168</v>
      </c>
      <c r="R952" t="s">
        <v>165</v>
      </c>
      <c r="S952" t="s">
        <v>119</v>
      </c>
      <c r="T952" t="s">
        <v>164</v>
      </c>
      <c r="U952" t="s">
        <v>118</v>
      </c>
      <c r="V952" t="s">
        <v>2635</v>
      </c>
      <c r="W952" t="s">
        <v>2636</v>
      </c>
      <c r="X952" s="51" t="str">
        <f t="shared" si="24"/>
        <v>3</v>
      </c>
      <c r="Y952" s="51" t="str">
        <f>IF(T952="","",IF(AND(T952&lt;&gt;'Tabelas auxiliares'!$B$236,T952&lt;&gt;'Tabelas auxiliares'!$B$237,T952&lt;&gt;'Tabelas auxiliares'!$C$236,T952&lt;&gt;'Tabelas auxiliares'!$C$237,T952&lt;&gt;'Tabelas auxiliares'!$D$236),"FOLHA DE PESSOAL",IF(X952='Tabelas auxiliares'!$A$237,"CUSTEIO",IF(X952='Tabelas auxiliares'!$A$236,"INVESTIMENTO","ERRO - VERIFICAR"))))</f>
        <v>CUSTEIO</v>
      </c>
      <c r="Z952" s="64">
        <f t="shared" si="25"/>
        <v>116.82</v>
      </c>
      <c r="AB952" s="44">
        <v>116.82</v>
      </c>
    </row>
    <row r="953" spans="1:29" x14ac:dyDescent="0.25">
      <c r="A953" t="s">
        <v>594</v>
      </c>
      <c r="B953" t="s">
        <v>312</v>
      </c>
      <c r="C953" t="s">
        <v>595</v>
      </c>
      <c r="D953" t="s">
        <v>51</v>
      </c>
      <c r="E953" t="s">
        <v>117</v>
      </c>
      <c r="F953" s="51" t="str">
        <f>IFERROR(VLOOKUP(D953,'Tabelas auxiliares'!$A$3:$B$61,2,FALSE),"")</f>
        <v>CCNH - COMPRAS COMPARTILHADAS</v>
      </c>
      <c r="G953" s="51" t="str">
        <f>IFERROR(VLOOKUP($B953,'Tabelas auxiliares'!$A$65:$C$102,2,FALSE),"")</f>
        <v>Materiais didáticos e serviços - Graduação</v>
      </c>
      <c r="H953" s="51" t="str">
        <f>IFERROR(VLOOKUP($B953,'Tabelas auxiliares'!$A$65:$C$102,3,FALSE),"")</f>
        <v xml:space="preserve">VIDRARIAS / MATERIAL DE CONSUMO / MANUTENÇÃO DE EQUIPAMENTOS / REAGENTES QUIMICOS / MATERIAIS E SERVIÇOS DIVERSOS PARA LABORATORIOS DIDÁTICOS E CURSOS DE GRADUAÇÃO / EPIS PARA LABORATÓRIOS </v>
      </c>
      <c r="I953" t="s">
        <v>600</v>
      </c>
      <c r="J953" t="s">
        <v>581</v>
      </c>
      <c r="K953" t="s">
        <v>2691</v>
      </c>
      <c r="L953" t="s">
        <v>2690</v>
      </c>
      <c r="M953" t="s">
        <v>2692</v>
      </c>
      <c r="N953" t="s">
        <v>166</v>
      </c>
      <c r="O953" t="s">
        <v>167</v>
      </c>
      <c r="P953" t="s">
        <v>200</v>
      </c>
      <c r="Q953" t="s">
        <v>168</v>
      </c>
      <c r="R953" t="s">
        <v>165</v>
      </c>
      <c r="S953" t="s">
        <v>119</v>
      </c>
      <c r="T953" t="s">
        <v>164</v>
      </c>
      <c r="U953" t="s">
        <v>118</v>
      </c>
      <c r="V953" t="s">
        <v>2637</v>
      </c>
      <c r="W953" t="s">
        <v>2638</v>
      </c>
      <c r="X953" s="51" t="str">
        <f t="shared" si="24"/>
        <v>3</v>
      </c>
      <c r="Y953" s="51" t="str">
        <f>IF(T953="","",IF(AND(T953&lt;&gt;'Tabelas auxiliares'!$B$236,T953&lt;&gt;'Tabelas auxiliares'!$B$237,T953&lt;&gt;'Tabelas auxiliares'!$C$236,T953&lt;&gt;'Tabelas auxiliares'!$C$237,T953&lt;&gt;'Tabelas auxiliares'!$D$236),"FOLHA DE PESSOAL",IF(X953='Tabelas auxiliares'!$A$237,"CUSTEIO",IF(X953='Tabelas auxiliares'!$A$236,"INVESTIMENTO","ERRO - VERIFICAR"))))</f>
        <v>CUSTEIO</v>
      </c>
      <c r="Z953" s="64">
        <f t="shared" si="25"/>
        <v>560</v>
      </c>
      <c r="AA953" s="44">
        <v>560</v>
      </c>
    </row>
    <row r="954" spans="1:29" x14ac:dyDescent="0.25">
      <c r="A954" t="s">
        <v>594</v>
      </c>
      <c r="B954" t="s">
        <v>312</v>
      </c>
      <c r="C954" t="s">
        <v>595</v>
      </c>
      <c r="D954" t="s">
        <v>51</v>
      </c>
      <c r="E954" t="s">
        <v>117</v>
      </c>
      <c r="F954" s="51" t="str">
        <f>IFERROR(VLOOKUP(D954,'Tabelas auxiliares'!$A$3:$B$61,2,FALSE),"")</f>
        <v>CCNH - COMPRAS COMPARTILHADAS</v>
      </c>
      <c r="G954" s="51" t="str">
        <f>IFERROR(VLOOKUP($B954,'Tabelas auxiliares'!$A$65:$C$102,2,FALSE),"")</f>
        <v>Materiais didáticos e serviços - Graduação</v>
      </c>
      <c r="H954" s="51" t="str">
        <f>IFERROR(VLOOKUP($B954,'Tabelas auxiliares'!$A$65:$C$102,3,FALSE),"")</f>
        <v xml:space="preserve">VIDRARIAS / MATERIAL DE CONSUMO / MANUTENÇÃO DE EQUIPAMENTOS / REAGENTES QUIMICOS / MATERIAIS E SERVIÇOS DIVERSOS PARA LABORATORIOS DIDÁTICOS E CURSOS DE GRADUAÇÃO / EPIS PARA LABORATÓRIOS </v>
      </c>
      <c r="I954" t="s">
        <v>790</v>
      </c>
      <c r="J954" t="s">
        <v>571</v>
      </c>
      <c r="K954" t="s">
        <v>5561</v>
      </c>
      <c r="L954" t="s">
        <v>5545</v>
      </c>
      <c r="M954" t="s">
        <v>5562</v>
      </c>
      <c r="N954" t="s">
        <v>166</v>
      </c>
      <c r="O954" t="s">
        <v>167</v>
      </c>
      <c r="P954" t="s">
        <v>200</v>
      </c>
      <c r="Q954" t="s">
        <v>168</v>
      </c>
      <c r="R954" t="s">
        <v>165</v>
      </c>
      <c r="S954" t="s">
        <v>119</v>
      </c>
      <c r="T954" t="s">
        <v>164</v>
      </c>
      <c r="U954" t="s">
        <v>118</v>
      </c>
      <c r="V954" t="s">
        <v>2635</v>
      </c>
      <c r="W954" t="s">
        <v>2636</v>
      </c>
      <c r="X954" s="51" t="str">
        <f t="shared" si="24"/>
        <v>3</v>
      </c>
      <c r="Y954" s="51" t="str">
        <f>IF(T954="","",IF(AND(T954&lt;&gt;'Tabelas auxiliares'!$B$236,T954&lt;&gt;'Tabelas auxiliares'!$B$237,T954&lt;&gt;'Tabelas auxiliares'!$C$236,T954&lt;&gt;'Tabelas auxiliares'!$C$237,T954&lt;&gt;'Tabelas auxiliares'!$D$236),"FOLHA DE PESSOAL",IF(X954='Tabelas auxiliares'!$A$237,"CUSTEIO",IF(X954='Tabelas auxiliares'!$A$236,"INVESTIMENTO","ERRO - VERIFICAR"))))</f>
        <v>CUSTEIO</v>
      </c>
      <c r="Z954" s="64">
        <f t="shared" si="25"/>
        <v>3520</v>
      </c>
      <c r="AA954" s="44">
        <v>3520</v>
      </c>
    </row>
    <row r="955" spans="1:29" x14ac:dyDescent="0.25">
      <c r="A955" t="s">
        <v>594</v>
      </c>
      <c r="B955" t="s">
        <v>312</v>
      </c>
      <c r="C955" t="s">
        <v>595</v>
      </c>
      <c r="D955" t="s">
        <v>51</v>
      </c>
      <c r="E955" t="s">
        <v>117</v>
      </c>
      <c r="F955" s="51" t="str">
        <f>IFERROR(VLOOKUP(D955,'Tabelas auxiliares'!$A$3:$B$61,2,FALSE),"")</f>
        <v>CCNH - COMPRAS COMPARTILHADAS</v>
      </c>
      <c r="G955" s="51" t="str">
        <f>IFERROR(VLOOKUP($B955,'Tabelas auxiliares'!$A$65:$C$102,2,FALSE),"")</f>
        <v>Materiais didáticos e serviços - Graduação</v>
      </c>
      <c r="H955" s="51" t="str">
        <f>IFERROR(VLOOKUP($B955,'Tabelas auxiliares'!$A$65:$C$102,3,FALSE),"")</f>
        <v xml:space="preserve">VIDRARIAS / MATERIAL DE CONSUMO / MANUTENÇÃO DE EQUIPAMENTOS / REAGENTES QUIMICOS / MATERIAIS E SERVIÇOS DIVERSOS PARA LABORATORIOS DIDÁTICOS E CURSOS DE GRADUAÇÃO / EPIS PARA LABORATÓRIOS </v>
      </c>
      <c r="I955" t="s">
        <v>790</v>
      </c>
      <c r="J955" t="s">
        <v>571</v>
      </c>
      <c r="K955" t="s">
        <v>5563</v>
      </c>
      <c r="L955" t="s">
        <v>5545</v>
      </c>
      <c r="M955" t="s">
        <v>2641</v>
      </c>
      <c r="N955" t="s">
        <v>166</v>
      </c>
      <c r="O955" t="s">
        <v>167</v>
      </c>
      <c r="P955" t="s">
        <v>200</v>
      </c>
      <c r="Q955" t="s">
        <v>168</v>
      </c>
      <c r="R955" t="s">
        <v>165</v>
      </c>
      <c r="S955" t="s">
        <v>119</v>
      </c>
      <c r="T955" t="s">
        <v>164</v>
      </c>
      <c r="U955" t="s">
        <v>118</v>
      </c>
      <c r="V955" t="s">
        <v>2635</v>
      </c>
      <c r="W955" t="s">
        <v>2636</v>
      </c>
      <c r="X955" s="51" t="str">
        <f t="shared" si="24"/>
        <v>3</v>
      </c>
      <c r="Y955" s="51" t="str">
        <f>IF(T955="","",IF(AND(T955&lt;&gt;'Tabelas auxiliares'!$B$236,T955&lt;&gt;'Tabelas auxiliares'!$B$237,T955&lt;&gt;'Tabelas auxiliares'!$C$236,T955&lt;&gt;'Tabelas auxiliares'!$C$237,T955&lt;&gt;'Tabelas auxiliares'!$D$236),"FOLHA DE PESSOAL",IF(X955='Tabelas auxiliares'!$A$237,"CUSTEIO",IF(X955='Tabelas auxiliares'!$A$236,"INVESTIMENTO","ERRO - VERIFICAR"))))</f>
        <v>CUSTEIO</v>
      </c>
      <c r="Z955" s="64">
        <f t="shared" si="25"/>
        <v>4142.88</v>
      </c>
      <c r="AA955" s="44">
        <v>4142.88</v>
      </c>
    </row>
    <row r="956" spans="1:29" x14ac:dyDescent="0.25">
      <c r="A956" t="s">
        <v>594</v>
      </c>
      <c r="B956" t="s">
        <v>312</v>
      </c>
      <c r="C956" t="s">
        <v>595</v>
      </c>
      <c r="D956" t="s">
        <v>51</v>
      </c>
      <c r="E956" t="s">
        <v>117</v>
      </c>
      <c r="F956" s="51" t="str">
        <f>IFERROR(VLOOKUP(D956,'Tabelas auxiliares'!$A$3:$B$61,2,FALSE),"")</f>
        <v>CCNH - COMPRAS COMPARTILHADAS</v>
      </c>
      <c r="G956" s="51" t="str">
        <f>IFERROR(VLOOKUP($B956,'Tabelas auxiliares'!$A$65:$C$102,2,FALSE),"")</f>
        <v>Materiais didáticos e serviços - Graduação</v>
      </c>
      <c r="H956" s="51" t="str">
        <f>IFERROR(VLOOKUP($B956,'Tabelas auxiliares'!$A$65:$C$102,3,FALSE),"")</f>
        <v xml:space="preserve">VIDRARIAS / MATERIAL DE CONSUMO / MANUTENÇÃO DE EQUIPAMENTOS / REAGENTES QUIMICOS / MATERIAIS E SERVIÇOS DIVERSOS PARA LABORATORIOS DIDÁTICOS E CURSOS DE GRADUAÇÃO / EPIS PARA LABORATÓRIOS </v>
      </c>
      <c r="I956" t="s">
        <v>790</v>
      </c>
      <c r="J956" t="s">
        <v>571</v>
      </c>
      <c r="K956" t="s">
        <v>5563</v>
      </c>
      <c r="L956" t="s">
        <v>5545</v>
      </c>
      <c r="M956" t="s">
        <v>2641</v>
      </c>
      <c r="N956" t="s">
        <v>166</v>
      </c>
      <c r="O956" t="s">
        <v>167</v>
      </c>
      <c r="P956" t="s">
        <v>200</v>
      </c>
      <c r="Q956" t="s">
        <v>168</v>
      </c>
      <c r="R956" t="s">
        <v>165</v>
      </c>
      <c r="S956" t="s">
        <v>119</v>
      </c>
      <c r="T956" t="s">
        <v>164</v>
      </c>
      <c r="U956" t="s">
        <v>118</v>
      </c>
      <c r="V956" t="s">
        <v>2629</v>
      </c>
      <c r="W956" t="s">
        <v>2630</v>
      </c>
      <c r="X956" s="51" t="str">
        <f t="shared" si="24"/>
        <v>3</v>
      </c>
      <c r="Y956" s="51" t="str">
        <f>IF(T956="","",IF(AND(T956&lt;&gt;'Tabelas auxiliares'!$B$236,T956&lt;&gt;'Tabelas auxiliares'!$B$237,T956&lt;&gt;'Tabelas auxiliares'!$C$236,T956&lt;&gt;'Tabelas auxiliares'!$C$237,T956&lt;&gt;'Tabelas auxiliares'!$D$236),"FOLHA DE PESSOAL",IF(X956='Tabelas auxiliares'!$A$237,"CUSTEIO",IF(X956='Tabelas auxiliares'!$A$236,"INVESTIMENTO","ERRO - VERIFICAR"))))</f>
        <v>CUSTEIO</v>
      </c>
      <c r="Z956" s="64">
        <f t="shared" si="25"/>
        <v>4306.5</v>
      </c>
      <c r="AA956" s="44">
        <v>4306.5</v>
      </c>
    </row>
    <row r="957" spans="1:29" x14ac:dyDescent="0.25">
      <c r="A957" t="s">
        <v>594</v>
      </c>
      <c r="B957" t="s">
        <v>312</v>
      </c>
      <c r="C957" t="s">
        <v>595</v>
      </c>
      <c r="D957" t="s">
        <v>51</v>
      </c>
      <c r="E957" t="s">
        <v>117</v>
      </c>
      <c r="F957" s="51" t="str">
        <f>IFERROR(VLOOKUP(D957,'Tabelas auxiliares'!$A$3:$B$61,2,FALSE),"")</f>
        <v>CCNH - COMPRAS COMPARTILHADAS</v>
      </c>
      <c r="G957" s="51" t="str">
        <f>IFERROR(VLOOKUP($B957,'Tabelas auxiliares'!$A$65:$C$102,2,FALSE),"")</f>
        <v>Materiais didáticos e serviços - Graduação</v>
      </c>
      <c r="H957" s="51" t="str">
        <f>IFERROR(VLOOKUP($B957,'Tabelas auxiliares'!$A$65:$C$102,3,FALSE),"")</f>
        <v xml:space="preserve">VIDRARIAS / MATERIAL DE CONSUMO / MANUTENÇÃO DE EQUIPAMENTOS / REAGENTES QUIMICOS / MATERIAIS E SERVIÇOS DIVERSOS PARA LABORATORIOS DIDÁTICOS E CURSOS DE GRADUAÇÃO / EPIS PARA LABORATÓRIOS </v>
      </c>
      <c r="I957" t="s">
        <v>790</v>
      </c>
      <c r="J957" t="s">
        <v>571</v>
      </c>
      <c r="K957" t="s">
        <v>5564</v>
      </c>
      <c r="L957" t="s">
        <v>5545</v>
      </c>
      <c r="M957" t="s">
        <v>2642</v>
      </c>
      <c r="N957" t="s">
        <v>166</v>
      </c>
      <c r="O957" t="s">
        <v>167</v>
      </c>
      <c r="P957" t="s">
        <v>200</v>
      </c>
      <c r="Q957" t="s">
        <v>168</v>
      </c>
      <c r="R957" t="s">
        <v>165</v>
      </c>
      <c r="S957" t="s">
        <v>119</v>
      </c>
      <c r="T957" t="s">
        <v>164</v>
      </c>
      <c r="U957" t="s">
        <v>118</v>
      </c>
      <c r="V957" t="s">
        <v>2629</v>
      </c>
      <c r="W957" t="s">
        <v>2630</v>
      </c>
      <c r="X957" s="51" t="str">
        <f t="shared" si="24"/>
        <v>3</v>
      </c>
      <c r="Y957" s="51" t="str">
        <f>IF(T957="","",IF(AND(T957&lt;&gt;'Tabelas auxiliares'!$B$236,T957&lt;&gt;'Tabelas auxiliares'!$B$237,T957&lt;&gt;'Tabelas auxiliares'!$C$236,T957&lt;&gt;'Tabelas auxiliares'!$C$237,T957&lt;&gt;'Tabelas auxiliares'!$D$236),"FOLHA DE PESSOAL",IF(X957='Tabelas auxiliares'!$A$237,"CUSTEIO",IF(X957='Tabelas auxiliares'!$A$236,"INVESTIMENTO","ERRO - VERIFICAR"))))</f>
        <v>CUSTEIO</v>
      </c>
      <c r="Z957" s="64">
        <f t="shared" si="25"/>
        <v>19975</v>
      </c>
      <c r="AA957" s="44">
        <v>19975</v>
      </c>
    </row>
    <row r="958" spans="1:29" x14ac:dyDescent="0.25">
      <c r="A958" t="s">
        <v>594</v>
      </c>
      <c r="B958" t="s">
        <v>312</v>
      </c>
      <c r="C958" t="s">
        <v>595</v>
      </c>
      <c r="D958" t="s">
        <v>215</v>
      </c>
      <c r="E958" t="s">
        <v>117</v>
      </c>
      <c r="F958" s="51" t="str">
        <f>IFERROR(VLOOKUP(D958,'Tabelas auxiliares'!$A$3:$B$61,2,FALSE),"")</f>
        <v>CCNH - TRI</v>
      </c>
      <c r="G958" s="51" t="str">
        <f>IFERROR(VLOOKUP($B958,'Tabelas auxiliares'!$A$65:$C$102,2,FALSE),"")</f>
        <v>Materiais didáticos e serviços - Graduação</v>
      </c>
      <c r="H958" s="51" t="str">
        <f>IFERROR(VLOOKUP($B958,'Tabelas auxiliares'!$A$65:$C$102,3,FALSE),"")</f>
        <v xml:space="preserve">VIDRARIAS / MATERIAL DE CONSUMO / MANUTENÇÃO DE EQUIPAMENTOS / REAGENTES QUIMICOS / MATERIAIS E SERVIÇOS DIVERSOS PARA LABORATORIOS DIDÁTICOS E CURSOS DE GRADUAÇÃO / EPIS PARA LABORATÓRIOS </v>
      </c>
      <c r="I958" t="s">
        <v>615</v>
      </c>
      <c r="J958" t="s">
        <v>581</v>
      </c>
      <c r="K958" t="s">
        <v>2693</v>
      </c>
      <c r="L958" t="s">
        <v>2649</v>
      </c>
      <c r="M958" t="s">
        <v>2654</v>
      </c>
      <c r="N958" t="s">
        <v>166</v>
      </c>
      <c r="O958" t="s">
        <v>167</v>
      </c>
      <c r="P958" t="s">
        <v>200</v>
      </c>
      <c r="Q958" t="s">
        <v>168</v>
      </c>
      <c r="R958" t="s">
        <v>165</v>
      </c>
      <c r="S958" t="s">
        <v>923</v>
      </c>
      <c r="T958" t="s">
        <v>164</v>
      </c>
      <c r="U958" t="s">
        <v>118</v>
      </c>
      <c r="V958" t="s">
        <v>2635</v>
      </c>
      <c r="W958" t="s">
        <v>2636</v>
      </c>
      <c r="X958" s="51" t="str">
        <f t="shared" si="24"/>
        <v>3</v>
      </c>
      <c r="Y958" s="51" t="str">
        <f>IF(T958="","",IF(AND(T958&lt;&gt;'Tabelas auxiliares'!$B$236,T958&lt;&gt;'Tabelas auxiliares'!$B$237,T958&lt;&gt;'Tabelas auxiliares'!$C$236,T958&lt;&gt;'Tabelas auxiliares'!$C$237,T958&lt;&gt;'Tabelas auxiliares'!$D$236),"FOLHA DE PESSOAL",IF(X958='Tabelas auxiliares'!$A$237,"CUSTEIO",IF(X958='Tabelas auxiliares'!$A$236,"INVESTIMENTO","ERRO - VERIFICAR"))))</f>
        <v>CUSTEIO</v>
      </c>
      <c r="Z958" s="64">
        <f t="shared" si="25"/>
        <v>89.2</v>
      </c>
      <c r="AC958" s="44">
        <v>89.2</v>
      </c>
    </row>
    <row r="959" spans="1:29" x14ac:dyDescent="0.25">
      <c r="A959" t="s">
        <v>594</v>
      </c>
      <c r="B959" t="s">
        <v>312</v>
      </c>
      <c r="C959" t="s">
        <v>595</v>
      </c>
      <c r="D959" t="s">
        <v>215</v>
      </c>
      <c r="E959" t="s">
        <v>117</v>
      </c>
      <c r="F959" s="51" t="str">
        <f>IFERROR(VLOOKUP(D959,'Tabelas auxiliares'!$A$3:$B$61,2,FALSE),"")</f>
        <v>CCNH - TRI</v>
      </c>
      <c r="G959" s="51" t="str">
        <f>IFERROR(VLOOKUP($B959,'Tabelas auxiliares'!$A$65:$C$102,2,FALSE),"")</f>
        <v>Materiais didáticos e serviços - Graduação</v>
      </c>
      <c r="H959" s="51" t="str">
        <f>IFERROR(VLOOKUP($B959,'Tabelas auxiliares'!$A$65:$C$102,3,FALSE),"")</f>
        <v xml:space="preserve">VIDRARIAS / MATERIAL DE CONSUMO / MANUTENÇÃO DE EQUIPAMENTOS / REAGENTES QUIMICOS / MATERIAIS E SERVIÇOS DIVERSOS PARA LABORATORIOS DIDÁTICOS E CURSOS DE GRADUAÇÃO / EPIS PARA LABORATÓRIOS </v>
      </c>
      <c r="I959" t="s">
        <v>615</v>
      </c>
      <c r="J959" t="s">
        <v>581</v>
      </c>
      <c r="K959" t="s">
        <v>2694</v>
      </c>
      <c r="L959" t="s">
        <v>2649</v>
      </c>
      <c r="M959" t="s">
        <v>2654</v>
      </c>
      <c r="N959" t="s">
        <v>166</v>
      </c>
      <c r="O959" t="s">
        <v>167</v>
      </c>
      <c r="P959" t="s">
        <v>200</v>
      </c>
      <c r="Q959" t="s">
        <v>168</v>
      </c>
      <c r="R959" t="s">
        <v>165</v>
      </c>
      <c r="S959" t="s">
        <v>923</v>
      </c>
      <c r="T959" t="s">
        <v>164</v>
      </c>
      <c r="U959" t="s">
        <v>118</v>
      </c>
      <c r="V959" t="s">
        <v>2635</v>
      </c>
      <c r="W959" t="s">
        <v>2636</v>
      </c>
      <c r="X959" s="51" t="str">
        <f t="shared" si="24"/>
        <v>3</v>
      </c>
      <c r="Y959" s="51" t="str">
        <f>IF(T959="","",IF(AND(T959&lt;&gt;'Tabelas auxiliares'!$B$236,T959&lt;&gt;'Tabelas auxiliares'!$B$237,T959&lt;&gt;'Tabelas auxiliares'!$C$236,T959&lt;&gt;'Tabelas auxiliares'!$C$237,T959&lt;&gt;'Tabelas auxiliares'!$D$236),"FOLHA DE PESSOAL",IF(X959='Tabelas auxiliares'!$A$237,"CUSTEIO",IF(X959='Tabelas auxiliares'!$A$236,"INVESTIMENTO","ERRO - VERIFICAR"))))</f>
        <v>CUSTEIO</v>
      </c>
      <c r="Z959" s="64">
        <f t="shared" si="25"/>
        <v>103</v>
      </c>
      <c r="AC959" s="44">
        <v>103</v>
      </c>
    </row>
    <row r="960" spans="1:29" x14ac:dyDescent="0.25">
      <c r="A960" t="s">
        <v>594</v>
      </c>
      <c r="B960" t="s">
        <v>312</v>
      </c>
      <c r="C960" t="s">
        <v>595</v>
      </c>
      <c r="D960" t="s">
        <v>215</v>
      </c>
      <c r="E960" t="s">
        <v>117</v>
      </c>
      <c r="F960" s="51" t="str">
        <f>IFERROR(VLOOKUP(D960,'Tabelas auxiliares'!$A$3:$B$61,2,FALSE),"")</f>
        <v>CCNH - TRI</v>
      </c>
      <c r="G960" s="51" t="str">
        <f>IFERROR(VLOOKUP($B960,'Tabelas auxiliares'!$A$65:$C$102,2,FALSE),"")</f>
        <v>Materiais didáticos e serviços - Graduação</v>
      </c>
      <c r="H960" s="51" t="str">
        <f>IFERROR(VLOOKUP($B960,'Tabelas auxiliares'!$A$65:$C$102,3,FALSE),"")</f>
        <v xml:space="preserve">VIDRARIAS / MATERIAL DE CONSUMO / MANUTENÇÃO DE EQUIPAMENTOS / REAGENTES QUIMICOS / MATERIAIS E SERVIÇOS DIVERSOS PARA LABORATORIOS DIDÁTICOS E CURSOS DE GRADUAÇÃO / EPIS PARA LABORATÓRIOS </v>
      </c>
      <c r="I960" t="s">
        <v>615</v>
      </c>
      <c r="J960" t="s">
        <v>581</v>
      </c>
      <c r="K960" t="s">
        <v>2695</v>
      </c>
      <c r="L960" t="s">
        <v>2649</v>
      </c>
      <c r="M960" t="s">
        <v>2657</v>
      </c>
      <c r="N960" t="s">
        <v>166</v>
      </c>
      <c r="O960" t="s">
        <v>167</v>
      </c>
      <c r="P960" t="s">
        <v>200</v>
      </c>
      <c r="Q960" t="s">
        <v>168</v>
      </c>
      <c r="R960" t="s">
        <v>165</v>
      </c>
      <c r="S960" t="s">
        <v>923</v>
      </c>
      <c r="T960" t="s">
        <v>164</v>
      </c>
      <c r="U960" t="s">
        <v>118</v>
      </c>
      <c r="V960" t="s">
        <v>2635</v>
      </c>
      <c r="W960" t="s">
        <v>2636</v>
      </c>
      <c r="X960" s="51" t="str">
        <f t="shared" si="24"/>
        <v>3</v>
      </c>
      <c r="Y960" s="51" t="str">
        <f>IF(T960="","",IF(AND(T960&lt;&gt;'Tabelas auxiliares'!$B$236,T960&lt;&gt;'Tabelas auxiliares'!$B$237,T960&lt;&gt;'Tabelas auxiliares'!$C$236,T960&lt;&gt;'Tabelas auxiliares'!$C$237,T960&lt;&gt;'Tabelas auxiliares'!$D$236),"FOLHA DE PESSOAL",IF(X960='Tabelas auxiliares'!$A$237,"CUSTEIO",IF(X960='Tabelas auxiliares'!$A$236,"INVESTIMENTO","ERRO - VERIFICAR"))))</f>
        <v>CUSTEIO</v>
      </c>
      <c r="Z960" s="64">
        <f t="shared" si="25"/>
        <v>120</v>
      </c>
      <c r="AC960" s="44">
        <v>120</v>
      </c>
    </row>
    <row r="961" spans="1:29" x14ac:dyDescent="0.25">
      <c r="A961" t="s">
        <v>594</v>
      </c>
      <c r="B961" t="s">
        <v>312</v>
      </c>
      <c r="C961" t="s">
        <v>595</v>
      </c>
      <c r="D961" t="s">
        <v>215</v>
      </c>
      <c r="E961" t="s">
        <v>117</v>
      </c>
      <c r="F961" s="51" t="str">
        <f>IFERROR(VLOOKUP(D961,'Tabelas auxiliares'!$A$3:$B$61,2,FALSE),"")</f>
        <v>CCNH - TRI</v>
      </c>
      <c r="G961" s="51" t="str">
        <f>IFERROR(VLOOKUP($B961,'Tabelas auxiliares'!$A$65:$C$102,2,FALSE),"")</f>
        <v>Materiais didáticos e serviços - Graduação</v>
      </c>
      <c r="H961" s="51" t="str">
        <f>IFERROR(VLOOKUP($B961,'Tabelas auxiliares'!$A$65:$C$102,3,FALSE),"")</f>
        <v xml:space="preserve">VIDRARIAS / MATERIAL DE CONSUMO / MANUTENÇÃO DE EQUIPAMENTOS / REAGENTES QUIMICOS / MATERIAIS E SERVIÇOS DIVERSOS PARA LABORATORIOS DIDÁTICOS E CURSOS DE GRADUAÇÃO / EPIS PARA LABORATÓRIOS </v>
      </c>
      <c r="I961" t="s">
        <v>615</v>
      </c>
      <c r="J961" t="s">
        <v>581</v>
      </c>
      <c r="K961" t="s">
        <v>2696</v>
      </c>
      <c r="L961" t="s">
        <v>2649</v>
      </c>
      <c r="M961" t="s">
        <v>2652</v>
      </c>
      <c r="N961" t="s">
        <v>166</v>
      </c>
      <c r="O961" t="s">
        <v>167</v>
      </c>
      <c r="P961" t="s">
        <v>200</v>
      </c>
      <c r="Q961" t="s">
        <v>168</v>
      </c>
      <c r="R961" t="s">
        <v>165</v>
      </c>
      <c r="S961" t="s">
        <v>923</v>
      </c>
      <c r="T961" t="s">
        <v>164</v>
      </c>
      <c r="U961" t="s">
        <v>118</v>
      </c>
      <c r="V961" t="s">
        <v>2635</v>
      </c>
      <c r="W961" t="s">
        <v>2636</v>
      </c>
      <c r="X961" s="51" t="str">
        <f t="shared" si="24"/>
        <v>3</v>
      </c>
      <c r="Y961" s="51" t="str">
        <f>IF(T961="","",IF(AND(T961&lt;&gt;'Tabelas auxiliares'!$B$236,T961&lt;&gt;'Tabelas auxiliares'!$B$237,T961&lt;&gt;'Tabelas auxiliares'!$C$236,T961&lt;&gt;'Tabelas auxiliares'!$C$237,T961&lt;&gt;'Tabelas auxiliares'!$D$236),"FOLHA DE PESSOAL",IF(X961='Tabelas auxiliares'!$A$237,"CUSTEIO",IF(X961='Tabelas auxiliares'!$A$236,"INVESTIMENTO","ERRO - VERIFICAR"))))</f>
        <v>CUSTEIO</v>
      </c>
      <c r="Z961" s="64">
        <f t="shared" si="25"/>
        <v>344.3</v>
      </c>
      <c r="AC961" s="44">
        <v>344.3</v>
      </c>
    </row>
    <row r="962" spans="1:29" x14ac:dyDescent="0.25">
      <c r="A962" t="s">
        <v>594</v>
      </c>
      <c r="B962" t="s">
        <v>312</v>
      </c>
      <c r="C962" t="s">
        <v>595</v>
      </c>
      <c r="D962" t="s">
        <v>215</v>
      </c>
      <c r="E962" t="s">
        <v>117</v>
      </c>
      <c r="F962" s="51" t="str">
        <f>IFERROR(VLOOKUP(D962,'Tabelas auxiliares'!$A$3:$B$61,2,FALSE),"")</f>
        <v>CCNH - TRI</v>
      </c>
      <c r="G962" s="51" t="str">
        <f>IFERROR(VLOOKUP($B962,'Tabelas auxiliares'!$A$65:$C$102,2,FALSE),"")</f>
        <v>Materiais didáticos e serviços - Graduação</v>
      </c>
      <c r="H962" s="51" t="str">
        <f>IFERROR(VLOOKUP($B962,'Tabelas auxiliares'!$A$65:$C$102,3,FALSE),"")</f>
        <v xml:space="preserve">VIDRARIAS / MATERIAL DE CONSUMO / MANUTENÇÃO DE EQUIPAMENTOS / REAGENTES QUIMICOS / MATERIAIS E SERVIÇOS DIVERSOS PARA LABORATORIOS DIDÁTICOS E CURSOS DE GRADUAÇÃO / EPIS PARA LABORATÓRIOS </v>
      </c>
      <c r="I962" t="s">
        <v>615</v>
      </c>
      <c r="J962" t="s">
        <v>581</v>
      </c>
      <c r="K962" t="s">
        <v>2697</v>
      </c>
      <c r="L962" t="s">
        <v>2649</v>
      </c>
      <c r="M962" t="s">
        <v>2659</v>
      </c>
      <c r="N962" t="s">
        <v>166</v>
      </c>
      <c r="O962" t="s">
        <v>167</v>
      </c>
      <c r="P962" t="s">
        <v>200</v>
      </c>
      <c r="Q962" t="s">
        <v>168</v>
      </c>
      <c r="R962" t="s">
        <v>165</v>
      </c>
      <c r="S962" t="s">
        <v>923</v>
      </c>
      <c r="T962" t="s">
        <v>164</v>
      </c>
      <c r="U962" t="s">
        <v>118</v>
      </c>
      <c r="V962" t="s">
        <v>2635</v>
      </c>
      <c r="W962" t="s">
        <v>2636</v>
      </c>
      <c r="X962" s="51" t="str">
        <f t="shared" si="24"/>
        <v>3</v>
      </c>
      <c r="Y962" s="51" t="str">
        <f>IF(T962="","",IF(AND(T962&lt;&gt;'Tabelas auxiliares'!$B$236,T962&lt;&gt;'Tabelas auxiliares'!$B$237,T962&lt;&gt;'Tabelas auxiliares'!$C$236,T962&lt;&gt;'Tabelas auxiliares'!$C$237,T962&lt;&gt;'Tabelas auxiliares'!$D$236),"FOLHA DE PESSOAL",IF(X962='Tabelas auxiliares'!$A$237,"CUSTEIO",IF(X962='Tabelas auxiliares'!$A$236,"INVESTIMENTO","ERRO - VERIFICAR"))))</f>
        <v>CUSTEIO</v>
      </c>
      <c r="Z962" s="64">
        <f t="shared" si="25"/>
        <v>274.49</v>
      </c>
      <c r="AC962" s="44">
        <v>274.49</v>
      </c>
    </row>
    <row r="963" spans="1:29" x14ac:dyDescent="0.25">
      <c r="A963" t="s">
        <v>594</v>
      </c>
      <c r="B963" t="s">
        <v>312</v>
      </c>
      <c r="C963" t="s">
        <v>595</v>
      </c>
      <c r="D963" t="s">
        <v>215</v>
      </c>
      <c r="E963" t="s">
        <v>117</v>
      </c>
      <c r="F963" s="51" t="str">
        <f>IFERROR(VLOOKUP(D963,'Tabelas auxiliares'!$A$3:$B$61,2,FALSE),"")</f>
        <v>CCNH - TRI</v>
      </c>
      <c r="G963" s="51" t="str">
        <f>IFERROR(VLOOKUP($B963,'Tabelas auxiliares'!$A$65:$C$102,2,FALSE),"")</f>
        <v>Materiais didáticos e serviços - Graduação</v>
      </c>
      <c r="H963" s="51" t="str">
        <f>IFERROR(VLOOKUP($B963,'Tabelas auxiliares'!$A$65:$C$102,3,FALSE),"")</f>
        <v xml:space="preserve">VIDRARIAS / MATERIAL DE CONSUMO / MANUTENÇÃO DE EQUIPAMENTOS / REAGENTES QUIMICOS / MATERIAIS E SERVIÇOS DIVERSOS PARA LABORATORIOS DIDÁTICOS E CURSOS DE GRADUAÇÃO / EPIS PARA LABORATÓRIOS </v>
      </c>
      <c r="I963" t="s">
        <v>615</v>
      </c>
      <c r="J963" t="s">
        <v>581</v>
      </c>
      <c r="K963" t="s">
        <v>2698</v>
      </c>
      <c r="L963" t="s">
        <v>2649</v>
      </c>
      <c r="M963" t="s">
        <v>1895</v>
      </c>
      <c r="N963" t="s">
        <v>166</v>
      </c>
      <c r="O963" t="s">
        <v>167</v>
      </c>
      <c r="P963" t="s">
        <v>200</v>
      </c>
      <c r="Q963" t="s">
        <v>168</v>
      </c>
      <c r="R963" t="s">
        <v>165</v>
      </c>
      <c r="S963" t="s">
        <v>923</v>
      </c>
      <c r="T963" t="s">
        <v>164</v>
      </c>
      <c r="U963" t="s">
        <v>118</v>
      </c>
      <c r="V963" t="s">
        <v>2635</v>
      </c>
      <c r="W963" t="s">
        <v>2636</v>
      </c>
      <c r="X963" s="51" t="str">
        <f t="shared" si="24"/>
        <v>3</v>
      </c>
      <c r="Y963" s="51" t="str">
        <f>IF(T963="","",IF(AND(T963&lt;&gt;'Tabelas auxiliares'!$B$236,T963&lt;&gt;'Tabelas auxiliares'!$B$237,T963&lt;&gt;'Tabelas auxiliares'!$C$236,T963&lt;&gt;'Tabelas auxiliares'!$C$237,T963&lt;&gt;'Tabelas auxiliares'!$D$236),"FOLHA DE PESSOAL",IF(X963='Tabelas auxiliares'!$A$237,"CUSTEIO",IF(X963='Tabelas auxiliares'!$A$236,"INVESTIMENTO","ERRO - VERIFICAR"))))</f>
        <v>CUSTEIO</v>
      </c>
      <c r="Z963" s="64">
        <f t="shared" si="25"/>
        <v>572.29</v>
      </c>
      <c r="AA963" s="44">
        <v>92.36</v>
      </c>
      <c r="AC963" s="44">
        <v>479.93</v>
      </c>
    </row>
    <row r="964" spans="1:29" x14ac:dyDescent="0.25">
      <c r="A964" t="s">
        <v>594</v>
      </c>
      <c r="B964" t="s">
        <v>312</v>
      </c>
      <c r="C964" t="s">
        <v>595</v>
      </c>
      <c r="D964" t="s">
        <v>215</v>
      </c>
      <c r="E964" t="s">
        <v>117</v>
      </c>
      <c r="F964" s="51" t="str">
        <f>IFERROR(VLOOKUP(D964,'Tabelas auxiliares'!$A$3:$B$61,2,FALSE),"")</f>
        <v>CCNH - TRI</v>
      </c>
      <c r="G964" s="51" t="str">
        <f>IFERROR(VLOOKUP($B964,'Tabelas auxiliares'!$A$65:$C$102,2,FALSE),"")</f>
        <v>Materiais didáticos e serviços - Graduação</v>
      </c>
      <c r="H964" s="51" t="str">
        <f>IFERROR(VLOOKUP($B964,'Tabelas auxiliares'!$A$65:$C$102,3,FALSE),"")</f>
        <v xml:space="preserve">VIDRARIAS / MATERIAL DE CONSUMO / MANUTENÇÃO DE EQUIPAMENTOS / REAGENTES QUIMICOS / MATERIAIS E SERVIÇOS DIVERSOS PARA LABORATORIOS DIDÁTICOS E CURSOS DE GRADUAÇÃO / EPIS PARA LABORATÓRIOS </v>
      </c>
      <c r="I964" t="s">
        <v>615</v>
      </c>
      <c r="J964" t="s">
        <v>581</v>
      </c>
      <c r="K964" t="s">
        <v>2699</v>
      </c>
      <c r="L964" t="s">
        <v>2649</v>
      </c>
      <c r="M964" t="s">
        <v>2662</v>
      </c>
      <c r="N964" t="s">
        <v>166</v>
      </c>
      <c r="O964" t="s">
        <v>167</v>
      </c>
      <c r="P964" t="s">
        <v>200</v>
      </c>
      <c r="Q964" t="s">
        <v>168</v>
      </c>
      <c r="R964" t="s">
        <v>165</v>
      </c>
      <c r="S964" t="s">
        <v>923</v>
      </c>
      <c r="T964" t="s">
        <v>164</v>
      </c>
      <c r="U964" t="s">
        <v>118</v>
      </c>
      <c r="V964" t="s">
        <v>2635</v>
      </c>
      <c r="W964" t="s">
        <v>2636</v>
      </c>
      <c r="X964" s="51" t="str">
        <f t="shared" si="24"/>
        <v>3</v>
      </c>
      <c r="Y964" s="51" t="str">
        <f>IF(T964="","",IF(AND(T964&lt;&gt;'Tabelas auxiliares'!$B$236,T964&lt;&gt;'Tabelas auxiliares'!$B$237,T964&lt;&gt;'Tabelas auxiliares'!$C$236,T964&lt;&gt;'Tabelas auxiliares'!$C$237,T964&lt;&gt;'Tabelas auxiliares'!$D$236),"FOLHA DE PESSOAL",IF(X964='Tabelas auxiliares'!$A$237,"CUSTEIO",IF(X964='Tabelas auxiliares'!$A$236,"INVESTIMENTO","ERRO - VERIFICAR"))))</f>
        <v>CUSTEIO</v>
      </c>
      <c r="Z964" s="64">
        <f t="shared" si="25"/>
        <v>146.04</v>
      </c>
      <c r="AC964" s="44">
        <v>146.04</v>
      </c>
    </row>
    <row r="965" spans="1:29" x14ac:dyDescent="0.25">
      <c r="A965" t="s">
        <v>594</v>
      </c>
      <c r="B965" t="s">
        <v>312</v>
      </c>
      <c r="C965" t="s">
        <v>595</v>
      </c>
      <c r="D965" t="s">
        <v>215</v>
      </c>
      <c r="E965" t="s">
        <v>117</v>
      </c>
      <c r="F965" s="51" t="str">
        <f>IFERROR(VLOOKUP(D965,'Tabelas auxiliares'!$A$3:$B$61,2,FALSE),"")</f>
        <v>CCNH - TRI</v>
      </c>
      <c r="G965" s="51" t="str">
        <f>IFERROR(VLOOKUP($B965,'Tabelas auxiliares'!$A$65:$C$102,2,FALSE),"")</f>
        <v>Materiais didáticos e serviços - Graduação</v>
      </c>
      <c r="H965" s="51" t="str">
        <f>IFERROR(VLOOKUP($B965,'Tabelas auxiliares'!$A$65:$C$102,3,FALSE),"")</f>
        <v xml:space="preserve">VIDRARIAS / MATERIAL DE CONSUMO / MANUTENÇÃO DE EQUIPAMENTOS / REAGENTES QUIMICOS / MATERIAIS E SERVIÇOS DIVERSOS PARA LABORATORIOS DIDÁTICOS E CURSOS DE GRADUAÇÃO / EPIS PARA LABORATÓRIOS </v>
      </c>
      <c r="I965" t="s">
        <v>615</v>
      </c>
      <c r="J965" t="s">
        <v>581</v>
      </c>
      <c r="K965" t="s">
        <v>2700</v>
      </c>
      <c r="L965" t="s">
        <v>2649</v>
      </c>
      <c r="M965" t="s">
        <v>2666</v>
      </c>
      <c r="N965" t="s">
        <v>166</v>
      </c>
      <c r="O965" t="s">
        <v>167</v>
      </c>
      <c r="P965" t="s">
        <v>200</v>
      </c>
      <c r="Q965" t="s">
        <v>168</v>
      </c>
      <c r="R965" t="s">
        <v>165</v>
      </c>
      <c r="S965" t="s">
        <v>923</v>
      </c>
      <c r="T965" t="s">
        <v>164</v>
      </c>
      <c r="U965" t="s">
        <v>118</v>
      </c>
      <c r="V965" t="s">
        <v>2635</v>
      </c>
      <c r="W965" t="s">
        <v>2636</v>
      </c>
      <c r="X965" s="51" t="str">
        <f t="shared" si="24"/>
        <v>3</v>
      </c>
      <c r="Y965" s="51" t="str">
        <f>IF(T965="","",IF(AND(T965&lt;&gt;'Tabelas auxiliares'!$B$236,T965&lt;&gt;'Tabelas auxiliares'!$B$237,T965&lt;&gt;'Tabelas auxiliares'!$C$236,T965&lt;&gt;'Tabelas auxiliares'!$C$237,T965&lt;&gt;'Tabelas auxiliares'!$D$236),"FOLHA DE PESSOAL",IF(X965='Tabelas auxiliares'!$A$237,"CUSTEIO",IF(X965='Tabelas auxiliares'!$A$236,"INVESTIMENTO","ERRO - VERIFICAR"))))</f>
        <v>CUSTEIO</v>
      </c>
      <c r="Z965" s="64">
        <f t="shared" si="25"/>
        <v>45</v>
      </c>
      <c r="AC965" s="44">
        <v>45</v>
      </c>
    </row>
    <row r="966" spans="1:29" x14ac:dyDescent="0.25">
      <c r="A966" t="s">
        <v>594</v>
      </c>
      <c r="B966" t="s">
        <v>312</v>
      </c>
      <c r="C966" t="s">
        <v>595</v>
      </c>
      <c r="D966" t="s">
        <v>215</v>
      </c>
      <c r="E966" t="s">
        <v>117</v>
      </c>
      <c r="F966" s="51" t="str">
        <f>IFERROR(VLOOKUP(D966,'Tabelas auxiliares'!$A$3:$B$61,2,FALSE),"")</f>
        <v>CCNH - TRI</v>
      </c>
      <c r="G966" s="51" t="str">
        <f>IFERROR(VLOOKUP($B966,'Tabelas auxiliares'!$A$65:$C$102,2,FALSE),"")</f>
        <v>Materiais didáticos e serviços - Graduação</v>
      </c>
      <c r="H966" s="51" t="str">
        <f>IFERROR(VLOOKUP($B966,'Tabelas auxiliares'!$A$65:$C$102,3,FALSE),"")</f>
        <v xml:space="preserve">VIDRARIAS / MATERIAL DE CONSUMO / MANUTENÇÃO DE EQUIPAMENTOS / REAGENTES QUIMICOS / MATERIAIS E SERVIÇOS DIVERSOS PARA LABORATORIOS DIDÁTICOS E CURSOS DE GRADUAÇÃO / EPIS PARA LABORATÓRIOS </v>
      </c>
      <c r="I966" t="s">
        <v>2533</v>
      </c>
      <c r="J966" t="s">
        <v>581</v>
      </c>
      <c r="K966" t="s">
        <v>2701</v>
      </c>
      <c r="L966" t="s">
        <v>2649</v>
      </c>
      <c r="M966" t="s">
        <v>2652</v>
      </c>
      <c r="N966" t="s">
        <v>166</v>
      </c>
      <c r="O966" t="s">
        <v>167</v>
      </c>
      <c r="P966" t="s">
        <v>200</v>
      </c>
      <c r="Q966" t="s">
        <v>168</v>
      </c>
      <c r="R966" t="s">
        <v>165</v>
      </c>
      <c r="S966" t="s">
        <v>923</v>
      </c>
      <c r="T966" t="s">
        <v>164</v>
      </c>
      <c r="U966" t="s">
        <v>118</v>
      </c>
      <c r="V966" t="s">
        <v>2635</v>
      </c>
      <c r="W966" t="s">
        <v>2636</v>
      </c>
      <c r="X966" s="51" t="str">
        <f t="shared" si="24"/>
        <v>3</v>
      </c>
      <c r="Y966" s="51" t="str">
        <f>IF(T966="","",IF(AND(T966&lt;&gt;'Tabelas auxiliares'!$B$236,T966&lt;&gt;'Tabelas auxiliares'!$B$237,T966&lt;&gt;'Tabelas auxiliares'!$C$236,T966&lt;&gt;'Tabelas auxiliares'!$C$237,T966&lt;&gt;'Tabelas auxiliares'!$D$236),"FOLHA DE PESSOAL",IF(X966='Tabelas auxiliares'!$A$237,"CUSTEIO",IF(X966='Tabelas auxiliares'!$A$236,"INVESTIMENTO","ERRO - VERIFICAR"))))</f>
        <v>CUSTEIO</v>
      </c>
      <c r="Z966" s="64">
        <f t="shared" si="25"/>
        <v>116.82</v>
      </c>
      <c r="AC966" s="44">
        <v>116.82</v>
      </c>
    </row>
    <row r="967" spans="1:29" x14ac:dyDescent="0.25">
      <c r="A967" t="s">
        <v>594</v>
      </c>
      <c r="B967" t="s">
        <v>312</v>
      </c>
      <c r="C967" t="s">
        <v>595</v>
      </c>
      <c r="D967" t="s">
        <v>215</v>
      </c>
      <c r="E967" t="s">
        <v>117</v>
      </c>
      <c r="F967" s="51" t="str">
        <f>IFERROR(VLOOKUP(D967,'Tabelas auxiliares'!$A$3:$B$61,2,FALSE),"")</f>
        <v>CCNH - TRI</v>
      </c>
      <c r="G967" s="51" t="str">
        <f>IFERROR(VLOOKUP($B967,'Tabelas auxiliares'!$A$65:$C$102,2,FALSE),"")</f>
        <v>Materiais didáticos e serviços - Graduação</v>
      </c>
      <c r="H967" s="51" t="str">
        <f>IFERROR(VLOOKUP($B967,'Tabelas auxiliares'!$A$65:$C$102,3,FALSE),"")</f>
        <v xml:space="preserve">VIDRARIAS / MATERIAL DE CONSUMO / MANUTENÇÃO DE EQUIPAMENTOS / REAGENTES QUIMICOS / MATERIAIS E SERVIÇOS DIVERSOS PARA LABORATORIOS DIDÁTICOS E CURSOS DE GRADUAÇÃO / EPIS PARA LABORATÓRIOS </v>
      </c>
      <c r="I967" t="s">
        <v>2533</v>
      </c>
      <c r="J967" t="s">
        <v>581</v>
      </c>
      <c r="K967" t="s">
        <v>2702</v>
      </c>
      <c r="L967" t="s">
        <v>2649</v>
      </c>
      <c r="M967" t="s">
        <v>2654</v>
      </c>
      <c r="N967" t="s">
        <v>166</v>
      </c>
      <c r="O967" t="s">
        <v>167</v>
      </c>
      <c r="P967" t="s">
        <v>200</v>
      </c>
      <c r="Q967" t="s">
        <v>168</v>
      </c>
      <c r="R967" t="s">
        <v>165</v>
      </c>
      <c r="S967" t="s">
        <v>923</v>
      </c>
      <c r="T967" t="s">
        <v>164</v>
      </c>
      <c r="U967" t="s">
        <v>118</v>
      </c>
      <c r="V967" t="s">
        <v>2635</v>
      </c>
      <c r="W967" t="s">
        <v>2636</v>
      </c>
      <c r="X967" s="51" t="str">
        <f t="shared" si="24"/>
        <v>3</v>
      </c>
      <c r="Y967" s="51" t="str">
        <f>IF(T967="","",IF(AND(T967&lt;&gt;'Tabelas auxiliares'!$B$236,T967&lt;&gt;'Tabelas auxiliares'!$B$237,T967&lt;&gt;'Tabelas auxiliares'!$C$236,T967&lt;&gt;'Tabelas auxiliares'!$C$237,T967&lt;&gt;'Tabelas auxiliares'!$D$236),"FOLHA DE PESSOAL",IF(X967='Tabelas auxiliares'!$A$237,"CUSTEIO",IF(X967='Tabelas auxiliares'!$A$236,"INVESTIMENTO","ERRO - VERIFICAR"))))</f>
        <v>CUSTEIO</v>
      </c>
      <c r="Z967" s="64">
        <f t="shared" si="25"/>
        <v>204</v>
      </c>
      <c r="AC967" s="44">
        <v>204</v>
      </c>
    </row>
    <row r="968" spans="1:29" x14ac:dyDescent="0.25">
      <c r="A968" t="s">
        <v>594</v>
      </c>
      <c r="B968" t="s">
        <v>312</v>
      </c>
      <c r="C968" t="s">
        <v>595</v>
      </c>
      <c r="D968" t="s">
        <v>215</v>
      </c>
      <c r="E968" t="s">
        <v>117</v>
      </c>
      <c r="F968" s="51" t="str">
        <f>IFERROR(VLOOKUP(D968,'Tabelas auxiliares'!$A$3:$B$61,2,FALSE),"")</f>
        <v>CCNH - TRI</v>
      </c>
      <c r="G968" s="51" t="str">
        <f>IFERROR(VLOOKUP($B968,'Tabelas auxiliares'!$A$65:$C$102,2,FALSE),"")</f>
        <v>Materiais didáticos e serviços - Graduação</v>
      </c>
      <c r="H968" s="51" t="str">
        <f>IFERROR(VLOOKUP($B968,'Tabelas auxiliares'!$A$65:$C$102,3,FALSE),"")</f>
        <v xml:space="preserve">VIDRARIAS / MATERIAL DE CONSUMO / MANUTENÇÃO DE EQUIPAMENTOS / REAGENTES QUIMICOS / MATERIAIS E SERVIÇOS DIVERSOS PARA LABORATORIOS DIDÁTICOS E CURSOS DE GRADUAÇÃO / EPIS PARA LABORATÓRIOS </v>
      </c>
      <c r="I968" t="s">
        <v>790</v>
      </c>
      <c r="J968" t="s">
        <v>571</v>
      </c>
      <c r="K968" t="s">
        <v>5565</v>
      </c>
      <c r="L968" t="s">
        <v>5545</v>
      </c>
      <c r="M968" t="s">
        <v>2642</v>
      </c>
      <c r="N968" t="s">
        <v>166</v>
      </c>
      <c r="O968" t="s">
        <v>167</v>
      </c>
      <c r="P968" t="s">
        <v>200</v>
      </c>
      <c r="Q968" t="s">
        <v>168</v>
      </c>
      <c r="R968" t="s">
        <v>165</v>
      </c>
      <c r="S968" t="s">
        <v>923</v>
      </c>
      <c r="T968" t="s">
        <v>164</v>
      </c>
      <c r="U968" t="s">
        <v>118</v>
      </c>
      <c r="V968" t="s">
        <v>2635</v>
      </c>
      <c r="W968" t="s">
        <v>2636</v>
      </c>
      <c r="X968" s="51" t="str">
        <f t="shared" si="24"/>
        <v>3</v>
      </c>
      <c r="Y968" s="51" t="str">
        <f>IF(T968="","",IF(AND(T968&lt;&gt;'Tabelas auxiliares'!$B$236,T968&lt;&gt;'Tabelas auxiliares'!$B$237,T968&lt;&gt;'Tabelas auxiliares'!$C$236,T968&lt;&gt;'Tabelas auxiliares'!$C$237,T968&lt;&gt;'Tabelas auxiliares'!$D$236),"FOLHA DE PESSOAL",IF(X968='Tabelas auxiliares'!$A$237,"CUSTEIO",IF(X968='Tabelas auxiliares'!$A$236,"INVESTIMENTO","ERRO - VERIFICAR"))))</f>
        <v>CUSTEIO</v>
      </c>
      <c r="Z968" s="64">
        <f t="shared" si="25"/>
        <v>747.25</v>
      </c>
      <c r="AA968" s="44">
        <v>747.25</v>
      </c>
    </row>
    <row r="969" spans="1:29" x14ac:dyDescent="0.25">
      <c r="A969" t="s">
        <v>594</v>
      </c>
      <c r="B969" t="s">
        <v>312</v>
      </c>
      <c r="C969" t="s">
        <v>595</v>
      </c>
      <c r="D969" t="s">
        <v>215</v>
      </c>
      <c r="E969" t="s">
        <v>117</v>
      </c>
      <c r="F969" s="51" t="str">
        <f>IFERROR(VLOOKUP(D969,'Tabelas auxiliares'!$A$3:$B$61,2,FALSE),"")</f>
        <v>CCNH - TRI</v>
      </c>
      <c r="G969" s="51" t="str">
        <f>IFERROR(VLOOKUP($B969,'Tabelas auxiliares'!$A$65:$C$102,2,FALSE),"")</f>
        <v>Materiais didáticos e serviços - Graduação</v>
      </c>
      <c r="H969" s="51" t="str">
        <f>IFERROR(VLOOKUP($B969,'Tabelas auxiliares'!$A$65:$C$102,3,FALSE),"")</f>
        <v xml:space="preserve">VIDRARIAS / MATERIAL DE CONSUMO / MANUTENÇÃO DE EQUIPAMENTOS / REAGENTES QUIMICOS / MATERIAIS E SERVIÇOS DIVERSOS PARA LABORATORIOS DIDÁTICOS E CURSOS DE GRADUAÇÃO / EPIS PARA LABORATÓRIOS </v>
      </c>
      <c r="I969" t="s">
        <v>790</v>
      </c>
      <c r="J969" t="s">
        <v>571</v>
      </c>
      <c r="K969" t="s">
        <v>5566</v>
      </c>
      <c r="L969" t="s">
        <v>5545</v>
      </c>
      <c r="M969" t="s">
        <v>5546</v>
      </c>
      <c r="N969" t="s">
        <v>166</v>
      </c>
      <c r="O969" t="s">
        <v>167</v>
      </c>
      <c r="P969" t="s">
        <v>200</v>
      </c>
      <c r="Q969" t="s">
        <v>168</v>
      </c>
      <c r="R969" t="s">
        <v>165</v>
      </c>
      <c r="S969" t="s">
        <v>923</v>
      </c>
      <c r="T969" t="s">
        <v>164</v>
      </c>
      <c r="U969" t="s">
        <v>118</v>
      </c>
      <c r="V969" t="s">
        <v>2635</v>
      </c>
      <c r="W969" t="s">
        <v>2636</v>
      </c>
      <c r="X969" s="51" t="str">
        <f t="shared" si="24"/>
        <v>3</v>
      </c>
      <c r="Y969" s="51" t="str">
        <f>IF(T969="","",IF(AND(T969&lt;&gt;'Tabelas auxiliares'!$B$236,T969&lt;&gt;'Tabelas auxiliares'!$B$237,T969&lt;&gt;'Tabelas auxiliares'!$C$236,T969&lt;&gt;'Tabelas auxiliares'!$C$237,T969&lt;&gt;'Tabelas auxiliares'!$D$236),"FOLHA DE PESSOAL",IF(X969='Tabelas auxiliares'!$A$237,"CUSTEIO",IF(X969='Tabelas auxiliares'!$A$236,"INVESTIMENTO","ERRO - VERIFICAR"))))</f>
        <v>CUSTEIO</v>
      </c>
      <c r="Z969" s="64">
        <f t="shared" si="25"/>
        <v>297</v>
      </c>
      <c r="AA969" s="44">
        <v>297</v>
      </c>
    </row>
    <row r="970" spans="1:29" x14ac:dyDescent="0.25">
      <c r="A970" t="s">
        <v>594</v>
      </c>
      <c r="B970" t="s">
        <v>312</v>
      </c>
      <c r="C970" t="s">
        <v>595</v>
      </c>
      <c r="D970" t="s">
        <v>215</v>
      </c>
      <c r="E970" t="s">
        <v>117</v>
      </c>
      <c r="F970" s="51" t="str">
        <f>IFERROR(VLOOKUP(D970,'Tabelas auxiliares'!$A$3:$B$61,2,FALSE),"")</f>
        <v>CCNH - TRI</v>
      </c>
      <c r="G970" s="51" t="str">
        <f>IFERROR(VLOOKUP($B970,'Tabelas auxiliares'!$A$65:$C$102,2,FALSE),"")</f>
        <v>Materiais didáticos e serviços - Graduação</v>
      </c>
      <c r="H970" s="51" t="str">
        <f>IFERROR(VLOOKUP($B970,'Tabelas auxiliares'!$A$65:$C$102,3,FALSE),"")</f>
        <v xml:space="preserve">VIDRARIAS / MATERIAL DE CONSUMO / MANUTENÇÃO DE EQUIPAMENTOS / REAGENTES QUIMICOS / MATERIAIS E SERVIÇOS DIVERSOS PARA LABORATORIOS DIDÁTICOS E CURSOS DE GRADUAÇÃO / EPIS PARA LABORATÓRIOS </v>
      </c>
      <c r="I970" t="s">
        <v>790</v>
      </c>
      <c r="J970" t="s">
        <v>571</v>
      </c>
      <c r="K970" t="s">
        <v>5567</v>
      </c>
      <c r="L970" t="s">
        <v>5545</v>
      </c>
      <c r="M970" t="s">
        <v>2628</v>
      </c>
      <c r="N970" t="s">
        <v>166</v>
      </c>
      <c r="O970" t="s">
        <v>167</v>
      </c>
      <c r="P970" t="s">
        <v>200</v>
      </c>
      <c r="Q970" t="s">
        <v>168</v>
      </c>
      <c r="R970" t="s">
        <v>165</v>
      </c>
      <c r="S970" t="s">
        <v>923</v>
      </c>
      <c r="T970" t="s">
        <v>164</v>
      </c>
      <c r="U970" t="s">
        <v>118</v>
      </c>
      <c r="V970" t="s">
        <v>2635</v>
      </c>
      <c r="W970" t="s">
        <v>2636</v>
      </c>
      <c r="X970" s="51" t="str">
        <f t="shared" si="24"/>
        <v>3</v>
      </c>
      <c r="Y970" s="51" t="str">
        <f>IF(T970="","",IF(AND(T970&lt;&gt;'Tabelas auxiliares'!$B$236,T970&lt;&gt;'Tabelas auxiliares'!$B$237,T970&lt;&gt;'Tabelas auxiliares'!$C$236,T970&lt;&gt;'Tabelas auxiliares'!$C$237,T970&lt;&gt;'Tabelas auxiliares'!$D$236),"FOLHA DE PESSOAL",IF(X970='Tabelas auxiliares'!$A$237,"CUSTEIO",IF(X970='Tabelas auxiliares'!$A$236,"INVESTIMENTO","ERRO - VERIFICAR"))))</f>
        <v>CUSTEIO</v>
      </c>
      <c r="Z970" s="64">
        <f t="shared" si="25"/>
        <v>141.84</v>
      </c>
      <c r="AA970" s="44">
        <v>141.84</v>
      </c>
    </row>
    <row r="971" spans="1:29" x14ac:dyDescent="0.25">
      <c r="A971" t="s">
        <v>594</v>
      </c>
      <c r="B971" t="s">
        <v>312</v>
      </c>
      <c r="C971" t="s">
        <v>840</v>
      </c>
      <c r="D971" t="s">
        <v>45</v>
      </c>
      <c r="E971" t="s">
        <v>117</v>
      </c>
      <c r="F971" s="51" t="str">
        <f>IFERROR(VLOOKUP(D971,'Tabelas auxiliares'!$A$3:$B$61,2,FALSE),"")</f>
        <v>CMCC - CENTRO DE MATEMÁTICA, COMPUTAÇÃO E COGNIÇÃO</v>
      </c>
      <c r="G971" s="51" t="str">
        <f>IFERROR(VLOOKUP($B971,'Tabelas auxiliares'!$A$65:$C$102,2,FALSE),"")</f>
        <v>Materiais didáticos e serviços - Graduação</v>
      </c>
      <c r="H971" s="51" t="str">
        <f>IFERROR(VLOOKUP($B971,'Tabelas auxiliares'!$A$65:$C$102,3,FALSE),"")</f>
        <v xml:space="preserve">VIDRARIAS / MATERIAL DE CONSUMO / MANUTENÇÃO DE EQUIPAMENTOS / REAGENTES QUIMICOS / MATERIAIS E SERVIÇOS DIVERSOS PARA LABORATORIOS DIDÁTICOS E CURSOS DE GRADUAÇÃO / EPIS PARA LABORATÓRIOS </v>
      </c>
      <c r="I971" t="s">
        <v>851</v>
      </c>
      <c r="J971" t="s">
        <v>2703</v>
      </c>
      <c r="K971" t="s">
        <v>2704</v>
      </c>
      <c r="L971" t="s">
        <v>2705</v>
      </c>
      <c r="M971" t="s">
        <v>2706</v>
      </c>
      <c r="N971" t="s">
        <v>166</v>
      </c>
      <c r="O971" t="s">
        <v>167</v>
      </c>
      <c r="P971" t="s">
        <v>200</v>
      </c>
      <c r="Q971" t="s">
        <v>168</v>
      </c>
      <c r="R971" t="s">
        <v>165</v>
      </c>
      <c r="S971" t="s">
        <v>119</v>
      </c>
      <c r="T971" t="s">
        <v>164</v>
      </c>
      <c r="U971" t="s">
        <v>118</v>
      </c>
      <c r="V971" t="s">
        <v>2629</v>
      </c>
      <c r="W971" t="s">
        <v>2630</v>
      </c>
      <c r="X971" s="51" t="str">
        <f t="shared" si="24"/>
        <v>3</v>
      </c>
      <c r="Y971" s="51" t="str">
        <f>IF(T971="","",IF(AND(T971&lt;&gt;'Tabelas auxiliares'!$B$236,T971&lt;&gt;'Tabelas auxiliares'!$B$237,T971&lt;&gt;'Tabelas auxiliares'!$C$236,T971&lt;&gt;'Tabelas auxiliares'!$C$237,T971&lt;&gt;'Tabelas auxiliares'!$D$236),"FOLHA DE PESSOAL",IF(X971='Tabelas auxiliares'!$A$237,"CUSTEIO",IF(X971='Tabelas auxiliares'!$A$236,"INVESTIMENTO","ERRO - VERIFICAR"))))</f>
        <v>CUSTEIO</v>
      </c>
      <c r="Z971" s="64">
        <f t="shared" si="25"/>
        <v>38818.82</v>
      </c>
      <c r="AA971" s="44">
        <v>8052.71</v>
      </c>
      <c r="AC971" s="44">
        <v>30766.11</v>
      </c>
    </row>
    <row r="972" spans="1:29" x14ac:dyDescent="0.25">
      <c r="A972" t="s">
        <v>594</v>
      </c>
      <c r="B972" t="s">
        <v>318</v>
      </c>
      <c r="C972" t="s">
        <v>595</v>
      </c>
      <c r="D972" t="s">
        <v>15</v>
      </c>
      <c r="E972" t="s">
        <v>117</v>
      </c>
      <c r="F972" s="51" t="str">
        <f>IFERROR(VLOOKUP(D972,'Tabelas auxiliares'!$A$3:$B$61,2,FALSE),"")</f>
        <v>PROPES - PRÓ-REITORIA DE PESQUISA / CEM</v>
      </c>
      <c r="G972" s="51" t="str">
        <f>IFERROR(VLOOKUP($B972,'Tabelas auxiliares'!$A$65:$C$102,2,FALSE),"")</f>
        <v>Materiais didáticos e serviços - Pesquisa</v>
      </c>
      <c r="H972" s="51" t="str">
        <f>IFERROR(VLOOKUP($B972,'Tabelas auxiliares'!$A$65:$C$102,3,FALSE),"")</f>
        <v>VIDRARIAS / MATERIAL DE CONSUMO / MANUTENÇÃO DE EQUIPAMENTOS / REAGENTES QUIMICOS / MATERIAIS E SERVIÇOS DIVERSOS PARA LABORATORIOS / RACAO PARA ANIMAIS / MATERIAIS PESQUISA NÚCLEOS ESTRATÉGICOS / EPIS PARA LABORATÓRIOS</v>
      </c>
      <c r="I972" t="s">
        <v>616</v>
      </c>
      <c r="J972" t="s">
        <v>2707</v>
      </c>
      <c r="K972" t="s">
        <v>2708</v>
      </c>
      <c r="L972" t="s">
        <v>2709</v>
      </c>
      <c r="M972" t="s">
        <v>2710</v>
      </c>
      <c r="N972" t="s">
        <v>166</v>
      </c>
      <c r="O972" t="s">
        <v>167</v>
      </c>
      <c r="P972" t="s">
        <v>200</v>
      </c>
      <c r="Q972" t="s">
        <v>168</v>
      </c>
      <c r="R972" t="s">
        <v>165</v>
      </c>
      <c r="S972" t="s">
        <v>119</v>
      </c>
      <c r="T972" t="s">
        <v>164</v>
      </c>
      <c r="U972" t="s">
        <v>118</v>
      </c>
      <c r="V972" t="s">
        <v>1583</v>
      </c>
      <c r="W972" t="s">
        <v>1584</v>
      </c>
      <c r="X972" s="51" t="str">
        <f t="shared" si="24"/>
        <v>3</v>
      </c>
      <c r="Y972" s="51" t="str">
        <f>IF(T972="","",IF(AND(T972&lt;&gt;'Tabelas auxiliares'!$B$236,T972&lt;&gt;'Tabelas auxiliares'!$B$237,T972&lt;&gt;'Tabelas auxiliares'!$C$236,T972&lt;&gt;'Tabelas auxiliares'!$C$237,T972&lt;&gt;'Tabelas auxiliares'!$D$236),"FOLHA DE PESSOAL",IF(X972='Tabelas auxiliares'!$A$237,"CUSTEIO",IF(X972='Tabelas auxiliares'!$A$236,"INVESTIMENTO","ERRO - VERIFICAR"))))</f>
        <v>CUSTEIO</v>
      </c>
      <c r="Z972" s="64">
        <f t="shared" si="25"/>
        <v>207235.46</v>
      </c>
      <c r="AC972" s="44">
        <v>207235.46</v>
      </c>
    </row>
    <row r="973" spans="1:29" x14ac:dyDescent="0.25">
      <c r="A973" t="s">
        <v>594</v>
      </c>
      <c r="B973" t="s">
        <v>318</v>
      </c>
      <c r="C973" t="s">
        <v>595</v>
      </c>
      <c r="D973" t="s">
        <v>15</v>
      </c>
      <c r="E973" t="s">
        <v>117</v>
      </c>
      <c r="F973" s="51" t="str">
        <f>IFERROR(VLOOKUP(D973,'Tabelas auxiliares'!$A$3:$B$61,2,FALSE),"")</f>
        <v>PROPES - PRÓ-REITORIA DE PESQUISA / CEM</v>
      </c>
      <c r="G973" s="51" t="str">
        <f>IFERROR(VLOOKUP($B973,'Tabelas auxiliares'!$A$65:$C$102,2,FALSE),"")</f>
        <v>Materiais didáticos e serviços - Pesquisa</v>
      </c>
      <c r="H973" s="51" t="str">
        <f>IFERROR(VLOOKUP($B973,'Tabelas auxiliares'!$A$65:$C$102,3,FALSE),"")</f>
        <v>VIDRARIAS / MATERIAL DE CONSUMO / MANUTENÇÃO DE EQUIPAMENTOS / REAGENTES QUIMICOS / MATERIAIS E SERVIÇOS DIVERSOS PARA LABORATORIOS / RACAO PARA ANIMAIS / MATERIAIS PESQUISA NÚCLEOS ESTRATÉGICOS / EPIS PARA LABORATÓRIOS</v>
      </c>
      <c r="I973" t="s">
        <v>637</v>
      </c>
      <c r="J973" t="s">
        <v>2711</v>
      </c>
      <c r="K973" t="s">
        <v>2712</v>
      </c>
      <c r="L973" t="s">
        <v>2713</v>
      </c>
      <c r="M973" t="s">
        <v>2714</v>
      </c>
      <c r="N973" t="s">
        <v>166</v>
      </c>
      <c r="O973" t="s">
        <v>167</v>
      </c>
      <c r="P973" t="s">
        <v>200</v>
      </c>
      <c r="Q973" t="s">
        <v>168</v>
      </c>
      <c r="R973" t="s">
        <v>165</v>
      </c>
      <c r="S973" t="s">
        <v>119</v>
      </c>
      <c r="T973" t="s">
        <v>164</v>
      </c>
      <c r="U973" t="s">
        <v>118</v>
      </c>
      <c r="V973" t="s">
        <v>2715</v>
      </c>
      <c r="W973" t="s">
        <v>2716</v>
      </c>
      <c r="X973" s="51" t="str">
        <f t="shared" si="24"/>
        <v>3</v>
      </c>
      <c r="Y973" s="51" t="str">
        <f>IF(T973="","",IF(AND(T973&lt;&gt;'Tabelas auxiliares'!$B$236,T973&lt;&gt;'Tabelas auxiliares'!$B$237,T973&lt;&gt;'Tabelas auxiliares'!$C$236,T973&lt;&gt;'Tabelas auxiliares'!$C$237,T973&lt;&gt;'Tabelas auxiliares'!$D$236),"FOLHA DE PESSOAL",IF(X973='Tabelas auxiliares'!$A$237,"CUSTEIO",IF(X973='Tabelas auxiliares'!$A$236,"INVESTIMENTO","ERRO - VERIFICAR"))))</f>
        <v>CUSTEIO</v>
      </c>
      <c r="Z973" s="64">
        <f t="shared" si="25"/>
        <v>9000</v>
      </c>
      <c r="AC973" s="44">
        <v>9000</v>
      </c>
    </row>
    <row r="974" spans="1:29" x14ac:dyDescent="0.25">
      <c r="A974" t="s">
        <v>594</v>
      </c>
      <c r="B974" t="s">
        <v>318</v>
      </c>
      <c r="C974" t="s">
        <v>595</v>
      </c>
      <c r="D974" t="s">
        <v>15</v>
      </c>
      <c r="E974" t="s">
        <v>117</v>
      </c>
      <c r="F974" s="51" t="str">
        <f>IFERROR(VLOOKUP(D974,'Tabelas auxiliares'!$A$3:$B$61,2,FALSE),"")</f>
        <v>PROPES - PRÓ-REITORIA DE PESQUISA / CEM</v>
      </c>
      <c r="G974" s="51" t="str">
        <f>IFERROR(VLOOKUP($B974,'Tabelas auxiliares'!$A$65:$C$102,2,FALSE),"")</f>
        <v>Materiais didáticos e serviços - Pesquisa</v>
      </c>
      <c r="H974" s="51" t="str">
        <f>IFERROR(VLOOKUP($B974,'Tabelas auxiliares'!$A$65:$C$102,3,FALSE),"")</f>
        <v>VIDRARIAS / MATERIAL DE CONSUMO / MANUTENÇÃO DE EQUIPAMENTOS / REAGENTES QUIMICOS / MATERIAIS E SERVIÇOS DIVERSOS PARA LABORATORIOS / RACAO PARA ANIMAIS / MATERIAIS PESQUISA NÚCLEOS ESTRATÉGICOS / EPIS PARA LABORATÓRIOS</v>
      </c>
      <c r="I974" t="s">
        <v>637</v>
      </c>
      <c r="J974" t="s">
        <v>2711</v>
      </c>
      <c r="K974" t="s">
        <v>2717</v>
      </c>
      <c r="L974" t="s">
        <v>2718</v>
      </c>
      <c r="M974" t="s">
        <v>2719</v>
      </c>
      <c r="N974" t="s">
        <v>166</v>
      </c>
      <c r="O974" t="s">
        <v>167</v>
      </c>
      <c r="P974" t="s">
        <v>200</v>
      </c>
      <c r="Q974" t="s">
        <v>168</v>
      </c>
      <c r="R974" t="s">
        <v>165</v>
      </c>
      <c r="S974" t="s">
        <v>119</v>
      </c>
      <c r="T974" t="s">
        <v>164</v>
      </c>
      <c r="U974" t="s">
        <v>118</v>
      </c>
      <c r="V974" t="s">
        <v>2715</v>
      </c>
      <c r="W974" t="s">
        <v>2716</v>
      </c>
      <c r="X974" s="51" t="str">
        <f t="shared" si="24"/>
        <v>3</v>
      </c>
      <c r="Y974" s="51" t="str">
        <f>IF(T974="","",IF(AND(T974&lt;&gt;'Tabelas auxiliares'!$B$236,T974&lt;&gt;'Tabelas auxiliares'!$B$237,T974&lt;&gt;'Tabelas auxiliares'!$C$236,T974&lt;&gt;'Tabelas auxiliares'!$C$237,T974&lt;&gt;'Tabelas auxiliares'!$D$236),"FOLHA DE PESSOAL",IF(X974='Tabelas auxiliares'!$A$237,"CUSTEIO",IF(X974='Tabelas auxiliares'!$A$236,"INVESTIMENTO","ERRO - VERIFICAR"))))</f>
        <v>CUSTEIO</v>
      </c>
      <c r="Z974" s="64">
        <f t="shared" si="25"/>
        <v>42240</v>
      </c>
      <c r="AC974" s="44">
        <v>42240</v>
      </c>
    </row>
    <row r="975" spans="1:29" x14ac:dyDescent="0.25">
      <c r="A975" t="s">
        <v>594</v>
      </c>
      <c r="B975" t="s">
        <v>318</v>
      </c>
      <c r="C975" t="s">
        <v>595</v>
      </c>
      <c r="D975" t="s">
        <v>15</v>
      </c>
      <c r="E975" t="s">
        <v>117</v>
      </c>
      <c r="F975" s="51" t="str">
        <f>IFERROR(VLOOKUP(D975,'Tabelas auxiliares'!$A$3:$B$61,2,FALSE),"")</f>
        <v>PROPES - PRÓ-REITORIA DE PESQUISA / CEM</v>
      </c>
      <c r="G975" s="51" t="str">
        <f>IFERROR(VLOOKUP($B975,'Tabelas auxiliares'!$A$65:$C$102,2,FALSE),"")</f>
        <v>Materiais didáticos e serviços - Pesquisa</v>
      </c>
      <c r="H975" s="51" t="str">
        <f>IFERROR(VLOOKUP($B975,'Tabelas auxiliares'!$A$65:$C$102,3,FALSE),"")</f>
        <v>VIDRARIAS / MATERIAL DE CONSUMO / MANUTENÇÃO DE EQUIPAMENTOS / REAGENTES QUIMICOS / MATERIAIS E SERVIÇOS DIVERSOS PARA LABORATORIOS / RACAO PARA ANIMAIS / MATERIAIS PESQUISA NÚCLEOS ESTRATÉGICOS / EPIS PARA LABORATÓRIOS</v>
      </c>
      <c r="I975" t="s">
        <v>2548</v>
      </c>
      <c r="J975" t="s">
        <v>2720</v>
      </c>
      <c r="K975" t="s">
        <v>2721</v>
      </c>
      <c r="L975" t="s">
        <v>2722</v>
      </c>
      <c r="M975" t="s">
        <v>2723</v>
      </c>
      <c r="N975" t="s">
        <v>166</v>
      </c>
      <c r="O975" t="s">
        <v>167</v>
      </c>
      <c r="P975" t="s">
        <v>200</v>
      </c>
      <c r="Q975" t="s">
        <v>168</v>
      </c>
      <c r="R975" t="s">
        <v>165</v>
      </c>
      <c r="S975" t="s">
        <v>597</v>
      </c>
      <c r="T975" t="s">
        <v>164</v>
      </c>
      <c r="U975" t="s">
        <v>118</v>
      </c>
      <c r="V975" t="s">
        <v>2724</v>
      </c>
      <c r="W975" t="s">
        <v>2725</v>
      </c>
      <c r="X975" s="51" t="str">
        <f t="shared" si="24"/>
        <v>3</v>
      </c>
      <c r="Y975" s="51" t="str">
        <f>IF(T975="","",IF(AND(T975&lt;&gt;'Tabelas auxiliares'!$B$236,T975&lt;&gt;'Tabelas auxiliares'!$B$237,T975&lt;&gt;'Tabelas auxiliares'!$C$236,T975&lt;&gt;'Tabelas auxiliares'!$C$237,T975&lt;&gt;'Tabelas auxiliares'!$D$236),"FOLHA DE PESSOAL",IF(X975='Tabelas auxiliares'!$A$237,"CUSTEIO",IF(X975='Tabelas auxiliares'!$A$236,"INVESTIMENTO","ERRO - VERIFICAR"))))</f>
        <v>CUSTEIO</v>
      </c>
      <c r="Z975" s="64">
        <f t="shared" si="25"/>
        <v>4500</v>
      </c>
      <c r="AC975" s="44">
        <v>4500</v>
      </c>
    </row>
    <row r="976" spans="1:29" x14ac:dyDescent="0.25">
      <c r="A976" t="s">
        <v>594</v>
      </c>
      <c r="B976" t="s">
        <v>318</v>
      </c>
      <c r="C976" t="s">
        <v>595</v>
      </c>
      <c r="D976" t="s">
        <v>15</v>
      </c>
      <c r="E976" t="s">
        <v>117</v>
      </c>
      <c r="F976" s="51" t="str">
        <f>IFERROR(VLOOKUP(D976,'Tabelas auxiliares'!$A$3:$B$61,2,FALSE),"")</f>
        <v>PROPES - PRÓ-REITORIA DE PESQUISA / CEM</v>
      </c>
      <c r="G976" s="51" t="str">
        <f>IFERROR(VLOOKUP($B976,'Tabelas auxiliares'!$A$65:$C$102,2,FALSE),"")</f>
        <v>Materiais didáticos e serviços - Pesquisa</v>
      </c>
      <c r="H976" s="51" t="str">
        <f>IFERROR(VLOOKUP($B976,'Tabelas auxiliares'!$A$65:$C$102,3,FALSE),"")</f>
        <v>VIDRARIAS / MATERIAL DE CONSUMO / MANUTENÇÃO DE EQUIPAMENTOS / REAGENTES QUIMICOS / MATERIAIS E SERVIÇOS DIVERSOS PARA LABORATORIOS / RACAO PARA ANIMAIS / MATERIAIS PESQUISA NÚCLEOS ESTRATÉGICOS / EPIS PARA LABORATÓRIOS</v>
      </c>
      <c r="I976" t="s">
        <v>1729</v>
      </c>
      <c r="J976" t="s">
        <v>2726</v>
      </c>
      <c r="K976" t="s">
        <v>2727</v>
      </c>
      <c r="L976" t="s">
        <v>2728</v>
      </c>
      <c r="M976" t="s">
        <v>2729</v>
      </c>
      <c r="N976" t="s">
        <v>166</v>
      </c>
      <c r="O976" t="s">
        <v>167</v>
      </c>
      <c r="P976" t="s">
        <v>200</v>
      </c>
      <c r="Q976" t="s">
        <v>168</v>
      </c>
      <c r="R976" t="s">
        <v>165</v>
      </c>
      <c r="S976" t="s">
        <v>119</v>
      </c>
      <c r="T976" t="s">
        <v>164</v>
      </c>
      <c r="U976" t="s">
        <v>118</v>
      </c>
      <c r="V976" t="s">
        <v>2730</v>
      </c>
      <c r="W976" t="s">
        <v>2731</v>
      </c>
      <c r="X976" s="51" t="str">
        <f t="shared" si="24"/>
        <v>3</v>
      </c>
      <c r="Y976" s="51" t="str">
        <f>IF(T976="","",IF(AND(T976&lt;&gt;'Tabelas auxiliares'!$B$236,T976&lt;&gt;'Tabelas auxiliares'!$B$237,T976&lt;&gt;'Tabelas auxiliares'!$C$236,T976&lt;&gt;'Tabelas auxiliares'!$C$237,T976&lt;&gt;'Tabelas auxiliares'!$D$236),"FOLHA DE PESSOAL",IF(X976='Tabelas auxiliares'!$A$237,"CUSTEIO",IF(X976='Tabelas auxiliares'!$A$236,"INVESTIMENTO","ERRO - VERIFICAR"))))</f>
        <v>CUSTEIO</v>
      </c>
      <c r="Z976" s="64">
        <f t="shared" si="25"/>
        <v>17664.37</v>
      </c>
      <c r="AA976" s="44">
        <v>4211.95</v>
      </c>
      <c r="AC976" s="44">
        <v>13452.42</v>
      </c>
    </row>
    <row r="977" spans="1:29" x14ac:dyDescent="0.25">
      <c r="A977" t="s">
        <v>594</v>
      </c>
      <c r="B977" t="s">
        <v>318</v>
      </c>
      <c r="C977" t="s">
        <v>595</v>
      </c>
      <c r="D977" t="s">
        <v>15</v>
      </c>
      <c r="E977" t="s">
        <v>117</v>
      </c>
      <c r="F977" s="51" t="str">
        <f>IFERROR(VLOOKUP(D977,'Tabelas auxiliares'!$A$3:$B$61,2,FALSE),"")</f>
        <v>PROPES - PRÓ-REITORIA DE PESQUISA / CEM</v>
      </c>
      <c r="G977" s="51" t="str">
        <f>IFERROR(VLOOKUP($B977,'Tabelas auxiliares'!$A$65:$C$102,2,FALSE),"")</f>
        <v>Materiais didáticos e serviços - Pesquisa</v>
      </c>
      <c r="H977" s="51" t="str">
        <f>IFERROR(VLOOKUP($B977,'Tabelas auxiliares'!$A$65:$C$102,3,FALSE),"")</f>
        <v>VIDRARIAS / MATERIAL DE CONSUMO / MANUTENÇÃO DE EQUIPAMENTOS / REAGENTES QUIMICOS / MATERIAIS E SERVIÇOS DIVERSOS PARA LABORATORIOS / RACAO PARA ANIMAIS / MATERIAIS PESQUISA NÚCLEOS ESTRATÉGICOS / EPIS PARA LABORATÓRIOS</v>
      </c>
      <c r="I977" t="s">
        <v>865</v>
      </c>
      <c r="J977" t="s">
        <v>2707</v>
      </c>
      <c r="K977" t="s">
        <v>2732</v>
      </c>
      <c r="L977" t="s">
        <v>2709</v>
      </c>
      <c r="M977" t="s">
        <v>2710</v>
      </c>
      <c r="N977" t="s">
        <v>166</v>
      </c>
      <c r="O977" t="s">
        <v>167</v>
      </c>
      <c r="P977" t="s">
        <v>200</v>
      </c>
      <c r="Q977" t="s">
        <v>168</v>
      </c>
      <c r="R977" t="s">
        <v>165</v>
      </c>
      <c r="S977" t="s">
        <v>597</v>
      </c>
      <c r="T977" t="s">
        <v>164</v>
      </c>
      <c r="U977" t="s">
        <v>118</v>
      </c>
      <c r="V977" t="s">
        <v>1583</v>
      </c>
      <c r="W977" t="s">
        <v>1584</v>
      </c>
      <c r="X977" s="51" t="str">
        <f t="shared" si="24"/>
        <v>3</v>
      </c>
      <c r="Y977" s="51" t="str">
        <f>IF(T977="","",IF(AND(T977&lt;&gt;'Tabelas auxiliares'!$B$236,T977&lt;&gt;'Tabelas auxiliares'!$B$237,T977&lt;&gt;'Tabelas auxiliares'!$C$236,T977&lt;&gt;'Tabelas auxiliares'!$C$237,T977&lt;&gt;'Tabelas auxiliares'!$D$236),"FOLHA DE PESSOAL",IF(X977='Tabelas auxiliares'!$A$237,"CUSTEIO",IF(X977='Tabelas auxiliares'!$A$236,"INVESTIMENTO","ERRO - VERIFICAR"))))</f>
        <v>CUSTEIO</v>
      </c>
      <c r="Z977" s="64">
        <f t="shared" si="25"/>
        <v>300000</v>
      </c>
      <c r="AC977" s="44">
        <v>300000</v>
      </c>
    </row>
    <row r="978" spans="1:29" x14ac:dyDescent="0.25">
      <c r="A978" t="s">
        <v>594</v>
      </c>
      <c r="B978" t="s">
        <v>318</v>
      </c>
      <c r="C978" t="s">
        <v>595</v>
      </c>
      <c r="D978" t="s">
        <v>49</v>
      </c>
      <c r="E978" t="s">
        <v>117</v>
      </c>
      <c r="F978" s="51" t="str">
        <f>IFERROR(VLOOKUP(D978,'Tabelas auxiliares'!$A$3:$B$61,2,FALSE),"")</f>
        <v>CCNH - CENTRO DE CIÊNCIAS NATURAIS E HUMANAS</v>
      </c>
      <c r="G978" s="51" t="str">
        <f>IFERROR(VLOOKUP($B978,'Tabelas auxiliares'!$A$65:$C$102,2,FALSE),"")</f>
        <v>Materiais didáticos e serviços - Pesquisa</v>
      </c>
      <c r="H978" s="51" t="str">
        <f>IFERROR(VLOOKUP($B978,'Tabelas auxiliares'!$A$65:$C$102,3,FALSE),"")</f>
        <v>VIDRARIAS / MATERIAL DE CONSUMO / MANUTENÇÃO DE EQUIPAMENTOS / REAGENTES QUIMICOS / MATERIAIS E SERVIÇOS DIVERSOS PARA LABORATORIOS / RACAO PARA ANIMAIS / MATERIAIS PESQUISA NÚCLEOS ESTRATÉGICOS / EPIS PARA LABORATÓRIOS</v>
      </c>
      <c r="I978" t="s">
        <v>865</v>
      </c>
      <c r="J978" t="s">
        <v>2707</v>
      </c>
      <c r="K978" t="s">
        <v>2733</v>
      </c>
      <c r="L978" t="s">
        <v>2709</v>
      </c>
      <c r="M978" t="s">
        <v>2710</v>
      </c>
      <c r="N978" t="s">
        <v>166</v>
      </c>
      <c r="O978" t="s">
        <v>167</v>
      </c>
      <c r="P978" t="s">
        <v>200</v>
      </c>
      <c r="Q978" t="s">
        <v>168</v>
      </c>
      <c r="R978" t="s">
        <v>165</v>
      </c>
      <c r="S978" t="s">
        <v>597</v>
      </c>
      <c r="T978" t="s">
        <v>164</v>
      </c>
      <c r="U978" t="s">
        <v>118</v>
      </c>
      <c r="V978" t="s">
        <v>1583</v>
      </c>
      <c r="W978" t="s">
        <v>1584</v>
      </c>
      <c r="X978" s="51" t="str">
        <f t="shared" ref="X978:X1041" si="26">LEFT(V978,1)</f>
        <v>3</v>
      </c>
      <c r="Y978" s="51" t="str">
        <f>IF(T978="","",IF(AND(T978&lt;&gt;'Tabelas auxiliares'!$B$236,T978&lt;&gt;'Tabelas auxiliares'!$B$237,T978&lt;&gt;'Tabelas auxiliares'!$C$236,T978&lt;&gt;'Tabelas auxiliares'!$C$237,T978&lt;&gt;'Tabelas auxiliares'!$D$236),"FOLHA DE PESSOAL",IF(X978='Tabelas auxiliares'!$A$237,"CUSTEIO",IF(X978='Tabelas auxiliares'!$A$236,"INVESTIMENTO","ERRO - VERIFICAR"))))</f>
        <v>CUSTEIO</v>
      </c>
      <c r="Z978" s="64">
        <f t="shared" si="25"/>
        <v>98931.89</v>
      </c>
      <c r="AC978" s="44">
        <v>98931.89</v>
      </c>
    </row>
    <row r="979" spans="1:29" x14ac:dyDescent="0.25">
      <c r="A979" t="s">
        <v>594</v>
      </c>
      <c r="B979" t="s">
        <v>318</v>
      </c>
      <c r="C979" t="s">
        <v>840</v>
      </c>
      <c r="D979" t="s">
        <v>15</v>
      </c>
      <c r="E979" t="s">
        <v>117</v>
      </c>
      <c r="F979" s="51" t="str">
        <f>IFERROR(VLOOKUP(D979,'Tabelas auxiliares'!$A$3:$B$61,2,FALSE),"")</f>
        <v>PROPES - PRÓ-REITORIA DE PESQUISA / CEM</v>
      </c>
      <c r="G979" s="51" t="str">
        <f>IFERROR(VLOOKUP($B979,'Tabelas auxiliares'!$A$65:$C$102,2,FALSE),"")</f>
        <v>Materiais didáticos e serviços - Pesquisa</v>
      </c>
      <c r="H979" s="51" t="str">
        <f>IFERROR(VLOOKUP($B979,'Tabelas auxiliares'!$A$65:$C$102,3,FALSE),"")</f>
        <v>VIDRARIAS / MATERIAL DE CONSUMO / MANUTENÇÃO DE EQUIPAMENTOS / REAGENTES QUIMICOS / MATERIAIS E SERVIÇOS DIVERSOS PARA LABORATORIOS / RACAO PARA ANIMAIS / MATERIAIS PESQUISA NÚCLEOS ESTRATÉGICOS / EPIS PARA LABORATÓRIOS</v>
      </c>
      <c r="I979" t="s">
        <v>948</v>
      </c>
      <c r="J979" t="s">
        <v>2734</v>
      </c>
      <c r="K979" t="s">
        <v>2735</v>
      </c>
      <c r="L979" t="s">
        <v>2736</v>
      </c>
      <c r="M979" t="s">
        <v>2737</v>
      </c>
      <c r="N979" t="s">
        <v>166</v>
      </c>
      <c r="O979" t="s">
        <v>167</v>
      </c>
      <c r="P979" t="s">
        <v>200</v>
      </c>
      <c r="Q979" t="s">
        <v>168</v>
      </c>
      <c r="R979" t="s">
        <v>165</v>
      </c>
      <c r="S979" t="s">
        <v>119</v>
      </c>
      <c r="T979" t="s">
        <v>164</v>
      </c>
      <c r="U979" t="s">
        <v>118</v>
      </c>
      <c r="V979" t="s">
        <v>2635</v>
      </c>
      <c r="W979" t="s">
        <v>2636</v>
      </c>
      <c r="X979" s="51" t="str">
        <f t="shared" si="26"/>
        <v>3</v>
      </c>
      <c r="Y979" s="51" t="str">
        <f>IF(T979="","",IF(AND(T979&lt;&gt;'Tabelas auxiliares'!$B$236,T979&lt;&gt;'Tabelas auxiliares'!$B$237,T979&lt;&gt;'Tabelas auxiliares'!$C$236,T979&lt;&gt;'Tabelas auxiliares'!$C$237,T979&lt;&gt;'Tabelas auxiliares'!$D$236),"FOLHA DE PESSOAL",IF(X979='Tabelas auxiliares'!$A$237,"CUSTEIO",IF(X979='Tabelas auxiliares'!$A$236,"INVESTIMENTO","ERRO - VERIFICAR"))))</f>
        <v>CUSTEIO</v>
      </c>
      <c r="Z979" s="64">
        <f t="shared" ref="Z979:Z1042" si="27">IF(AA979+AB979+AC979&lt;&gt;0,AA979+AB979+AC979,"")</f>
        <v>1495.24</v>
      </c>
      <c r="AC979" s="44">
        <v>1495.24</v>
      </c>
    </row>
    <row r="980" spans="1:29" x14ac:dyDescent="0.25">
      <c r="A980" t="s">
        <v>594</v>
      </c>
      <c r="B980" t="s">
        <v>318</v>
      </c>
      <c r="C980" t="s">
        <v>840</v>
      </c>
      <c r="D980" t="s">
        <v>15</v>
      </c>
      <c r="E980" t="s">
        <v>117</v>
      </c>
      <c r="F980" s="51" t="str">
        <f>IFERROR(VLOOKUP(D980,'Tabelas auxiliares'!$A$3:$B$61,2,FALSE),"")</f>
        <v>PROPES - PRÓ-REITORIA DE PESQUISA / CEM</v>
      </c>
      <c r="G980" s="51" t="str">
        <f>IFERROR(VLOOKUP($B980,'Tabelas auxiliares'!$A$65:$C$102,2,FALSE),"")</f>
        <v>Materiais didáticos e serviços - Pesquisa</v>
      </c>
      <c r="H980" s="51" t="str">
        <f>IFERROR(VLOOKUP($B980,'Tabelas auxiliares'!$A$65:$C$102,3,FALSE),"")</f>
        <v>VIDRARIAS / MATERIAL DE CONSUMO / MANUTENÇÃO DE EQUIPAMENTOS / REAGENTES QUIMICOS / MATERIAIS E SERVIÇOS DIVERSOS PARA LABORATORIOS / RACAO PARA ANIMAIS / MATERIAIS PESQUISA NÚCLEOS ESTRATÉGICOS / EPIS PARA LABORATÓRIOS</v>
      </c>
      <c r="I980" t="s">
        <v>948</v>
      </c>
      <c r="J980" t="s">
        <v>2734</v>
      </c>
      <c r="K980" t="s">
        <v>2735</v>
      </c>
      <c r="L980" t="s">
        <v>2736</v>
      </c>
      <c r="M980" t="s">
        <v>2737</v>
      </c>
      <c r="N980" t="s">
        <v>166</v>
      </c>
      <c r="O980" t="s">
        <v>167</v>
      </c>
      <c r="P980" t="s">
        <v>200</v>
      </c>
      <c r="Q980" t="s">
        <v>168</v>
      </c>
      <c r="R980" t="s">
        <v>165</v>
      </c>
      <c r="S980" t="s">
        <v>119</v>
      </c>
      <c r="T980" t="s">
        <v>164</v>
      </c>
      <c r="U980" t="s">
        <v>118</v>
      </c>
      <c r="V980" t="s">
        <v>2629</v>
      </c>
      <c r="W980" t="s">
        <v>2630</v>
      </c>
      <c r="X980" s="51" t="str">
        <f t="shared" si="26"/>
        <v>3</v>
      </c>
      <c r="Y980" s="51" t="str">
        <f>IF(T980="","",IF(AND(T980&lt;&gt;'Tabelas auxiliares'!$B$236,T980&lt;&gt;'Tabelas auxiliares'!$B$237,T980&lt;&gt;'Tabelas auxiliares'!$C$236,T980&lt;&gt;'Tabelas auxiliares'!$C$237,T980&lt;&gt;'Tabelas auxiliares'!$D$236),"FOLHA DE PESSOAL",IF(X980='Tabelas auxiliares'!$A$237,"CUSTEIO",IF(X980='Tabelas auxiliares'!$A$236,"INVESTIMENTO","ERRO - VERIFICAR"))))</f>
        <v>CUSTEIO</v>
      </c>
      <c r="Z980" s="64">
        <f t="shared" si="27"/>
        <v>34505.449999999997</v>
      </c>
      <c r="AA980" s="44">
        <v>8409.2999999999993</v>
      </c>
      <c r="AC980" s="44">
        <v>26096.15</v>
      </c>
    </row>
    <row r="981" spans="1:29" x14ac:dyDescent="0.25">
      <c r="A981" t="s">
        <v>594</v>
      </c>
      <c r="B981" t="s">
        <v>321</v>
      </c>
      <c r="C981" t="s">
        <v>595</v>
      </c>
      <c r="D981" t="s">
        <v>55</v>
      </c>
      <c r="E981" t="s">
        <v>117</v>
      </c>
      <c r="F981" s="51" t="str">
        <f>IFERROR(VLOOKUP(D981,'Tabelas auxiliares'!$A$3:$B$61,2,FALSE),"")</f>
        <v>PROEC - PRÓ-REITORIA DE EXTENSÃO E CULTURA</v>
      </c>
      <c r="G981" s="51" t="str">
        <f>IFERROR(VLOOKUP($B981,'Tabelas auxiliares'!$A$65:$C$102,2,FALSE),"")</f>
        <v>Materiais didáticos e serviços - Extensão</v>
      </c>
      <c r="H981" s="51" t="str">
        <f>IFERROR(VLOOKUP($B981,'Tabelas auxiliares'!$A$65:$C$102,3,FALSE),"")</f>
        <v>MATERIAL DE CONSUMO / MATERIAIS E SERVIÇOS DIVERSOS PARA ATIVIDADES CULTURAIS E DE EXTENSÃO / SERVIÇOS CORO</v>
      </c>
      <c r="I981" t="s">
        <v>2738</v>
      </c>
      <c r="J981" t="s">
        <v>2739</v>
      </c>
      <c r="K981" t="s">
        <v>2740</v>
      </c>
      <c r="L981" t="s">
        <v>2741</v>
      </c>
      <c r="M981" t="s">
        <v>2742</v>
      </c>
      <c r="N981" t="s">
        <v>166</v>
      </c>
      <c r="O981" t="s">
        <v>167</v>
      </c>
      <c r="P981" t="s">
        <v>200</v>
      </c>
      <c r="Q981" t="s">
        <v>168</v>
      </c>
      <c r="R981" t="s">
        <v>165</v>
      </c>
      <c r="S981" t="s">
        <v>119</v>
      </c>
      <c r="T981" t="s">
        <v>164</v>
      </c>
      <c r="U981" t="s">
        <v>118</v>
      </c>
      <c r="V981" t="s">
        <v>1496</v>
      </c>
      <c r="W981" t="s">
        <v>1491</v>
      </c>
      <c r="X981" s="51" t="str">
        <f t="shared" si="26"/>
        <v>3</v>
      </c>
      <c r="Y981" s="51" t="str">
        <f>IF(T981="","",IF(AND(T981&lt;&gt;'Tabelas auxiliares'!$B$236,T981&lt;&gt;'Tabelas auxiliares'!$B$237,T981&lt;&gt;'Tabelas auxiliares'!$C$236,T981&lt;&gt;'Tabelas auxiliares'!$C$237,T981&lt;&gt;'Tabelas auxiliares'!$D$236),"FOLHA DE PESSOAL",IF(X981='Tabelas auxiliares'!$A$237,"CUSTEIO",IF(X981='Tabelas auxiliares'!$A$236,"INVESTIMENTO","ERRO - VERIFICAR"))))</f>
        <v>CUSTEIO</v>
      </c>
      <c r="Z981" s="64">
        <f t="shared" si="27"/>
        <v>32915</v>
      </c>
      <c r="AA981" s="44">
        <v>17327.5</v>
      </c>
      <c r="AC981" s="44">
        <v>15587.5</v>
      </c>
    </row>
    <row r="982" spans="1:29" x14ac:dyDescent="0.25">
      <c r="A982" t="s">
        <v>594</v>
      </c>
      <c r="B982" t="s">
        <v>321</v>
      </c>
      <c r="C982" t="s">
        <v>595</v>
      </c>
      <c r="D982" t="s">
        <v>55</v>
      </c>
      <c r="E982" t="s">
        <v>117</v>
      </c>
      <c r="F982" s="51" t="str">
        <f>IFERROR(VLOOKUP(D982,'Tabelas auxiliares'!$A$3:$B$61,2,FALSE),"")</f>
        <v>PROEC - PRÓ-REITORIA DE EXTENSÃO E CULTURA</v>
      </c>
      <c r="G982" s="51" t="str">
        <f>IFERROR(VLOOKUP($B982,'Tabelas auxiliares'!$A$65:$C$102,2,FALSE),"")</f>
        <v>Materiais didáticos e serviços - Extensão</v>
      </c>
      <c r="H982" s="51" t="str">
        <f>IFERROR(VLOOKUP($B982,'Tabelas auxiliares'!$A$65:$C$102,3,FALSE),"")</f>
        <v>MATERIAL DE CONSUMO / MATERIAIS E SERVIÇOS DIVERSOS PARA ATIVIDADES CULTURAIS E DE EXTENSÃO / SERVIÇOS CORO</v>
      </c>
      <c r="I982" t="s">
        <v>996</v>
      </c>
      <c r="J982" t="s">
        <v>2743</v>
      </c>
      <c r="K982" t="s">
        <v>2744</v>
      </c>
      <c r="L982" t="s">
        <v>821</v>
      </c>
      <c r="M982" t="s">
        <v>1869</v>
      </c>
      <c r="N982" t="s">
        <v>166</v>
      </c>
      <c r="O982" t="s">
        <v>167</v>
      </c>
      <c r="P982" t="s">
        <v>200</v>
      </c>
      <c r="Q982" t="s">
        <v>168</v>
      </c>
      <c r="R982" t="s">
        <v>165</v>
      </c>
      <c r="S982" t="s">
        <v>119</v>
      </c>
      <c r="T982" t="s">
        <v>164</v>
      </c>
      <c r="U982" t="s">
        <v>118</v>
      </c>
      <c r="V982" t="s">
        <v>2745</v>
      </c>
      <c r="W982" t="s">
        <v>2746</v>
      </c>
      <c r="X982" s="51" t="str">
        <f t="shared" si="26"/>
        <v>3</v>
      </c>
      <c r="Y982" s="51" t="str">
        <f>IF(T982="","",IF(AND(T982&lt;&gt;'Tabelas auxiliares'!$B$236,T982&lt;&gt;'Tabelas auxiliares'!$B$237,T982&lt;&gt;'Tabelas auxiliares'!$C$236,T982&lt;&gt;'Tabelas auxiliares'!$C$237,T982&lt;&gt;'Tabelas auxiliares'!$D$236),"FOLHA DE PESSOAL",IF(X982='Tabelas auxiliares'!$A$237,"CUSTEIO",IF(X982='Tabelas auxiliares'!$A$236,"INVESTIMENTO","ERRO - VERIFICAR"))))</f>
        <v>CUSTEIO</v>
      </c>
      <c r="Z982" s="64">
        <f t="shared" si="27"/>
        <v>1436.49</v>
      </c>
      <c r="AC982" s="44">
        <v>1436.49</v>
      </c>
    </row>
    <row r="983" spans="1:29" x14ac:dyDescent="0.25">
      <c r="A983" t="s">
        <v>594</v>
      </c>
      <c r="B983" t="s">
        <v>321</v>
      </c>
      <c r="C983" t="s">
        <v>595</v>
      </c>
      <c r="D983" t="s">
        <v>55</v>
      </c>
      <c r="E983" t="s">
        <v>117</v>
      </c>
      <c r="F983" s="51" t="str">
        <f>IFERROR(VLOOKUP(D983,'Tabelas auxiliares'!$A$3:$B$61,2,FALSE),"")</f>
        <v>PROEC - PRÓ-REITORIA DE EXTENSÃO E CULTURA</v>
      </c>
      <c r="G983" s="51" t="str">
        <f>IFERROR(VLOOKUP($B983,'Tabelas auxiliares'!$A$65:$C$102,2,FALSE),"")</f>
        <v>Materiais didáticos e serviços - Extensão</v>
      </c>
      <c r="H983" s="51" t="str">
        <f>IFERROR(VLOOKUP($B983,'Tabelas auxiliares'!$A$65:$C$102,3,FALSE),"")</f>
        <v>MATERIAL DE CONSUMO / MATERIAIS E SERVIÇOS DIVERSOS PARA ATIVIDADES CULTURAIS E DE EXTENSÃO / SERVIÇOS CORO</v>
      </c>
      <c r="I983" t="s">
        <v>631</v>
      </c>
      <c r="J983" t="s">
        <v>2747</v>
      </c>
      <c r="K983" t="s">
        <v>2748</v>
      </c>
      <c r="L983" t="s">
        <v>824</v>
      </c>
      <c r="M983" t="s">
        <v>2749</v>
      </c>
      <c r="N983" t="s">
        <v>166</v>
      </c>
      <c r="O983" t="s">
        <v>167</v>
      </c>
      <c r="P983" t="s">
        <v>200</v>
      </c>
      <c r="Q983" t="s">
        <v>168</v>
      </c>
      <c r="R983" t="s">
        <v>165</v>
      </c>
      <c r="S983" t="s">
        <v>119</v>
      </c>
      <c r="T983" t="s">
        <v>164</v>
      </c>
      <c r="U983" t="s">
        <v>118</v>
      </c>
      <c r="V983" t="s">
        <v>2750</v>
      </c>
      <c r="W983" t="s">
        <v>2751</v>
      </c>
      <c r="X983" s="51" t="str">
        <f t="shared" si="26"/>
        <v>3</v>
      </c>
      <c r="Y983" s="51" t="str">
        <f>IF(T983="","",IF(AND(T983&lt;&gt;'Tabelas auxiliares'!$B$236,T983&lt;&gt;'Tabelas auxiliares'!$B$237,T983&lt;&gt;'Tabelas auxiliares'!$C$236,T983&lt;&gt;'Tabelas auxiliares'!$C$237,T983&lt;&gt;'Tabelas auxiliares'!$D$236),"FOLHA DE PESSOAL",IF(X983='Tabelas auxiliares'!$A$237,"CUSTEIO",IF(X983='Tabelas auxiliares'!$A$236,"INVESTIMENTO","ERRO - VERIFICAR"))))</f>
        <v>CUSTEIO</v>
      </c>
      <c r="Z983" s="64">
        <f t="shared" si="27"/>
        <v>125.34</v>
      </c>
      <c r="AC983" s="44">
        <v>125.34</v>
      </c>
    </row>
    <row r="984" spans="1:29" x14ac:dyDescent="0.25">
      <c r="A984" t="s">
        <v>594</v>
      </c>
      <c r="B984" t="s">
        <v>321</v>
      </c>
      <c r="C984" t="s">
        <v>595</v>
      </c>
      <c r="D984" t="s">
        <v>55</v>
      </c>
      <c r="E984" t="s">
        <v>117</v>
      </c>
      <c r="F984" s="51" t="str">
        <f>IFERROR(VLOOKUP(D984,'Tabelas auxiliares'!$A$3:$B$61,2,FALSE),"")</f>
        <v>PROEC - PRÓ-REITORIA DE EXTENSÃO E CULTURA</v>
      </c>
      <c r="G984" s="51" t="str">
        <f>IFERROR(VLOOKUP($B984,'Tabelas auxiliares'!$A$65:$C$102,2,FALSE),"")</f>
        <v>Materiais didáticos e serviços - Extensão</v>
      </c>
      <c r="H984" s="51" t="str">
        <f>IFERROR(VLOOKUP($B984,'Tabelas auxiliares'!$A$65:$C$102,3,FALSE),"")</f>
        <v>MATERIAL DE CONSUMO / MATERIAIS E SERVIÇOS DIVERSOS PARA ATIVIDADES CULTURAIS E DE EXTENSÃO / SERVIÇOS CORO</v>
      </c>
      <c r="I984" t="s">
        <v>829</v>
      </c>
      <c r="J984" t="s">
        <v>2752</v>
      </c>
      <c r="K984" t="s">
        <v>2753</v>
      </c>
      <c r="L984" t="s">
        <v>2754</v>
      </c>
      <c r="M984" t="s">
        <v>2641</v>
      </c>
      <c r="N984" t="s">
        <v>166</v>
      </c>
      <c r="O984" t="s">
        <v>167</v>
      </c>
      <c r="P984" t="s">
        <v>200</v>
      </c>
      <c r="Q984" t="s">
        <v>168</v>
      </c>
      <c r="R984" t="s">
        <v>165</v>
      </c>
      <c r="S984" t="s">
        <v>119</v>
      </c>
      <c r="T984" t="s">
        <v>164</v>
      </c>
      <c r="U984" t="s">
        <v>118</v>
      </c>
      <c r="V984" t="s">
        <v>2635</v>
      </c>
      <c r="W984" t="s">
        <v>2636</v>
      </c>
      <c r="X984" s="51" t="str">
        <f t="shared" si="26"/>
        <v>3</v>
      </c>
      <c r="Y984" s="51" t="str">
        <f>IF(T984="","",IF(AND(T984&lt;&gt;'Tabelas auxiliares'!$B$236,T984&lt;&gt;'Tabelas auxiliares'!$B$237,T984&lt;&gt;'Tabelas auxiliares'!$C$236,T984&lt;&gt;'Tabelas auxiliares'!$C$237,T984&lt;&gt;'Tabelas auxiliares'!$D$236),"FOLHA DE PESSOAL",IF(X984='Tabelas auxiliares'!$A$237,"CUSTEIO",IF(X984='Tabelas auxiliares'!$A$236,"INVESTIMENTO","ERRO - VERIFICAR"))))</f>
        <v>CUSTEIO</v>
      </c>
      <c r="Z984" s="64">
        <f t="shared" si="27"/>
        <v>1105</v>
      </c>
      <c r="AC984" s="44">
        <v>1105</v>
      </c>
    </row>
    <row r="985" spans="1:29" x14ac:dyDescent="0.25">
      <c r="A985" t="s">
        <v>594</v>
      </c>
      <c r="B985" t="s">
        <v>321</v>
      </c>
      <c r="C985" t="s">
        <v>595</v>
      </c>
      <c r="D985" t="s">
        <v>55</v>
      </c>
      <c r="E985" t="s">
        <v>117</v>
      </c>
      <c r="F985" s="51" t="str">
        <f>IFERROR(VLOOKUP(D985,'Tabelas auxiliares'!$A$3:$B$61,2,FALSE),"")</f>
        <v>PROEC - PRÓ-REITORIA DE EXTENSÃO E CULTURA</v>
      </c>
      <c r="G985" s="51" t="str">
        <f>IFERROR(VLOOKUP($B985,'Tabelas auxiliares'!$A$65:$C$102,2,FALSE),"")</f>
        <v>Materiais didáticos e serviços - Extensão</v>
      </c>
      <c r="H985" s="51" t="str">
        <f>IFERROR(VLOOKUP($B985,'Tabelas auxiliares'!$A$65:$C$102,3,FALSE),"")</f>
        <v>MATERIAL DE CONSUMO / MATERIAIS E SERVIÇOS DIVERSOS PARA ATIVIDADES CULTURAIS E DE EXTENSÃO / SERVIÇOS CORO</v>
      </c>
      <c r="I985" t="s">
        <v>792</v>
      </c>
      <c r="J985" t="s">
        <v>2752</v>
      </c>
      <c r="K985" t="s">
        <v>2755</v>
      </c>
      <c r="L985" t="s">
        <v>2754</v>
      </c>
      <c r="M985" t="s">
        <v>2756</v>
      </c>
      <c r="N985" t="s">
        <v>166</v>
      </c>
      <c r="O985" t="s">
        <v>167</v>
      </c>
      <c r="P985" t="s">
        <v>200</v>
      </c>
      <c r="Q985" t="s">
        <v>168</v>
      </c>
      <c r="R985" t="s">
        <v>165</v>
      </c>
      <c r="S985" t="s">
        <v>119</v>
      </c>
      <c r="T985" t="s">
        <v>164</v>
      </c>
      <c r="U985" t="s">
        <v>118</v>
      </c>
      <c r="V985" t="s">
        <v>2750</v>
      </c>
      <c r="W985" t="s">
        <v>2751</v>
      </c>
      <c r="X985" s="51" t="str">
        <f t="shared" si="26"/>
        <v>3</v>
      </c>
      <c r="Y985" s="51" t="str">
        <f>IF(T985="","",IF(AND(T985&lt;&gt;'Tabelas auxiliares'!$B$236,T985&lt;&gt;'Tabelas auxiliares'!$B$237,T985&lt;&gt;'Tabelas auxiliares'!$C$236,T985&lt;&gt;'Tabelas auxiliares'!$C$237,T985&lt;&gt;'Tabelas auxiliares'!$D$236),"FOLHA DE PESSOAL",IF(X985='Tabelas auxiliares'!$A$237,"CUSTEIO",IF(X985='Tabelas auxiliares'!$A$236,"INVESTIMENTO","ERRO - VERIFICAR"))))</f>
        <v>CUSTEIO</v>
      </c>
      <c r="Z985" s="64">
        <f t="shared" si="27"/>
        <v>900</v>
      </c>
      <c r="AC985" s="44">
        <v>900</v>
      </c>
    </row>
    <row r="986" spans="1:29" x14ac:dyDescent="0.25">
      <c r="A986" t="s">
        <v>594</v>
      </c>
      <c r="B986" t="s">
        <v>321</v>
      </c>
      <c r="C986" t="s">
        <v>595</v>
      </c>
      <c r="D986" t="s">
        <v>55</v>
      </c>
      <c r="E986" t="s">
        <v>117</v>
      </c>
      <c r="F986" s="51" t="str">
        <f>IFERROR(VLOOKUP(D986,'Tabelas auxiliares'!$A$3:$B$61,2,FALSE),"")</f>
        <v>PROEC - PRÓ-REITORIA DE EXTENSÃO E CULTURA</v>
      </c>
      <c r="G986" s="51" t="str">
        <f>IFERROR(VLOOKUP($B986,'Tabelas auxiliares'!$A$65:$C$102,2,FALSE),"")</f>
        <v>Materiais didáticos e serviços - Extensão</v>
      </c>
      <c r="H986" s="51" t="str">
        <f>IFERROR(VLOOKUP($B986,'Tabelas auxiliares'!$A$65:$C$102,3,FALSE),"")</f>
        <v>MATERIAL DE CONSUMO / MATERIAIS E SERVIÇOS DIVERSOS PARA ATIVIDADES CULTURAIS E DE EXTENSÃO / SERVIÇOS CORO</v>
      </c>
      <c r="I986" t="s">
        <v>2426</v>
      </c>
      <c r="J986" t="s">
        <v>2757</v>
      </c>
      <c r="K986" t="s">
        <v>2758</v>
      </c>
      <c r="L986" t="s">
        <v>2759</v>
      </c>
      <c r="M986" t="s">
        <v>2760</v>
      </c>
      <c r="N986" t="s">
        <v>166</v>
      </c>
      <c r="O986" t="s">
        <v>167</v>
      </c>
      <c r="P986" t="s">
        <v>200</v>
      </c>
      <c r="Q986" t="s">
        <v>168</v>
      </c>
      <c r="R986" t="s">
        <v>165</v>
      </c>
      <c r="S986" t="s">
        <v>119</v>
      </c>
      <c r="T986" t="s">
        <v>164</v>
      </c>
      <c r="U986" t="s">
        <v>118</v>
      </c>
      <c r="V986" t="s">
        <v>887</v>
      </c>
      <c r="W986" t="s">
        <v>888</v>
      </c>
      <c r="X986" s="51" t="str">
        <f t="shared" si="26"/>
        <v>3</v>
      </c>
      <c r="Y986" s="51" t="str">
        <f>IF(T986="","",IF(AND(T986&lt;&gt;'Tabelas auxiliares'!$B$236,T986&lt;&gt;'Tabelas auxiliares'!$B$237,T986&lt;&gt;'Tabelas auxiliares'!$C$236,T986&lt;&gt;'Tabelas auxiliares'!$C$237,T986&lt;&gt;'Tabelas auxiliares'!$D$236),"FOLHA DE PESSOAL",IF(X986='Tabelas auxiliares'!$A$237,"CUSTEIO",IF(X986='Tabelas auxiliares'!$A$236,"INVESTIMENTO","ERRO - VERIFICAR"))))</f>
        <v>CUSTEIO</v>
      </c>
      <c r="Z986" s="64">
        <f t="shared" si="27"/>
        <v>16677</v>
      </c>
      <c r="AA986" s="44">
        <v>12426</v>
      </c>
      <c r="AC986" s="44">
        <v>4251</v>
      </c>
    </row>
    <row r="987" spans="1:29" x14ac:dyDescent="0.25">
      <c r="A987" t="s">
        <v>594</v>
      </c>
      <c r="B987" t="s">
        <v>321</v>
      </c>
      <c r="C987" t="s">
        <v>595</v>
      </c>
      <c r="D987" t="s">
        <v>55</v>
      </c>
      <c r="E987" t="s">
        <v>117</v>
      </c>
      <c r="F987" s="51" t="str">
        <f>IFERROR(VLOOKUP(D987,'Tabelas auxiliares'!$A$3:$B$61,2,FALSE),"")</f>
        <v>PROEC - PRÓ-REITORIA DE EXTENSÃO E CULTURA</v>
      </c>
      <c r="G987" s="51" t="str">
        <f>IFERROR(VLOOKUP($B987,'Tabelas auxiliares'!$A$65:$C$102,2,FALSE),"")</f>
        <v>Materiais didáticos e serviços - Extensão</v>
      </c>
      <c r="H987" s="51" t="str">
        <f>IFERROR(VLOOKUP($B987,'Tabelas auxiliares'!$A$65:$C$102,3,FALSE),"")</f>
        <v>MATERIAL DE CONSUMO / MATERIAIS E SERVIÇOS DIVERSOS PARA ATIVIDADES CULTURAIS E DE EXTENSÃO / SERVIÇOS CORO</v>
      </c>
      <c r="I987" t="s">
        <v>2761</v>
      </c>
      <c r="J987" t="s">
        <v>2762</v>
      </c>
      <c r="K987" t="s">
        <v>2763</v>
      </c>
      <c r="L987" t="s">
        <v>2764</v>
      </c>
      <c r="M987" t="s">
        <v>2765</v>
      </c>
      <c r="N987" t="s">
        <v>166</v>
      </c>
      <c r="O987" t="s">
        <v>167</v>
      </c>
      <c r="P987" t="s">
        <v>200</v>
      </c>
      <c r="Q987" t="s">
        <v>168</v>
      </c>
      <c r="R987" t="s">
        <v>165</v>
      </c>
      <c r="S987" t="s">
        <v>119</v>
      </c>
      <c r="T987" t="s">
        <v>164</v>
      </c>
      <c r="U987" t="s">
        <v>118</v>
      </c>
      <c r="V987" t="s">
        <v>2766</v>
      </c>
      <c r="W987" t="s">
        <v>2767</v>
      </c>
      <c r="X987" s="51" t="str">
        <f t="shared" si="26"/>
        <v>3</v>
      </c>
      <c r="Y987" s="51" t="str">
        <f>IF(T987="","",IF(AND(T987&lt;&gt;'Tabelas auxiliares'!$B$236,T987&lt;&gt;'Tabelas auxiliares'!$B$237,T987&lt;&gt;'Tabelas auxiliares'!$C$236,T987&lt;&gt;'Tabelas auxiliares'!$C$237,T987&lt;&gt;'Tabelas auxiliares'!$D$236),"FOLHA DE PESSOAL",IF(X987='Tabelas auxiliares'!$A$237,"CUSTEIO",IF(X987='Tabelas auxiliares'!$A$236,"INVESTIMENTO","ERRO - VERIFICAR"))))</f>
        <v>CUSTEIO</v>
      </c>
      <c r="Z987" s="64">
        <f t="shared" si="27"/>
        <v>27.22</v>
      </c>
      <c r="AC987" s="44">
        <v>27.22</v>
      </c>
    </row>
    <row r="988" spans="1:29" x14ac:dyDescent="0.25">
      <c r="A988" t="s">
        <v>594</v>
      </c>
      <c r="B988" t="s">
        <v>321</v>
      </c>
      <c r="C988" t="s">
        <v>595</v>
      </c>
      <c r="D988" t="s">
        <v>55</v>
      </c>
      <c r="E988" t="s">
        <v>117</v>
      </c>
      <c r="F988" s="51" t="str">
        <f>IFERROR(VLOOKUP(D988,'Tabelas auxiliares'!$A$3:$B$61,2,FALSE),"")</f>
        <v>PROEC - PRÓ-REITORIA DE EXTENSÃO E CULTURA</v>
      </c>
      <c r="G988" s="51" t="str">
        <f>IFERROR(VLOOKUP($B988,'Tabelas auxiliares'!$A$65:$C$102,2,FALSE),"")</f>
        <v>Materiais didáticos e serviços - Extensão</v>
      </c>
      <c r="H988" s="51" t="str">
        <f>IFERROR(VLOOKUP($B988,'Tabelas auxiliares'!$A$65:$C$102,3,FALSE),"")</f>
        <v>MATERIAL DE CONSUMO / MATERIAIS E SERVIÇOS DIVERSOS PARA ATIVIDADES CULTURAIS E DE EXTENSÃO / SERVIÇOS CORO</v>
      </c>
      <c r="I988" t="s">
        <v>2761</v>
      </c>
      <c r="J988" t="s">
        <v>2762</v>
      </c>
      <c r="K988" t="s">
        <v>2763</v>
      </c>
      <c r="L988" t="s">
        <v>2764</v>
      </c>
      <c r="M988" t="s">
        <v>2765</v>
      </c>
      <c r="N988" t="s">
        <v>166</v>
      </c>
      <c r="O988" t="s">
        <v>167</v>
      </c>
      <c r="P988" t="s">
        <v>200</v>
      </c>
      <c r="Q988" t="s">
        <v>168</v>
      </c>
      <c r="R988" t="s">
        <v>165</v>
      </c>
      <c r="S988" t="s">
        <v>119</v>
      </c>
      <c r="T988" t="s">
        <v>164</v>
      </c>
      <c r="U988" t="s">
        <v>118</v>
      </c>
      <c r="V988" t="s">
        <v>2595</v>
      </c>
      <c r="W988" t="s">
        <v>2596</v>
      </c>
      <c r="X988" s="51" t="str">
        <f t="shared" si="26"/>
        <v>3</v>
      </c>
      <c r="Y988" s="51" t="str">
        <f>IF(T988="","",IF(AND(T988&lt;&gt;'Tabelas auxiliares'!$B$236,T988&lt;&gt;'Tabelas auxiliares'!$B$237,T988&lt;&gt;'Tabelas auxiliares'!$C$236,T988&lt;&gt;'Tabelas auxiliares'!$C$237,T988&lt;&gt;'Tabelas auxiliares'!$D$236),"FOLHA DE PESSOAL",IF(X988='Tabelas auxiliares'!$A$237,"CUSTEIO",IF(X988='Tabelas auxiliares'!$A$236,"INVESTIMENTO","ERRO - VERIFICAR"))))</f>
        <v>CUSTEIO</v>
      </c>
      <c r="Z988" s="64">
        <f t="shared" si="27"/>
        <v>739.7</v>
      </c>
      <c r="AC988" s="44">
        <v>739.7</v>
      </c>
    </row>
    <row r="989" spans="1:29" x14ac:dyDescent="0.25">
      <c r="A989" t="s">
        <v>594</v>
      </c>
      <c r="B989" t="s">
        <v>321</v>
      </c>
      <c r="C989" t="s">
        <v>595</v>
      </c>
      <c r="D989" t="s">
        <v>55</v>
      </c>
      <c r="E989" t="s">
        <v>117</v>
      </c>
      <c r="F989" s="51" t="str">
        <f>IFERROR(VLOOKUP(D989,'Tabelas auxiliares'!$A$3:$B$61,2,FALSE),"")</f>
        <v>PROEC - PRÓ-REITORIA DE EXTENSÃO E CULTURA</v>
      </c>
      <c r="G989" s="51" t="str">
        <f>IFERROR(VLOOKUP($B989,'Tabelas auxiliares'!$A$65:$C$102,2,FALSE),"")</f>
        <v>Materiais didáticos e serviços - Extensão</v>
      </c>
      <c r="H989" s="51" t="str">
        <f>IFERROR(VLOOKUP($B989,'Tabelas auxiliares'!$A$65:$C$102,3,FALSE),"")</f>
        <v>MATERIAL DE CONSUMO / MATERIAIS E SERVIÇOS DIVERSOS PARA ATIVIDADES CULTURAIS E DE EXTENSÃO / SERVIÇOS CORO</v>
      </c>
      <c r="I989" t="s">
        <v>2761</v>
      </c>
      <c r="J989" t="s">
        <v>2762</v>
      </c>
      <c r="K989" t="s">
        <v>2763</v>
      </c>
      <c r="L989" t="s">
        <v>2764</v>
      </c>
      <c r="M989" t="s">
        <v>2765</v>
      </c>
      <c r="N989" t="s">
        <v>166</v>
      </c>
      <c r="O989" t="s">
        <v>167</v>
      </c>
      <c r="P989" t="s">
        <v>200</v>
      </c>
      <c r="Q989" t="s">
        <v>168</v>
      </c>
      <c r="R989" t="s">
        <v>165</v>
      </c>
      <c r="S989" t="s">
        <v>119</v>
      </c>
      <c r="T989" t="s">
        <v>164</v>
      </c>
      <c r="U989" t="s">
        <v>118</v>
      </c>
      <c r="V989" t="s">
        <v>2768</v>
      </c>
      <c r="W989" t="s">
        <v>2769</v>
      </c>
      <c r="X989" s="51" t="str">
        <f t="shared" si="26"/>
        <v>3</v>
      </c>
      <c r="Y989" s="51" t="str">
        <f>IF(T989="","",IF(AND(T989&lt;&gt;'Tabelas auxiliares'!$B$236,T989&lt;&gt;'Tabelas auxiliares'!$B$237,T989&lt;&gt;'Tabelas auxiliares'!$C$236,T989&lt;&gt;'Tabelas auxiliares'!$C$237,T989&lt;&gt;'Tabelas auxiliares'!$D$236),"FOLHA DE PESSOAL",IF(X989='Tabelas auxiliares'!$A$237,"CUSTEIO",IF(X989='Tabelas auxiliares'!$A$236,"INVESTIMENTO","ERRO - VERIFICAR"))))</f>
        <v>CUSTEIO</v>
      </c>
      <c r="Z989" s="64">
        <f t="shared" si="27"/>
        <v>53.26</v>
      </c>
      <c r="AC989" s="44">
        <v>53.26</v>
      </c>
    </row>
    <row r="990" spans="1:29" x14ac:dyDescent="0.25">
      <c r="A990" t="s">
        <v>594</v>
      </c>
      <c r="B990" t="s">
        <v>321</v>
      </c>
      <c r="C990" t="s">
        <v>595</v>
      </c>
      <c r="D990" t="s">
        <v>55</v>
      </c>
      <c r="E990" t="s">
        <v>117</v>
      </c>
      <c r="F990" s="51" t="str">
        <f>IFERROR(VLOOKUP(D990,'Tabelas auxiliares'!$A$3:$B$61,2,FALSE),"")</f>
        <v>PROEC - PRÓ-REITORIA DE EXTENSÃO E CULTURA</v>
      </c>
      <c r="G990" s="51" t="str">
        <f>IFERROR(VLOOKUP($B990,'Tabelas auxiliares'!$A$65:$C$102,2,FALSE),"")</f>
        <v>Materiais didáticos e serviços - Extensão</v>
      </c>
      <c r="H990" s="51" t="str">
        <f>IFERROR(VLOOKUP($B990,'Tabelas auxiliares'!$A$65:$C$102,3,FALSE),"")</f>
        <v>MATERIAL DE CONSUMO / MATERIAIS E SERVIÇOS DIVERSOS PARA ATIVIDADES CULTURAIS E DE EXTENSÃO / SERVIÇOS CORO</v>
      </c>
      <c r="I990" t="s">
        <v>1181</v>
      </c>
      <c r="J990" t="s">
        <v>5568</v>
      </c>
      <c r="K990" t="s">
        <v>5569</v>
      </c>
      <c r="L990" t="s">
        <v>5570</v>
      </c>
      <c r="M990" t="s">
        <v>5571</v>
      </c>
      <c r="N990" t="s">
        <v>166</v>
      </c>
      <c r="O990" t="s">
        <v>167</v>
      </c>
      <c r="P990" t="s">
        <v>200</v>
      </c>
      <c r="Q990" t="s">
        <v>168</v>
      </c>
      <c r="R990" t="s">
        <v>165</v>
      </c>
      <c r="S990" t="s">
        <v>597</v>
      </c>
      <c r="T990" t="s">
        <v>164</v>
      </c>
      <c r="U990" t="s">
        <v>118</v>
      </c>
      <c r="V990" t="s">
        <v>2770</v>
      </c>
      <c r="W990" t="s">
        <v>2771</v>
      </c>
      <c r="X990" s="51" t="str">
        <f t="shared" si="26"/>
        <v>3</v>
      </c>
      <c r="Y990" s="51" t="str">
        <f>IF(T990="","",IF(AND(T990&lt;&gt;'Tabelas auxiliares'!$B$236,T990&lt;&gt;'Tabelas auxiliares'!$B$237,T990&lt;&gt;'Tabelas auxiliares'!$C$236,T990&lt;&gt;'Tabelas auxiliares'!$C$237,T990&lt;&gt;'Tabelas auxiliares'!$D$236),"FOLHA DE PESSOAL",IF(X990='Tabelas auxiliares'!$A$237,"CUSTEIO",IF(X990='Tabelas auxiliares'!$A$236,"INVESTIMENTO","ERRO - VERIFICAR"))))</f>
        <v>CUSTEIO</v>
      </c>
      <c r="Z990" s="64">
        <f t="shared" si="27"/>
        <v>11200</v>
      </c>
      <c r="AA990" s="44">
        <v>11200</v>
      </c>
    </row>
    <row r="991" spans="1:29" x14ac:dyDescent="0.25">
      <c r="A991" t="s">
        <v>594</v>
      </c>
      <c r="B991" t="s">
        <v>321</v>
      </c>
      <c r="C991" t="s">
        <v>595</v>
      </c>
      <c r="D991" t="s">
        <v>55</v>
      </c>
      <c r="E991" t="s">
        <v>117</v>
      </c>
      <c r="F991" s="51" t="str">
        <f>IFERROR(VLOOKUP(D991,'Tabelas auxiliares'!$A$3:$B$61,2,FALSE),"")</f>
        <v>PROEC - PRÓ-REITORIA DE EXTENSÃO E CULTURA</v>
      </c>
      <c r="G991" s="51" t="str">
        <f>IFERROR(VLOOKUP($B991,'Tabelas auxiliares'!$A$65:$C$102,2,FALSE),"")</f>
        <v>Materiais didáticos e serviços - Extensão</v>
      </c>
      <c r="H991" s="51" t="str">
        <f>IFERROR(VLOOKUP($B991,'Tabelas auxiliares'!$A$65:$C$102,3,FALSE),"")</f>
        <v>MATERIAL DE CONSUMO / MATERIAIS E SERVIÇOS DIVERSOS PARA ATIVIDADES CULTURAIS E DE EXTENSÃO / SERVIÇOS CORO</v>
      </c>
      <c r="I991" t="s">
        <v>630</v>
      </c>
      <c r="J991" t="s">
        <v>5572</v>
      </c>
      <c r="K991" t="s">
        <v>5573</v>
      </c>
      <c r="L991" t="s">
        <v>5574</v>
      </c>
      <c r="M991" t="s">
        <v>2760</v>
      </c>
      <c r="N991" t="s">
        <v>166</v>
      </c>
      <c r="O991" t="s">
        <v>167</v>
      </c>
      <c r="P991" t="s">
        <v>200</v>
      </c>
      <c r="Q991" t="s">
        <v>168</v>
      </c>
      <c r="R991" t="s">
        <v>165</v>
      </c>
      <c r="S991" t="s">
        <v>119</v>
      </c>
      <c r="T991" t="s">
        <v>164</v>
      </c>
      <c r="U991" t="s">
        <v>118</v>
      </c>
      <c r="V991" t="s">
        <v>2487</v>
      </c>
      <c r="W991" t="s">
        <v>2488</v>
      </c>
      <c r="X991" s="51" t="str">
        <f t="shared" si="26"/>
        <v>3</v>
      </c>
      <c r="Y991" s="51" t="str">
        <f>IF(T991="","",IF(AND(T991&lt;&gt;'Tabelas auxiliares'!$B$236,T991&lt;&gt;'Tabelas auxiliares'!$B$237,T991&lt;&gt;'Tabelas auxiliares'!$C$236,T991&lt;&gt;'Tabelas auxiliares'!$C$237,T991&lt;&gt;'Tabelas auxiliares'!$D$236),"FOLHA DE PESSOAL",IF(X991='Tabelas auxiliares'!$A$237,"CUSTEIO",IF(X991='Tabelas auxiliares'!$A$236,"INVESTIMENTO","ERRO - VERIFICAR"))))</f>
        <v>CUSTEIO</v>
      </c>
      <c r="Z991" s="64">
        <f t="shared" si="27"/>
        <v>37.799999999999997</v>
      </c>
      <c r="AA991" s="44">
        <v>37.799999999999997</v>
      </c>
    </row>
    <row r="992" spans="1:29" x14ac:dyDescent="0.25">
      <c r="A992" t="s">
        <v>594</v>
      </c>
      <c r="B992" t="s">
        <v>321</v>
      </c>
      <c r="C992" t="s">
        <v>595</v>
      </c>
      <c r="D992" t="s">
        <v>55</v>
      </c>
      <c r="E992" t="s">
        <v>117</v>
      </c>
      <c r="F992" s="51" t="str">
        <f>IFERROR(VLOOKUP(D992,'Tabelas auxiliares'!$A$3:$B$61,2,FALSE),"")</f>
        <v>PROEC - PRÓ-REITORIA DE EXTENSÃO E CULTURA</v>
      </c>
      <c r="G992" s="51" t="str">
        <f>IFERROR(VLOOKUP($B992,'Tabelas auxiliares'!$A$65:$C$102,2,FALSE),"")</f>
        <v>Materiais didáticos e serviços - Extensão</v>
      </c>
      <c r="H992" s="51" t="str">
        <f>IFERROR(VLOOKUP($B992,'Tabelas auxiliares'!$A$65:$C$102,3,FALSE),"")</f>
        <v>MATERIAL DE CONSUMO / MATERIAIS E SERVIÇOS DIVERSOS PARA ATIVIDADES CULTURAIS E DE EXTENSÃO / SERVIÇOS CORO</v>
      </c>
      <c r="I992" t="s">
        <v>630</v>
      </c>
      <c r="J992" t="s">
        <v>5572</v>
      </c>
      <c r="K992" t="s">
        <v>5573</v>
      </c>
      <c r="L992" t="s">
        <v>5574</v>
      </c>
      <c r="M992" t="s">
        <v>2760</v>
      </c>
      <c r="N992" t="s">
        <v>166</v>
      </c>
      <c r="O992" t="s">
        <v>167</v>
      </c>
      <c r="P992" t="s">
        <v>200</v>
      </c>
      <c r="Q992" t="s">
        <v>168</v>
      </c>
      <c r="R992" t="s">
        <v>165</v>
      </c>
      <c r="S992" t="s">
        <v>119</v>
      </c>
      <c r="T992" t="s">
        <v>164</v>
      </c>
      <c r="U992" t="s">
        <v>118</v>
      </c>
      <c r="V992" t="s">
        <v>1674</v>
      </c>
      <c r="W992" t="s">
        <v>1675</v>
      </c>
      <c r="X992" s="51" t="str">
        <f t="shared" si="26"/>
        <v>3</v>
      </c>
      <c r="Y992" s="51" t="str">
        <f>IF(T992="","",IF(AND(T992&lt;&gt;'Tabelas auxiliares'!$B$236,T992&lt;&gt;'Tabelas auxiliares'!$B$237,T992&lt;&gt;'Tabelas auxiliares'!$C$236,T992&lt;&gt;'Tabelas auxiliares'!$C$237,T992&lt;&gt;'Tabelas auxiliares'!$D$236),"FOLHA DE PESSOAL",IF(X992='Tabelas auxiliares'!$A$237,"CUSTEIO",IF(X992='Tabelas auxiliares'!$A$236,"INVESTIMENTO","ERRO - VERIFICAR"))))</f>
        <v>CUSTEIO</v>
      </c>
      <c r="Z992" s="64">
        <f t="shared" si="27"/>
        <v>57.24</v>
      </c>
      <c r="AA992" s="44">
        <v>57.24</v>
      </c>
    </row>
    <row r="993" spans="1:29" x14ac:dyDescent="0.25">
      <c r="A993" t="s">
        <v>594</v>
      </c>
      <c r="B993" t="s">
        <v>321</v>
      </c>
      <c r="C993" t="s">
        <v>595</v>
      </c>
      <c r="D993" t="s">
        <v>55</v>
      </c>
      <c r="E993" t="s">
        <v>117</v>
      </c>
      <c r="F993" s="51" t="str">
        <f>IFERROR(VLOOKUP(D993,'Tabelas auxiliares'!$A$3:$B$61,2,FALSE),"")</f>
        <v>PROEC - PRÓ-REITORIA DE EXTENSÃO E CULTURA</v>
      </c>
      <c r="G993" s="51" t="str">
        <f>IFERROR(VLOOKUP($B993,'Tabelas auxiliares'!$A$65:$C$102,2,FALSE),"")</f>
        <v>Materiais didáticos e serviços - Extensão</v>
      </c>
      <c r="H993" s="51" t="str">
        <f>IFERROR(VLOOKUP($B993,'Tabelas auxiliares'!$A$65:$C$102,3,FALSE),"")</f>
        <v>MATERIAL DE CONSUMO / MATERIAIS E SERVIÇOS DIVERSOS PARA ATIVIDADES CULTURAIS E DE EXTENSÃO / SERVIÇOS CORO</v>
      </c>
      <c r="I993" t="s">
        <v>630</v>
      </c>
      <c r="J993" t="s">
        <v>5572</v>
      </c>
      <c r="K993" t="s">
        <v>5573</v>
      </c>
      <c r="L993" t="s">
        <v>5574</v>
      </c>
      <c r="M993" t="s">
        <v>2760</v>
      </c>
      <c r="N993" t="s">
        <v>166</v>
      </c>
      <c r="O993" t="s">
        <v>167</v>
      </c>
      <c r="P993" t="s">
        <v>200</v>
      </c>
      <c r="Q993" t="s">
        <v>168</v>
      </c>
      <c r="R993" t="s">
        <v>165</v>
      </c>
      <c r="S993" t="s">
        <v>119</v>
      </c>
      <c r="T993" t="s">
        <v>164</v>
      </c>
      <c r="U993" t="s">
        <v>118</v>
      </c>
      <c r="V993" t="s">
        <v>2613</v>
      </c>
      <c r="W993" t="s">
        <v>2614</v>
      </c>
      <c r="X993" s="51" t="str">
        <f t="shared" si="26"/>
        <v>3</v>
      </c>
      <c r="Y993" s="51" t="str">
        <f>IF(T993="","",IF(AND(T993&lt;&gt;'Tabelas auxiliares'!$B$236,T993&lt;&gt;'Tabelas auxiliares'!$B$237,T993&lt;&gt;'Tabelas auxiliares'!$C$236,T993&lt;&gt;'Tabelas auxiliares'!$C$237,T993&lt;&gt;'Tabelas auxiliares'!$D$236),"FOLHA DE PESSOAL",IF(X993='Tabelas auxiliares'!$A$237,"CUSTEIO",IF(X993='Tabelas auxiliares'!$A$236,"INVESTIMENTO","ERRO - VERIFICAR"))))</f>
        <v>CUSTEIO</v>
      </c>
      <c r="Z993" s="64">
        <f t="shared" si="27"/>
        <v>117.2</v>
      </c>
      <c r="AA993" s="44">
        <v>117.2</v>
      </c>
    </row>
    <row r="994" spans="1:29" x14ac:dyDescent="0.25">
      <c r="A994" t="s">
        <v>594</v>
      </c>
      <c r="B994" t="s">
        <v>321</v>
      </c>
      <c r="C994" t="s">
        <v>595</v>
      </c>
      <c r="D994" t="s">
        <v>55</v>
      </c>
      <c r="E994" t="s">
        <v>117</v>
      </c>
      <c r="F994" s="51" t="str">
        <f>IFERROR(VLOOKUP(D994,'Tabelas auxiliares'!$A$3:$B$61,2,FALSE),"")</f>
        <v>PROEC - PRÓ-REITORIA DE EXTENSÃO E CULTURA</v>
      </c>
      <c r="G994" s="51" t="str">
        <f>IFERROR(VLOOKUP($B994,'Tabelas auxiliares'!$A$65:$C$102,2,FALSE),"")</f>
        <v>Materiais didáticos e serviços - Extensão</v>
      </c>
      <c r="H994" s="51" t="str">
        <f>IFERROR(VLOOKUP($B994,'Tabelas auxiliares'!$A$65:$C$102,3,FALSE),"")</f>
        <v>MATERIAL DE CONSUMO / MATERIAIS E SERVIÇOS DIVERSOS PARA ATIVIDADES CULTURAIS E DE EXTENSÃO / SERVIÇOS CORO</v>
      </c>
      <c r="I994" t="s">
        <v>630</v>
      </c>
      <c r="J994" t="s">
        <v>5572</v>
      </c>
      <c r="K994" t="s">
        <v>5573</v>
      </c>
      <c r="L994" t="s">
        <v>5574</v>
      </c>
      <c r="M994" t="s">
        <v>2760</v>
      </c>
      <c r="N994" t="s">
        <v>166</v>
      </c>
      <c r="O994" t="s">
        <v>167</v>
      </c>
      <c r="P994" t="s">
        <v>200</v>
      </c>
      <c r="Q994" t="s">
        <v>168</v>
      </c>
      <c r="R994" t="s">
        <v>165</v>
      </c>
      <c r="S994" t="s">
        <v>119</v>
      </c>
      <c r="T994" t="s">
        <v>164</v>
      </c>
      <c r="U994" t="s">
        <v>118</v>
      </c>
      <c r="V994" t="s">
        <v>2730</v>
      </c>
      <c r="W994" t="s">
        <v>2731</v>
      </c>
      <c r="X994" s="51" t="str">
        <f t="shared" si="26"/>
        <v>3</v>
      </c>
      <c r="Y994" s="51" t="str">
        <f>IF(T994="","",IF(AND(T994&lt;&gt;'Tabelas auxiliares'!$B$236,T994&lt;&gt;'Tabelas auxiliares'!$B$237,T994&lt;&gt;'Tabelas auxiliares'!$C$236,T994&lt;&gt;'Tabelas auxiliares'!$C$237,T994&lt;&gt;'Tabelas auxiliares'!$D$236),"FOLHA DE PESSOAL",IF(X994='Tabelas auxiliares'!$A$237,"CUSTEIO",IF(X994='Tabelas auxiliares'!$A$236,"INVESTIMENTO","ERRO - VERIFICAR"))))</f>
        <v>CUSTEIO</v>
      </c>
      <c r="Z994" s="64">
        <f t="shared" si="27"/>
        <v>117.6</v>
      </c>
      <c r="AA994" s="44">
        <v>117.6</v>
      </c>
    </row>
    <row r="995" spans="1:29" x14ac:dyDescent="0.25">
      <c r="A995" t="s">
        <v>594</v>
      </c>
      <c r="B995" t="s">
        <v>321</v>
      </c>
      <c r="C995" t="s">
        <v>595</v>
      </c>
      <c r="D995" t="s">
        <v>55</v>
      </c>
      <c r="E995" t="s">
        <v>117</v>
      </c>
      <c r="F995" s="51" t="str">
        <f>IFERROR(VLOOKUP(D995,'Tabelas auxiliares'!$A$3:$B$61,2,FALSE),"")</f>
        <v>PROEC - PRÓ-REITORIA DE EXTENSÃO E CULTURA</v>
      </c>
      <c r="G995" s="51" t="str">
        <f>IFERROR(VLOOKUP($B995,'Tabelas auxiliares'!$A$65:$C$102,2,FALSE),"")</f>
        <v>Materiais didáticos e serviços - Extensão</v>
      </c>
      <c r="H995" s="51" t="str">
        <f>IFERROR(VLOOKUP($B995,'Tabelas auxiliares'!$A$65:$C$102,3,FALSE),"")</f>
        <v>MATERIAL DE CONSUMO / MATERIAIS E SERVIÇOS DIVERSOS PARA ATIVIDADES CULTURAIS E DE EXTENSÃO / SERVIÇOS CORO</v>
      </c>
      <c r="I995" t="s">
        <v>630</v>
      </c>
      <c r="J995" t="s">
        <v>5572</v>
      </c>
      <c r="K995" t="s">
        <v>5573</v>
      </c>
      <c r="L995" t="s">
        <v>5574</v>
      </c>
      <c r="M995" t="s">
        <v>2760</v>
      </c>
      <c r="N995" t="s">
        <v>166</v>
      </c>
      <c r="O995" t="s">
        <v>167</v>
      </c>
      <c r="P995" t="s">
        <v>200</v>
      </c>
      <c r="Q995" t="s">
        <v>168</v>
      </c>
      <c r="R995" t="s">
        <v>165</v>
      </c>
      <c r="S995" t="s">
        <v>119</v>
      </c>
      <c r="T995" t="s">
        <v>164</v>
      </c>
      <c r="U995" t="s">
        <v>118</v>
      </c>
      <c r="V995" t="s">
        <v>2595</v>
      </c>
      <c r="W995" t="s">
        <v>2596</v>
      </c>
      <c r="X995" s="51" t="str">
        <f t="shared" si="26"/>
        <v>3</v>
      </c>
      <c r="Y995" s="51" t="str">
        <f>IF(T995="","",IF(AND(T995&lt;&gt;'Tabelas auxiliares'!$B$236,T995&lt;&gt;'Tabelas auxiliares'!$B$237,T995&lt;&gt;'Tabelas auxiliares'!$C$236,T995&lt;&gt;'Tabelas auxiliares'!$C$237,T995&lt;&gt;'Tabelas auxiliares'!$D$236),"FOLHA DE PESSOAL",IF(X995='Tabelas auxiliares'!$A$237,"CUSTEIO",IF(X995='Tabelas auxiliares'!$A$236,"INVESTIMENTO","ERRO - VERIFICAR"))))</f>
        <v>CUSTEIO</v>
      </c>
      <c r="Z995" s="64">
        <f t="shared" si="27"/>
        <v>374.8</v>
      </c>
      <c r="AA995" s="44">
        <v>374.8</v>
      </c>
    </row>
    <row r="996" spans="1:29" x14ac:dyDescent="0.25">
      <c r="A996" t="s">
        <v>594</v>
      </c>
      <c r="B996" t="s">
        <v>321</v>
      </c>
      <c r="C996" t="s">
        <v>595</v>
      </c>
      <c r="D996" t="s">
        <v>55</v>
      </c>
      <c r="E996" t="s">
        <v>117</v>
      </c>
      <c r="F996" s="51" t="str">
        <f>IFERROR(VLOOKUP(D996,'Tabelas auxiliares'!$A$3:$B$61,2,FALSE),"")</f>
        <v>PROEC - PRÓ-REITORIA DE EXTENSÃO E CULTURA</v>
      </c>
      <c r="G996" s="51" t="str">
        <f>IFERROR(VLOOKUP($B996,'Tabelas auxiliares'!$A$65:$C$102,2,FALSE),"")</f>
        <v>Materiais didáticos e serviços - Extensão</v>
      </c>
      <c r="H996" s="51" t="str">
        <f>IFERROR(VLOOKUP($B996,'Tabelas auxiliares'!$A$65:$C$102,3,FALSE),"")</f>
        <v>MATERIAL DE CONSUMO / MATERIAIS E SERVIÇOS DIVERSOS PARA ATIVIDADES CULTURAIS E DE EXTENSÃO / SERVIÇOS CORO</v>
      </c>
      <c r="I996" t="s">
        <v>630</v>
      </c>
      <c r="J996" t="s">
        <v>5572</v>
      </c>
      <c r="K996" t="s">
        <v>5573</v>
      </c>
      <c r="L996" t="s">
        <v>5574</v>
      </c>
      <c r="M996" t="s">
        <v>2760</v>
      </c>
      <c r="N996" t="s">
        <v>166</v>
      </c>
      <c r="O996" t="s">
        <v>167</v>
      </c>
      <c r="P996" t="s">
        <v>200</v>
      </c>
      <c r="Q996" t="s">
        <v>168</v>
      </c>
      <c r="R996" t="s">
        <v>165</v>
      </c>
      <c r="S996" t="s">
        <v>119</v>
      </c>
      <c r="T996" t="s">
        <v>164</v>
      </c>
      <c r="U996" t="s">
        <v>118</v>
      </c>
      <c r="V996" t="s">
        <v>2629</v>
      </c>
      <c r="W996" t="s">
        <v>2630</v>
      </c>
      <c r="X996" s="51" t="str">
        <f t="shared" si="26"/>
        <v>3</v>
      </c>
      <c r="Y996" s="51" t="str">
        <f>IF(T996="","",IF(AND(T996&lt;&gt;'Tabelas auxiliares'!$B$236,T996&lt;&gt;'Tabelas auxiliares'!$B$237,T996&lt;&gt;'Tabelas auxiliares'!$C$236,T996&lt;&gt;'Tabelas auxiliares'!$C$237,T996&lt;&gt;'Tabelas auxiliares'!$D$236),"FOLHA DE PESSOAL",IF(X996='Tabelas auxiliares'!$A$237,"CUSTEIO",IF(X996='Tabelas auxiliares'!$A$236,"INVESTIMENTO","ERRO - VERIFICAR"))))</f>
        <v>CUSTEIO</v>
      </c>
      <c r="Z996" s="64">
        <f t="shared" si="27"/>
        <v>71.3</v>
      </c>
      <c r="AA996" s="44">
        <v>71.3</v>
      </c>
    </row>
    <row r="997" spans="1:29" x14ac:dyDescent="0.25">
      <c r="A997" t="s">
        <v>594</v>
      </c>
      <c r="B997" t="s">
        <v>321</v>
      </c>
      <c r="C997" t="s">
        <v>595</v>
      </c>
      <c r="D997" t="s">
        <v>55</v>
      </c>
      <c r="E997" t="s">
        <v>117</v>
      </c>
      <c r="F997" s="51" t="str">
        <f>IFERROR(VLOOKUP(D997,'Tabelas auxiliares'!$A$3:$B$61,2,FALSE),"")</f>
        <v>PROEC - PRÓ-REITORIA DE EXTENSÃO E CULTURA</v>
      </c>
      <c r="G997" s="51" t="str">
        <f>IFERROR(VLOOKUP($B997,'Tabelas auxiliares'!$A$65:$C$102,2,FALSE),"")</f>
        <v>Materiais didáticos e serviços - Extensão</v>
      </c>
      <c r="H997" s="51" t="str">
        <f>IFERROR(VLOOKUP($B997,'Tabelas auxiliares'!$A$65:$C$102,3,FALSE),"")</f>
        <v>MATERIAL DE CONSUMO / MATERIAIS E SERVIÇOS DIVERSOS PARA ATIVIDADES CULTURAIS E DE EXTENSÃO / SERVIÇOS CORO</v>
      </c>
      <c r="I997" t="s">
        <v>630</v>
      </c>
      <c r="J997" t="s">
        <v>5572</v>
      </c>
      <c r="K997" t="s">
        <v>5573</v>
      </c>
      <c r="L997" t="s">
        <v>5574</v>
      </c>
      <c r="M997" t="s">
        <v>2760</v>
      </c>
      <c r="N997" t="s">
        <v>166</v>
      </c>
      <c r="O997" t="s">
        <v>167</v>
      </c>
      <c r="P997" t="s">
        <v>200</v>
      </c>
      <c r="Q997" t="s">
        <v>168</v>
      </c>
      <c r="R997" t="s">
        <v>165</v>
      </c>
      <c r="S997" t="s">
        <v>119</v>
      </c>
      <c r="T997" t="s">
        <v>164</v>
      </c>
      <c r="U997" t="s">
        <v>118</v>
      </c>
      <c r="V997" t="s">
        <v>5575</v>
      </c>
      <c r="W997" t="s">
        <v>5576</v>
      </c>
      <c r="X997" s="51" t="str">
        <f t="shared" si="26"/>
        <v>3</v>
      </c>
      <c r="Y997" s="51" t="str">
        <f>IF(T997="","",IF(AND(T997&lt;&gt;'Tabelas auxiliares'!$B$236,T997&lt;&gt;'Tabelas auxiliares'!$B$237,T997&lt;&gt;'Tabelas auxiliares'!$C$236,T997&lt;&gt;'Tabelas auxiliares'!$C$237,T997&lt;&gt;'Tabelas auxiliares'!$D$236),"FOLHA DE PESSOAL",IF(X997='Tabelas auxiliares'!$A$237,"CUSTEIO",IF(X997='Tabelas auxiliares'!$A$236,"INVESTIMENTO","ERRO - VERIFICAR"))))</f>
        <v>CUSTEIO</v>
      </c>
      <c r="Z997" s="64">
        <f t="shared" si="27"/>
        <v>27.96</v>
      </c>
      <c r="AA997" s="44">
        <v>27.96</v>
      </c>
    </row>
    <row r="998" spans="1:29" x14ac:dyDescent="0.25">
      <c r="A998" t="s">
        <v>594</v>
      </c>
      <c r="B998" t="s">
        <v>321</v>
      </c>
      <c r="C998" t="s">
        <v>595</v>
      </c>
      <c r="D998" t="s">
        <v>55</v>
      </c>
      <c r="E998" t="s">
        <v>117</v>
      </c>
      <c r="F998" s="51" t="str">
        <f>IFERROR(VLOOKUP(D998,'Tabelas auxiliares'!$A$3:$B$61,2,FALSE),"")</f>
        <v>PROEC - PRÓ-REITORIA DE EXTENSÃO E CULTURA</v>
      </c>
      <c r="G998" s="51" t="str">
        <f>IFERROR(VLOOKUP($B998,'Tabelas auxiliares'!$A$65:$C$102,2,FALSE),"")</f>
        <v>Materiais didáticos e serviços - Extensão</v>
      </c>
      <c r="H998" s="51" t="str">
        <f>IFERROR(VLOOKUP($B998,'Tabelas auxiliares'!$A$65:$C$102,3,FALSE),"")</f>
        <v>MATERIAL DE CONSUMO / MATERIAIS E SERVIÇOS DIVERSOS PARA ATIVIDADES CULTURAIS E DE EXTENSÃO / SERVIÇOS CORO</v>
      </c>
      <c r="I998" t="s">
        <v>630</v>
      </c>
      <c r="J998" t="s">
        <v>5572</v>
      </c>
      <c r="K998" t="s">
        <v>5573</v>
      </c>
      <c r="L998" t="s">
        <v>5574</v>
      </c>
      <c r="M998" t="s">
        <v>2760</v>
      </c>
      <c r="N998" t="s">
        <v>166</v>
      </c>
      <c r="O998" t="s">
        <v>167</v>
      </c>
      <c r="P998" t="s">
        <v>200</v>
      </c>
      <c r="Q998" t="s">
        <v>168</v>
      </c>
      <c r="R998" t="s">
        <v>165</v>
      </c>
      <c r="S998" t="s">
        <v>119</v>
      </c>
      <c r="T998" t="s">
        <v>164</v>
      </c>
      <c r="U998" t="s">
        <v>118</v>
      </c>
      <c r="V998" t="s">
        <v>5577</v>
      </c>
      <c r="W998" t="s">
        <v>5578</v>
      </c>
      <c r="X998" s="51" t="str">
        <f t="shared" si="26"/>
        <v>3</v>
      </c>
      <c r="Y998" s="51" t="str">
        <f>IF(T998="","",IF(AND(T998&lt;&gt;'Tabelas auxiliares'!$B$236,T998&lt;&gt;'Tabelas auxiliares'!$B$237,T998&lt;&gt;'Tabelas auxiliares'!$C$236,T998&lt;&gt;'Tabelas auxiliares'!$C$237,T998&lt;&gt;'Tabelas auxiliares'!$D$236),"FOLHA DE PESSOAL",IF(X998='Tabelas auxiliares'!$A$237,"CUSTEIO",IF(X998='Tabelas auxiliares'!$A$236,"INVESTIMENTO","ERRO - VERIFICAR"))))</f>
        <v>CUSTEIO</v>
      </c>
      <c r="Z998" s="64">
        <f t="shared" si="27"/>
        <v>44.61</v>
      </c>
      <c r="AA998" s="44">
        <v>44.61</v>
      </c>
    </row>
    <row r="999" spans="1:29" x14ac:dyDescent="0.25">
      <c r="A999" t="s">
        <v>594</v>
      </c>
      <c r="B999" t="s">
        <v>321</v>
      </c>
      <c r="C999" t="s">
        <v>595</v>
      </c>
      <c r="D999" t="s">
        <v>55</v>
      </c>
      <c r="E999" t="s">
        <v>117</v>
      </c>
      <c r="F999" s="51" t="str">
        <f>IFERROR(VLOOKUP(D999,'Tabelas auxiliares'!$A$3:$B$61,2,FALSE),"")</f>
        <v>PROEC - PRÓ-REITORIA DE EXTENSÃO E CULTURA</v>
      </c>
      <c r="G999" s="51" t="str">
        <f>IFERROR(VLOOKUP($B999,'Tabelas auxiliares'!$A$65:$C$102,2,FALSE),"")</f>
        <v>Materiais didáticos e serviços - Extensão</v>
      </c>
      <c r="H999" s="51" t="str">
        <f>IFERROR(VLOOKUP($B999,'Tabelas auxiliares'!$A$65:$C$102,3,FALSE),"")</f>
        <v>MATERIAL DE CONSUMO / MATERIAIS E SERVIÇOS DIVERSOS PARA ATIVIDADES CULTURAIS E DE EXTENSÃO / SERVIÇOS CORO</v>
      </c>
      <c r="I999" t="s">
        <v>630</v>
      </c>
      <c r="J999" t="s">
        <v>5572</v>
      </c>
      <c r="K999" t="s">
        <v>5573</v>
      </c>
      <c r="L999" t="s">
        <v>5574</v>
      </c>
      <c r="M999" t="s">
        <v>2760</v>
      </c>
      <c r="N999" t="s">
        <v>166</v>
      </c>
      <c r="O999" t="s">
        <v>167</v>
      </c>
      <c r="P999" t="s">
        <v>200</v>
      </c>
      <c r="Q999" t="s">
        <v>168</v>
      </c>
      <c r="R999" t="s">
        <v>165</v>
      </c>
      <c r="S999" t="s">
        <v>119</v>
      </c>
      <c r="T999" t="s">
        <v>164</v>
      </c>
      <c r="U999" t="s">
        <v>118</v>
      </c>
      <c r="V999" t="s">
        <v>5579</v>
      </c>
      <c r="W999" t="s">
        <v>5580</v>
      </c>
      <c r="X999" s="51" t="str">
        <f t="shared" si="26"/>
        <v>3</v>
      </c>
      <c r="Y999" s="51" t="str">
        <f>IF(T999="","",IF(AND(T999&lt;&gt;'Tabelas auxiliares'!$B$236,T999&lt;&gt;'Tabelas auxiliares'!$B$237,T999&lt;&gt;'Tabelas auxiliares'!$C$236,T999&lt;&gt;'Tabelas auxiliares'!$C$237,T999&lt;&gt;'Tabelas auxiliares'!$D$236),"FOLHA DE PESSOAL",IF(X999='Tabelas auxiliares'!$A$237,"CUSTEIO",IF(X999='Tabelas auxiliares'!$A$236,"INVESTIMENTO","ERRO - VERIFICAR"))))</f>
        <v>CUSTEIO</v>
      </c>
      <c r="Z999" s="64">
        <f t="shared" si="27"/>
        <v>602.45000000000005</v>
      </c>
      <c r="AA999" s="44">
        <v>602.45000000000005</v>
      </c>
    </row>
    <row r="1000" spans="1:29" x14ac:dyDescent="0.25">
      <c r="A1000" t="s">
        <v>594</v>
      </c>
      <c r="B1000" t="s">
        <v>321</v>
      </c>
      <c r="C1000" t="s">
        <v>595</v>
      </c>
      <c r="D1000" t="s">
        <v>55</v>
      </c>
      <c r="E1000" t="s">
        <v>117</v>
      </c>
      <c r="F1000" s="51" t="str">
        <f>IFERROR(VLOOKUP(D1000,'Tabelas auxiliares'!$A$3:$B$61,2,FALSE),"")</f>
        <v>PROEC - PRÓ-REITORIA DE EXTENSÃO E CULTURA</v>
      </c>
      <c r="G1000" s="51" t="str">
        <f>IFERROR(VLOOKUP($B1000,'Tabelas auxiliares'!$A$65:$C$102,2,FALSE),"")</f>
        <v>Materiais didáticos e serviços - Extensão</v>
      </c>
      <c r="H1000" s="51" t="str">
        <f>IFERROR(VLOOKUP($B1000,'Tabelas auxiliares'!$A$65:$C$102,3,FALSE),"")</f>
        <v>MATERIAL DE CONSUMO / MATERIAIS E SERVIÇOS DIVERSOS PARA ATIVIDADES CULTURAIS E DE EXTENSÃO / SERVIÇOS CORO</v>
      </c>
      <c r="I1000" t="s">
        <v>1103</v>
      </c>
      <c r="J1000" t="s">
        <v>5581</v>
      </c>
      <c r="K1000" t="s">
        <v>5582</v>
      </c>
      <c r="L1000" t="s">
        <v>5583</v>
      </c>
      <c r="M1000" t="s">
        <v>2772</v>
      </c>
      <c r="N1000" t="s">
        <v>166</v>
      </c>
      <c r="O1000" t="s">
        <v>167</v>
      </c>
      <c r="P1000" t="s">
        <v>200</v>
      </c>
      <c r="Q1000" t="s">
        <v>168</v>
      </c>
      <c r="R1000" t="s">
        <v>165</v>
      </c>
      <c r="S1000" t="s">
        <v>119</v>
      </c>
      <c r="T1000" t="s">
        <v>164</v>
      </c>
      <c r="U1000" t="s">
        <v>118</v>
      </c>
      <c r="V1000" t="s">
        <v>2773</v>
      </c>
      <c r="W1000" t="s">
        <v>2774</v>
      </c>
      <c r="X1000" s="51" t="str">
        <f t="shared" si="26"/>
        <v>3</v>
      </c>
      <c r="Y1000" s="51" t="str">
        <f>IF(T1000="","",IF(AND(T1000&lt;&gt;'Tabelas auxiliares'!$B$236,T1000&lt;&gt;'Tabelas auxiliares'!$B$237,T1000&lt;&gt;'Tabelas auxiliares'!$C$236,T1000&lt;&gt;'Tabelas auxiliares'!$C$237,T1000&lt;&gt;'Tabelas auxiliares'!$D$236),"FOLHA DE PESSOAL",IF(X1000='Tabelas auxiliares'!$A$237,"CUSTEIO",IF(X1000='Tabelas auxiliares'!$A$236,"INVESTIMENTO","ERRO - VERIFICAR"))))</f>
        <v>CUSTEIO</v>
      </c>
      <c r="Z1000" s="64">
        <f t="shared" si="27"/>
        <v>1800</v>
      </c>
      <c r="AA1000" s="44">
        <v>1800</v>
      </c>
    </row>
    <row r="1001" spans="1:29" x14ac:dyDescent="0.25">
      <c r="A1001" t="s">
        <v>594</v>
      </c>
      <c r="B1001" t="s">
        <v>321</v>
      </c>
      <c r="C1001" t="s">
        <v>595</v>
      </c>
      <c r="D1001" t="s">
        <v>55</v>
      </c>
      <c r="E1001" t="s">
        <v>117</v>
      </c>
      <c r="F1001" s="51" t="str">
        <f>IFERROR(VLOOKUP(D1001,'Tabelas auxiliares'!$A$3:$B$61,2,FALSE),"")</f>
        <v>PROEC - PRÓ-REITORIA DE EXTENSÃO E CULTURA</v>
      </c>
      <c r="G1001" s="51" t="str">
        <f>IFERROR(VLOOKUP($B1001,'Tabelas auxiliares'!$A$65:$C$102,2,FALSE),"")</f>
        <v>Materiais didáticos e serviços - Extensão</v>
      </c>
      <c r="H1001" s="51" t="str">
        <f>IFERROR(VLOOKUP($B1001,'Tabelas auxiliares'!$A$65:$C$102,3,FALSE),"")</f>
        <v>MATERIAL DE CONSUMO / MATERIAIS E SERVIÇOS DIVERSOS PARA ATIVIDADES CULTURAIS E DE EXTENSÃO / SERVIÇOS CORO</v>
      </c>
      <c r="I1001" t="s">
        <v>627</v>
      </c>
      <c r="J1001" t="s">
        <v>5584</v>
      </c>
      <c r="K1001" t="s">
        <v>5585</v>
      </c>
      <c r="L1001" t="s">
        <v>2754</v>
      </c>
      <c r="M1001" t="s">
        <v>2654</v>
      </c>
      <c r="N1001" t="s">
        <v>169</v>
      </c>
      <c r="O1001" t="s">
        <v>167</v>
      </c>
      <c r="P1001" t="s">
        <v>640</v>
      </c>
      <c r="Q1001" t="s">
        <v>168</v>
      </c>
      <c r="R1001" t="s">
        <v>165</v>
      </c>
      <c r="S1001" t="s">
        <v>119</v>
      </c>
      <c r="T1001" t="s">
        <v>228</v>
      </c>
      <c r="U1001" t="s">
        <v>641</v>
      </c>
      <c r="V1001" t="s">
        <v>2635</v>
      </c>
      <c r="W1001" t="s">
        <v>2636</v>
      </c>
      <c r="X1001" s="51" t="str">
        <f t="shared" si="26"/>
        <v>3</v>
      </c>
      <c r="Y1001" s="51" t="str">
        <f>IF(T1001="","",IF(AND(T1001&lt;&gt;'Tabelas auxiliares'!$B$236,T1001&lt;&gt;'Tabelas auxiliares'!$B$237,T1001&lt;&gt;'Tabelas auxiliares'!$C$236,T1001&lt;&gt;'Tabelas auxiliares'!$C$237,T1001&lt;&gt;'Tabelas auxiliares'!$D$236),"FOLHA DE PESSOAL",IF(X1001='Tabelas auxiliares'!$A$237,"CUSTEIO",IF(X1001='Tabelas auxiliares'!$A$236,"INVESTIMENTO","ERRO - VERIFICAR"))))</f>
        <v>CUSTEIO</v>
      </c>
      <c r="Z1001" s="64">
        <f t="shared" si="27"/>
        <v>4062</v>
      </c>
      <c r="AA1001" s="44">
        <v>4062</v>
      </c>
    </row>
    <row r="1002" spans="1:29" x14ac:dyDescent="0.25">
      <c r="A1002" t="s">
        <v>594</v>
      </c>
      <c r="B1002" t="s">
        <v>321</v>
      </c>
      <c r="C1002" t="s">
        <v>773</v>
      </c>
      <c r="D1002" t="s">
        <v>55</v>
      </c>
      <c r="E1002" t="s">
        <v>117</v>
      </c>
      <c r="F1002" s="51" t="str">
        <f>IFERROR(VLOOKUP(D1002,'Tabelas auxiliares'!$A$3:$B$61,2,FALSE),"")</f>
        <v>PROEC - PRÓ-REITORIA DE EXTENSÃO E CULTURA</v>
      </c>
      <c r="G1002" s="51" t="str">
        <f>IFERROR(VLOOKUP($B1002,'Tabelas auxiliares'!$A$65:$C$102,2,FALSE),"")</f>
        <v>Materiais didáticos e serviços - Extensão</v>
      </c>
      <c r="H1002" s="51" t="str">
        <f>IFERROR(VLOOKUP($B1002,'Tabelas auxiliares'!$A$65:$C$102,3,FALSE),"")</f>
        <v>MATERIAL DE CONSUMO / MATERIAIS E SERVIÇOS DIVERSOS PARA ATIVIDADES CULTURAIS E DE EXTENSÃO / SERVIÇOS CORO</v>
      </c>
      <c r="I1002" t="s">
        <v>1729</v>
      </c>
      <c r="J1002" t="s">
        <v>2775</v>
      </c>
      <c r="K1002" t="s">
        <v>2776</v>
      </c>
      <c r="L1002" t="s">
        <v>2777</v>
      </c>
      <c r="M1002" t="s">
        <v>2760</v>
      </c>
      <c r="N1002" t="s">
        <v>166</v>
      </c>
      <c r="O1002" t="s">
        <v>167</v>
      </c>
      <c r="P1002" t="s">
        <v>200</v>
      </c>
      <c r="Q1002" t="s">
        <v>168</v>
      </c>
      <c r="R1002" t="s">
        <v>165</v>
      </c>
      <c r="S1002" t="s">
        <v>119</v>
      </c>
      <c r="T1002" t="s">
        <v>164</v>
      </c>
      <c r="U1002" t="s">
        <v>118</v>
      </c>
      <c r="V1002" t="s">
        <v>1674</v>
      </c>
      <c r="W1002" t="s">
        <v>1675</v>
      </c>
      <c r="X1002" s="51" t="str">
        <f t="shared" si="26"/>
        <v>3</v>
      </c>
      <c r="Y1002" s="51" t="str">
        <f>IF(T1002="","",IF(AND(T1002&lt;&gt;'Tabelas auxiliares'!$B$236,T1002&lt;&gt;'Tabelas auxiliares'!$B$237,T1002&lt;&gt;'Tabelas auxiliares'!$C$236,T1002&lt;&gt;'Tabelas auxiliares'!$C$237,T1002&lt;&gt;'Tabelas auxiliares'!$D$236),"FOLHA DE PESSOAL",IF(X1002='Tabelas auxiliares'!$A$237,"CUSTEIO",IF(X1002='Tabelas auxiliares'!$A$236,"INVESTIMENTO","ERRO - VERIFICAR"))))</f>
        <v>CUSTEIO</v>
      </c>
      <c r="Z1002" s="64">
        <f t="shared" si="27"/>
        <v>54.71</v>
      </c>
      <c r="AC1002" s="44">
        <v>54.71</v>
      </c>
    </row>
    <row r="1003" spans="1:29" x14ac:dyDescent="0.25">
      <c r="A1003" t="s">
        <v>594</v>
      </c>
      <c r="B1003" t="s">
        <v>321</v>
      </c>
      <c r="C1003" t="s">
        <v>773</v>
      </c>
      <c r="D1003" t="s">
        <v>55</v>
      </c>
      <c r="E1003" t="s">
        <v>117</v>
      </c>
      <c r="F1003" s="51" t="str">
        <f>IFERROR(VLOOKUP(D1003,'Tabelas auxiliares'!$A$3:$B$61,2,FALSE),"")</f>
        <v>PROEC - PRÓ-REITORIA DE EXTENSÃO E CULTURA</v>
      </c>
      <c r="G1003" s="51" t="str">
        <f>IFERROR(VLOOKUP($B1003,'Tabelas auxiliares'!$A$65:$C$102,2,FALSE),"")</f>
        <v>Materiais didáticos e serviços - Extensão</v>
      </c>
      <c r="H1003" s="51" t="str">
        <f>IFERROR(VLOOKUP($B1003,'Tabelas auxiliares'!$A$65:$C$102,3,FALSE),"")</f>
        <v>MATERIAL DE CONSUMO / MATERIAIS E SERVIÇOS DIVERSOS PARA ATIVIDADES CULTURAIS E DE EXTENSÃO / SERVIÇOS CORO</v>
      </c>
      <c r="I1003" t="s">
        <v>1729</v>
      </c>
      <c r="J1003" t="s">
        <v>2775</v>
      </c>
      <c r="K1003" t="s">
        <v>2776</v>
      </c>
      <c r="L1003" t="s">
        <v>2777</v>
      </c>
      <c r="M1003" t="s">
        <v>2760</v>
      </c>
      <c r="N1003" t="s">
        <v>166</v>
      </c>
      <c r="O1003" t="s">
        <v>167</v>
      </c>
      <c r="P1003" t="s">
        <v>200</v>
      </c>
      <c r="Q1003" t="s">
        <v>168</v>
      </c>
      <c r="R1003" t="s">
        <v>165</v>
      </c>
      <c r="S1003" t="s">
        <v>119</v>
      </c>
      <c r="T1003" t="s">
        <v>164</v>
      </c>
      <c r="U1003" t="s">
        <v>118</v>
      </c>
      <c r="V1003" t="s">
        <v>2483</v>
      </c>
      <c r="W1003" t="s">
        <v>2484</v>
      </c>
      <c r="X1003" s="51" t="str">
        <f t="shared" si="26"/>
        <v>3</v>
      </c>
      <c r="Y1003" s="51" t="str">
        <f>IF(T1003="","",IF(AND(T1003&lt;&gt;'Tabelas auxiliares'!$B$236,T1003&lt;&gt;'Tabelas auxiliares'!$B$237,T1003&lt;&gt;'Tabelas auxiliares'!$C$236,T1003&lt;&gt;'Tabelas auxiliares'!$C$237,T1003&lt;&gt;'Tabelas auxiliares'!$D$236),"FOLHA DE PESSOAL",IF(X1003='Tabelas auxiliares'!$A$237,"CUSTEIO",IF(X1003='Tabelas auxiliares'!$A$236,"INVESTIMENTO","ERRO - VERIFICAR"))))</f>
        <v>CUSTEIO</v>
      </c>
      <c r="Z1003" s="64">
        <f t="shared" si="27"/>
        <v>24.54</v>
      </c>
      <c r="AC1003" s="44">
        <v>24.54</v>
      </c>
    </row>
    <row r="1004" spans="1:29" x14ac:dyDescent="0.25">
      <c r="A1004" t="s">
        <v>594</v>
      </c>
      <c r="B1004" t="s">
        <v>321</v>
      </c>
      <c r="C1004" t="s">
        <v>773</v>
      </c>
      <c r="D1004" t="s">
        <v>55</v>
      </c>
      <c r="E1004" t="s">
        <v>117</v>
      </c>
      <c r="F1004" s="51" t="str">
        <f>IFERROR(VLOOKUP(D1004,'Tabelas auxiliares'!$A$3:$B$61,2,FALSE),"")</f>
        <v>PROEC - PRÓ-REITORIA DE EXTENSÃO E CULTURA</v>
      </c>
      <c r="G1004" s="51" t="str">
        <f>IFERROR(VLOOKUP($B1004,'Tabelas auxiliares'!$A$65:$C$102,2,FALSE),"")</f>
        <v>Materiais didáticos e serviços - Extensão</v>
      </c>
      <c r="H1004" s="51" t="str">
        <f>IFERROR(VLOOKUP($B1004,'Tabelas auxiliares'!$A$65:$C$102,3,FALSE),"")</f>
        <v>MATERIAL DE CONSUMO / MATERIAIS E SERVIÇOS DIVERSOS PARA ATIVIDADES CULTURAIS E DE EXTENSÃO / SERVIÇOS CORO</v>
      </c>
      <c r="I1004" t="s">
        <v>1729</v>
      </c>
      <c r="J1004" t="s">
        <v>2775</v>
      </c>
      <c r="K1004" t="s">
        <v>2778</v>
      </c>
      <c r="L1004" t="s">
        <v>2777</v>
      </c>
      <c r="M1004" t="s">
        <v>2779</v>
      </c>
      <c r="N1004" t="s">
        <v>166</v>
      </c>
      <c r="O1004" t="s">
        <v>167</v>
      </c>
      <c r="P1004" t="s">
        <v>200</v>
      </c>
      <c r="Q1004" t="s">
        <v>168</v>
      </c>
      <c r="R1004" t="s">
        <v>165</v>
      </c>
      <c r="S1004" t="s">
        <v>119</v>
      </c>
      <c r="T1004" t="s">
        <v>164</v>
      </c>
      <c r="U1004" t="s">
        <v>118</v>
      </c>
      <c r="V1004" t="s">
        <v>2483</v>
      </c>
      <c r="W1004" t="s">
        <v>2484</v>
      </c>
      <c r="X1004" s="51" t="str">
        <f t="shared" si="26"/>
        <v>3</v>
      </c>
      <c r="Y1004" s="51" t="str">
        <f>IF(T1004="","",IF(AND(T1004&lt;&gt;'Tabelas auxiliares'!$B$236,T1004&lt;&gt;'Tabelas auxiliares'!$B$237,T1004&lt;&gt;'Tabelas auxiliares'!$C$236,T1004&lt;&gt;'Tabelas auxiliares'!$C$237,T1004&lt;&gt;'Tabelas auxiliares'!$D$236),"FOLHA DE PESSOAL",IF(X1004='Tabelas auxiliares'!$A$237,"CUSTEIO",IF(X1004='Tabelas auxiliares'!$A$236,"INVESTIMENTO","ERRO - VERIFICAR"))))</f>
        <v>CUSTEIO</v>
      </c>
      <c r="Z1004" s="64">
        <f t="shared" si="27"/>
        <v>32.92</v>
      </c>
      <c r="AC1004" s="44">
        <v>32.92</v>
      </c>
    </row>
    <row r="1005" spans="1:29" x14ac:dyDescent="0.25">
      <c r="A1005" t="s">
        <v>594</v>
      </c>
      <c r="B1005" t="s">
        <v>324</v>
      </c>
      <c r="C1005" t="s">
        <v>595</v>
      </c>
      <c r="D1005" t="s">
        <v>57</v>
      </c>
      <c r="E1005" t="s">
        <v>117</v>
      </c>
      <c r="F1005" s="51" t="str">
        <f>IFERROR(VLOOKUP(D1005,'Tabelas auxiliares'!$A$3:$B$61,2,FALSE),"")</f>
        <v>EDITORA DA UFABC</v>
      </c>
      <c r="G1005" s="51" t="str">
        <f>IFERROR(VLOOKUP($B1005,'Tabelas auxiliares'!$A$65:$C$102,2,FALSE),"")</f>
        <v>Materiais didáticos e serviços - Editora</v>
      </c>
      <c r="H1005" s="51" t="str">
        <f>IFERROR(VLOOKUP($B1005,'Tabelas auxiliares'!$A$65:$C$102,3,FALSE),"")</f>
        <v>SERVICO DE ENCADERNAÇÃO /MATERIAL DE CONSUMO / MATERIAL PARA ATIVIDADES DA EDITORA / REGISTRO ISBN</v>
      </c>
      <c r="I1005" t="s">
        <v>806</v>
      </c>
      <c r="J1005" t="s">
        <v>2780</v>
      </c>
      <c r="K1005" t="s">
        <v>2781</v>
      </c>
      <c r="L1005" t="s">
        <v>2782</v>
      </c>
      <c r="M1005" t="s">
        <v>1412</v>
      </c>
      <c r="N1005" t="s">
        <v>166</v>
      </c>
      <c r="O1005" t="s">
        <v>167</v>
      </c>
      <c r="P1005" t="s">
        <v>200</v>
      </c>
      <c r="Q1005" t="s">
        <v>168</v>
      </c>
      <c r="R1005" t="s">
        <v>165</v>
      </c>
      <c r="S1005" t="s">
        <v>119</v>
      </c>
      <c r="T1005" t="s">
        <v>164</v>
      </c>
      <c r="U1005" t="s">
        <v>118</v>
      </c>
      <c r="V1005" t="s">
        <v>1911</v>
      </c>
      <c r="W1005" t="s">
        <v>1912</v>
      </c>
      <c r="X1005" s="51" t="str">
        <f t="shared" si="26"/>
        <v>3</v>
      </c>
      <c r="Y1005" s="51" t="str">
        <f>IF(T1005="","",IF(AND(T1005&lt;&gt;'Tabelas auxiliares'!$B$236,T1005&lt;&gt;'Tabelas auxiliares'!$B$237,T1005&lt;&gt;'Tabelas auxiliares'!$C$236,T1005&lt;&gt;'Tabelas auxiliares'!$C$237,T1005&lt;&gt;'Tabelas auxiliares'!$D$236),"FOLHA DE PESSOAL",IF(X1005='Tabelas auxiliares'!$A$237,"CUSTEIO",IF(X1005='Tabelas auxiliares'!$A$236,"INVESTIMENTO","ERRO - VERIFICAR"))))</f>
        <v>CUSTEIO</v>
      </c>
      <c r="Z1005" s="64">
        <f t="shared" si="27"/>
        <v>1250</v>
      </c>
      <c r="AC1005" s="44">
        <v>1250</v>
      </c>
    </row>
    <row r="1006" spans="1:29" x14ac:dyDescent="0.25">
      <c r="A1006" t="s">
        <v>594</v>
      </c>
      <c r="B1006" t="s">
        <v>324</v>
      </c>
      <c r="C1006" t="s">
        <v>595</v>
      </c>
      <c r="D1006" t="s">
        <v>57</v>
      </c>
      <c r="E1006" t="s">
        <v>117</v>
      </c>
      <c r="F1006" s="51" t="str">
        <f>IFERROR(VLOOKUP(D1006,'Tabelas auxiliares'!$A$3:$B$61,2,FALSE),"")</f>
        <v>EDITORA DA UFABC</v>
      </c>
      <c r="G1006" s="51" t="str">
        <f>IFERROR(VLOOKUP($B1006,'Tabelas auxiliares'!$A$65:$C$102,2,FALSE),"")</f>
        <v>Materiais didáticos e serviços - Editora</v>
      </c>
      <c r="H1006" s="51" t="str">
        <f>IFERROR(VLOOKUP($B1006,'Tabelas auxiliares'!$A$65:$C$102,3,FALSE),"")</f>
        <v>SERVICO DE ENCADERNAÇÃO /MATERIAL DE CONSUMO / MATERIAL PARA ATIVIDADES DA EDITORA / REGISTRO ISBN</v>
      </c>
      <c r="I1006" t="s">
        <v>822</v>
      </c>
      <c r="J1006" t="s">
        <v>2783</v>
      </c>
      <c r="K1006" t="s">
        <v>2784</v>
      </c>
      <c r="L1006" t="s">
        <v>2785</v>
      </c>
      <c r="M1006" t="s">
        <v>1412</v>
      </c>
      <c r="N1006" t="s">
        <v>166</v>
      </c>
      <c r="O1006" t="s">
        <v>167</v>
      </c>
      <c r="P1006" t="s">
        <v>200</v>
      </c>
      <c r="Q1006" t="s">
        <v>168</v>
      </c>
      <c r="R1006" t="s">
        <v>165</v>
      </c>
      <c r="S1006" t="s">
        <v>119</v>
      </c>
      <c r="T1006" t="s">
        <v>164</v>
      </c>
      <c r="U1006" t="s">
        <v>118</v>
      </c>
      <c r="V1006" t="s">
        <v>1911</v>
      </c>
      <c r="W1006" t="s">
        <v>1912</v>
      </c>
      <c r="X1006" s="51" t="str">
        <f t="shared" si="26"/>
        <v>3</v>
      </c>
      <c r="Y1006" s="51" t="str">
        <f>IF(T1006="","",IF(AND(T1006&lt;&gt;'Tabelas auxiliares'!$B$236,T1006&lt;&gt;'Tabelas auxiliares'!$B$237,T1006&lt;&gt;'Tabelas auxiliares'!$C$236,T1006&lt;&gt;'Tabelas auxiliares'!$C$237,T1006&lt;&gt;'Tabelas auxiliares'!$D$236),"FOLHA DE PESSOAL",IF(X1006='Tabelas auxiliares'!$A$237,"CUSTEIO",IF(X1006='Tabelas auxiliares'!$A$236,"INVESTIMENTO","ERRO - VERIFICAR"))))</f>
        <v>CUSTEIO</v>
      </c>
      <c r="Z1006" s="64">
        <f t="shared" si="27"/>
        <v>3000</v>
      </c>
      <c r="AC1006" s="44">
        <v>3000</v>
      </c>
    </row>
    <row r="1007" spans="1:29" x14ac:dyDescent="0.25">
      <c r="A1007" t="s">
        <v>594</v>
      </c>
      <c r="B1007" t="s">
        <v>324</v>
      </c>
      <c r="C1007" t="s">
        <v>595</v>
      </c>
      <c r="D1007" t="s">
        <v>57</v>
      </c>
      <c r="E1007" t="s">
        <v>117</v>
      </c>
      <c r="F1007" s="51" t="str">
        <f>IFERROR(VLOOKUP(D1007,'Tabelas auxiliares'!$A$3:$B$61,2,FALSE),"")</f>
        <v>EDITORA DA UFABC</v>
      </c>
      <c r="G1007" s="51" t="str">
        <f>IFERROR(VLOOKUP($B1007,'Tabelas auxiliares'!$A$65:$C$102,2,FALSE),"")</f>
        <v>Materiais didáticos e serviços - Editora</v>
      </c>
      <c r="H1007" s="51" t="str">
        <f>IFERROR(VLOOKUP($B1007,'Tabelas auxiliares'!$A$65:$C$102,3,FALSE),"")</f>
        <v>SERVICO DE ENCADERNAÇÃO /MATERIAL DE CONSUMO / MATERIAL PARA ATIVIDADES DA EDITORA / REGISTRO ISBN</v>
      </c>
      <c r="I1007" t="s">
        <v>1114</v>
      </c>
      <c r="J1007" t="s">
        <v>2786</v>
      </c>
      <c r="K1007" t="s">
        <v>2787</v>
      </c>
      <c r="L1007" t="s">
        <v>2788</v>
      </c>
      <c r="M1007" t="s">
        <v>1412</v>
      </c>
      <c r="N1007" t="s">
        <v>166</v>
      </c>
      <c r="O1007" t="s">
        <v>167</v>
      </c>
      <c r="P1007" t="s">
        <v>200</v>
      </c>
      <c r="Q1007" t="s">
        <v>168</v>
      </c>
      <c r="R1007" t="s">
        <v>165</v>
      </c>
      <c r="S1007" t="s">
        <v>119</v>
      </c>
      <c r="T1007" t="s">
        <v>164</v>
      </c>
      <c r="U1007" t="s">
        <v>118</v>
      </c>
      <c r="V1007" t="s">
        <v>1911</v>
      </c>
      <c r="W1007" t="s">
        <v>1912</v>
      </c>
      <c r="X1007" s="51" t="str">
        <f t="shared" si="26"/>
        <v>3</v>
      </c>
      <c r="Y1007" s="51" t="str">
        <f>IF(T1007="","",IF(AND(T1007&lt;&gt;'Tabelas auxiliares'!$B$236,T1007&lt;&gt;'Tabelas auxiliares'!$B$237,T1007&lt;&gt;'Tabelas auxiliares'!$C$236,T1007&lt;&gt;'Tabelas auxiliares'!$C$237,T1007&lt;&gt;'Tabelas auxiliares'!$D$236),"FOLHA DE PESSOAL",IF(X1007='Tabelas auxiliares'!$A$237,"CUSTEIO",IF(X1007='Tabelas auxiliares'!$A$236,"INVESTIMENTO","ERRO - VERIFICAR"))))</f>
        <v>CUSTEIO</v>
      </c>
      <c r="Z1007" s="64">
        <f t="shared" si="27"/>
        <v>600</v>
      </c>
      <c r="AC1007" s="44">
        <v>600</v>
      </c>
    </row>
    <row r="1008" spans="1:29" x14ac:dyDescent="0.25">
      <c r="A1008" t="s">
        <v>594</v>
      </c>
      <c r="B1008" t="s">
        <v>324</v>
      </c>
      <c r="C1008" t="s">
        <v>595</v>
      </c>
      <c r="D1008" t="s">
        <v>57</v>
      </c>
      <c r="E1008" t="s">
        <v>117</v>
      </c>
      <c r="F1008" s="51" t="str">
        <f>IFERROR(VLOOKUP(D1008,'Tabelas auxiliares'!$A$3:$B$61,2,FALSE),"")</f>
        <v>EDITORA DA UFABC</v>
      </c>
      <c r="G1008" s="51" t="str">
        <f>IFERROR(VLOOKUP($B1008,'Tabelas auxiliares'!$A$65:$C$102,2,FALSE),"")</f>
        <v>Materiais didáticos e serviços - Editora</v>
      </c>
      <c r="H1008" s="51" t="str">
        <f>IFERROR(VLOOKUP($B1008,'Tabelas auxiliares'!$A$65:$C$102,3,FALSE),"")</f>
        <v>SERVICO DE ENCADERNAÇÃO /MATERIAL DE CONSUMO / MATERIAL PARA ATIVIDADES DA EDITORA / REGISTRO ISBN</v>
      </c>
      <c r="I1008" t="s">
        <v>631</v>
      </c>
      <c r="J1008" t="s">
        <v>2789</v>
      </c>
      <c r="K1008" t="s">
        <v>2790</v>
      </c>
      <c r="L1008" t="s">
        <v>2791</v>
      </c>
      <c r="M1008" t="s">
        <v>1412</v>
      </c>
      <c r="N1008" t="s">
        <v>166</v>
      </c>
      <c r="O1008" t="s">
        <v>167</v>
      </c>
      <c r="P1008" t="s">
        <v>200</v>
      </c>
      <c r="Q1008" t="s">
        <v>168</v>
      </c>
      <c r="R1008" t="s">
        <v>165</v>
      </c>
      <c r="S1008" t="s">
        <v>119</v>
      </c>
      <c r="T1008" t="s">
        <v>164</v>
      </c>
      <c r="U1008" t="s">
        <v>118</v>
      </c>
      <c r="V1008" t="s">
        <v>1911</v>
      </c>
      <c r="W1008" t="s">
        <v>1912</v>
      </c>
      <c r="X1008" s="51" t="str">
        <f t="shared" si="26"/>
        <v>3</v>
      </c>
      <c r="Y1008" s="51" t="str">
        <f>IF(T1008="","",IF(AND(T1008&lt;&gt;'Tabelas auxiliares'!$B$236,T1008&lt;&gt;'Tabelas auxiliares'!$B$237,T1008&lt;&gt;'Tabelas auxiliares'!$C$236,T1008&lt;&gt;'Tabelas auxiliares'!$C$237,T1008&lt;&gt;'Tabelas auxiliares'!$D$236),"FOLHA DE PESSOAL",IF(X1008='Tabelas auxiliares'!$A$237,"CUSTEIO",IF(X1008='Tabelas auxiliares'!$A$236,"INVESTIMENTO","ERRO - VERIFICAR"))))</f>
        <v>CUSTEIO</v>
      </c>
      <c r="Z1008" s="64">
        <f t="shared" si="27"/>
        <v>1000</v>
      </c>
      <c r="AC1008" s="44">
        <v>1000</v>
      </c>
    </row>
    <row r="1009" spans="1:29" x14ac:dyDescent="0.25">
      <c r="A1009" t="s">
        <v>594</v>
      </c>
      <c r="B1009" t="s">
        <v>327</v>
      </c>
      <c r="C1009" t="s">
        <v>595</v>
      </c>
      <c r="D1009" t="s">
        <v>31</v>
      </c>
      <c r="E1009" t="s">
        <v>117</v>
      </c>
      <c r="F1009" s="51" t="str">
        <f>IFERROR(VLOOKUP(D1009,'Tabelas auxiliares'!$A$3:$B$61,2,FALSE),"")</f>
        <v>ACI - SERVIÇOS GRÁFICOS * D.U.C</v>
      </c>
      <c r="G1009" s="51" t="str">
        <f>IFERROR(VLOOKUP($B1009,'Tabelas auxiliares'!$A$65:$C$102,2,FALSE),"")</f>
        <v>Materiais de consumo e serviços não acadêmicos</v>
      </c>
      <c r="H1009" s="51" t="str">
        <f>IFERROR(VLOOKUP($B1009,'Tabelas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09" t="s">
        <v>615</v>
      </c>
      <c r="J1009" t="s">
        <v>2792</v>
      </c>
      <c r="K1009" t="s">
        <v>2793</v>
      </c>
      <c r="L1009" t="s">
        <v>2794</v>
      </c>
      <c r="M1009" t="s">
        <v>2795</v>
      </c>
      <c r="N1009" t="s">
        <v>166</v>
      </c>
      <c r="O1009" t="s">
        <v>167</v>
      </c>
      <c r="P1009" t="s">
        <v>200</v>
      </c>
      <c r="Q1009" t="s">
        <v>168</v>
      </c>
      <c r="R1009" t="s">
        <v>165</v>
      </c>
      <c r="S1009" t="s">
        <v>119</v>
      </c>
      <c r="T1009" t="s">
        <v>164</v>
      </c>
      <c r="U1009" t="s">
        <v>118</v>
      </c>
      <c r="V1009" t="s">
        <v>1638</v>
      </c>
      <c r="W1009" t="s">
        <v>1639</v>
      </c>
      <c r="X1009" s="51" t="str">
        <f t="shared" si="26"/>
        <v>3</v>
      </c>
      <c r="Y1009" s="51" t="str">
        <f>IF(T1009="","",IF(AND(T1009&lt;&gt;'Tabelas auxiliares'!$B$236,T1009&lt;&gt;'Tabelas auxiliares'!$B$237,T1009&lt;&gt;'Tabelas auxiliares'!$C$236,T1009&lt;&gt;'Tabelas auxiliares'!$C$237,T1009&lt;&gt;'Tabelas auxiliares'!$D$236),"FOLHA DE PESSOAL",IF(X1009='Tabelas auxiliares'!$A$237,"CUSTEIO",IF(X1009='Tabelas auxiliares'!$A$236,"INVESTIMENTO","ERRO - VERIFICAR"))))</f>
        <v>CUSTEIO</v>
      </c>
      <c r="Z1009" s="64">
        <f t="shared" si="27"/>
        <v>24112.52</v>
      </c>
      <c r="AA1009" s="44">
        <v>20222.22</v>
      </c>
      <c r="AC1009" s="44">
        <v>3890.3</v>
      </c>
    </row>
    <row r="1010" spans="1:29" x14ac:dyDescent="0.25">
      <c r="A1010" t="s">
        <v>594</v>
      </c>
      <c r="B1010" t="s">
        <v>327</v>
      </c>
      <c r="C1010" t="s">
        <v>595</v>
      </c>
      <c r="D1010" t="s">
        <v>35</v>
      </c>
      <c r="E1010" t="s">
        <v>117</v>
      </c>
      <c r="F1010" s="51" t="str">
        <f>IFERROR(VLOOKUP(D1010,'Tabelas auxiliares'!$A$3:$B$61,2,FALSE),"")</f>
        <v>PU - PREFEITURA UNIVERSITÁRIA</v>
      </c>
      <c r="G1010" s="51" t="str">
        <f>IFERROR(VLOOKUP($B1010,'Tabelas auxiliares'!$A$65:$C$102,2,FALSE),"")</f>
        <v>Materiais de consumo e serviços não acadêmicos</v>
      </c>
      <c r="H1010" s="51" t="str">
        <f>IFERROR(VLOOKUP($B1010,'Tabelas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0" t="s">
        <v>637</v>
      </c>
      <c r="J1010" t="s">
        <v>2796</v>
      </c>
      <c r="K1010" t="s">
        <v>2797</v>
      </c>
      <c r="L1010" t="s">
        <v>2798</v>
      </c>
      <c r="M1010" t="s">
        <v>2799</v>
      </c>
      <c r="N1010" t="s">
        <v>166</v>
      </c>
      <c r="O1010" t="s">
        <v>167</v>
      </c>
      <c r="P1010" t="s">
        <v>200</v>
      </c>
      <c r="Q1010" t="s">
        <v>168</v>
      </c>
      <c r="R1010" t="s">
        <v>165</v>
      </c>
      <c r="S1010" t="s">
        <v>119</v>
      </c>
      <c r="T1010" t="s">
        <v>164</v>
      </c>
      <c r="U1010" t="s">
        <v>118</v>
      </c>
      <c r="V1010" t="s">
        <v>2595</v>
      </c>
      <c r="W1010" t="s">
        <v>2596</v>
      </c>
      <c r="X1010" s="51" t="str">
        <f t="shared" si="26"/>
        <v>3</v>
      </c>
      <c r="Y1010" s="51" t="str">
        <f>IF(T1010="","",IF(AND(T1010&lt;&gt;'Tabelas auxiliares'!$B$236,T1010&lt;&gt;'Tabelas auxiliares'!$B$237,T1010&lt;&gt;'Tabelas auxiliares'!$C$236,T1010&lt;&gt;'Tabelas auxiliares'!$C$237,T1010&lt;&gt;'Tabelas auxiliares'!$D$236),"FOLHA DE PESSOAL",IF(X1010='Tabelas auxiliares'!$A$237,"CUSTEIO",IF(X1010='Tabelas auxiliares'!$A$236,"INVESTIMENTO","ERRO - VERIFICAR"))))</f>
        <v>CUSTEIO</v>
      </c>
      <c r="Z1010" s="64">
        <f t="shared" si="27"/>
        <v>29100</v>
      </c>
      <c r="AC1010" s="44">
        <v>29100</v>
      </c>
    </row>
    <row r="1011" spans="1:29" x14ac:dyDescent="0.25">
      <c r="A1011" t="s">
        <v>594</v>
      </c>
      <c r="B1011" t="s">
        <v>327</v>
      </c>
      <c r="C1011" t="s">
        <v>595</v>
      </c>
      <c r="D1011" t="s">
        <v>35</v>
      </c>
      <c r="E1011" t="s">
        <v>117</v>
      </c>
      <c r="F1011" s="51" t="str">
        <f>IFERROR(VLOOKUP(D1011,'Tabelas auxiliares'!$A$3:$B$61,2,FALSE),"")</f>
        <v>PU - PREFEITURA UNIVERSITÁRIA</v>
      </c>
      <c r="G1011" s="51" t="str">
        <f>IFERROR(VLOOKUP($B1011,'Tabelas auxiliares'!$A$65:$C$102,2,FALSE),"")</f>
        <v>Materiais de consumo e serviços não acadêmicos</v>
      </c>
      <c r="H1011" s="51" t="str">
        <f>IFERROR(VLOOKUP($B1011,'Tabelas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1" t="s">
        <v>1485</v>
      </c>
      <c r="J1011" t="s">
        <v>2796</v>
      </c>
      <c r="K1011" t="s">
        <v>2800</v>
      </c>
      <c r="L1011" t="s">
        <v>2801</v>
      </c>
      <c r="M1011" t="s">
        <v>2802</v>
      </c>
      <c r="N1011" t="s">
        <v>166</v>
      </c>
      <c r="O1011" t="s">
        <v>167</v>
      </c>
      <c r="P1011" t="s">
        <v>200</v>
      </c>
      <c r="Q1011" t="s">
        <v>168</v>
      </c>
      <c r="R1011" t="s">
        <v>165</v>
      </c>
      <c r="S1011" t="s">
        <v>119</v>
      </c>
      <c r="T1011" t="s">
        <v>164</v>
      </c>
      <c r="U1011" t="s">
        <v>118</v>
      </c>
      <c r="V1011" t="s">
        <v>2595</v>
      </c>
      <c r="W1011" t="s">
        <v>2596</v>
      </c>
      <c r="X1011" s="51" t="str">
        <f t="shared" si="26"/>
        <v>3</v>
      </c>
      <c r="Y1011" s="51" t="str">
        <f>IF(T1011="","",IF(AND(T1011&lt;&gt;'Tabelas auxiliares'!$B$236,T1011&lt;&gt;'Tabelas auxiliares'!$B$237,T1011&lt;&gt;'Tabelas auxiliares'!$C$236,T1011&lt;&gt;'Tabelas auxiliares'!$C$237,T1011&lt;&gt;'Tabelas auxiliares'!$D$236),"FOLHA DE PESSOAL",IF(X1011='Tabelas auxiliares'!$A$237,"CUSTEIO",IF(X1011='Tabelas auxiliares'!$A$236,"INVESTIMENTO","ERRO - VERIFICAR"))))</f>
        <v>CUSTEIO</v>
      </c>
      <c r="Z1011" s="64">
        <f t="shared" si="27"/>
        <v>19300</v>
      </c>
      <c r="AC1011" s="44">
        <v>19300</v>
      </c>
    </row>
    <row r="1012" spans="1:29" x14ac:dyDescent="0.25">
      <c r="A1012" t="s">
        <v>594</v>
      </c>
      <c r="B1012" t="s">
        <v>327</v>
      </c>
      <c r="C1012" t="s">
        <v>595</v>
      </c>
      <c r="D1012" t="s">
        <v>35</v>
      </c>
      <c r="E1012" t="s">
        <v>117</v>
      </c>
      <c r="F1012" s="51" t="str">
        <f>IFERROR(VLOOKUP(D1012,'Tabelas auxiliares'!$A$3:$B$61,2,FALSE),"")</f>
        <v>PU - PREFEITURA UNIVERSITÁRIA</v>
      </c>
      <c r="G1012" s="51" t="str">
        <f>IFERROR(VLOOKUP($B1012,'Tabelas auxiliares'!$A$65:$C$102,2,FALSE),"")</f>
        <v>Materiais de consumo e serviços não acadêmicos</v>
      </c>
      <c r="H1012" s="51" t="str">
        <f>IFERROR(VLOOKUP($B1012,'Tabelas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2" t="s">
        <v>1485</v>
      </c>
      <c r="J1012" t="s">
        <v>2796</v>
      </c>
      <c r="K1012" t="s">
        <v>2803</v>
      </c>
      <c r="L1012" t="s">
        <v>2801</v>
      </c>
      <c r="M1012" t="s">
        <v>2804</v>
      </c>
      <c r="N1012" t="s">
        <v>166</v>
      </c>
      <c r="O1012" t="s">
        <v>167</v>
      </c>
      <c r="P1012" t="s">
        <v>200</v>
      </c>
      <c r="Q1012" t="s">
        <v>168</v>
      </c>
      <c r="R1012" t="s">
        <v>165</v>
      </c>
      <c r="S1012" t="s">
        <v>119</v>
      </c>
      <c r="T1012" t="s">
        <v>164</v>
      </c>
      <c r="U1012" t="s">
        <v>118</v>
      </c>
      <c r="V1012" t="s">
        <v>2595</v>
      </c>
      <c r="W1012" t="s">
        <v>2596</v>
      </c>
      <c r="X1012" s="51" t="str">
        <f t="shared" si="26"/>
        <v>3</v>
      </c>
      <c r="Y1012" s="51" t="str">
        <f>IF(T1012="","",IF(AND(T1012&lt;&gt;'Tabelas auxiliares'!$B$236,T1012&lt;&gt;'Tabelas auxiliares'!$B$237,T1012&lt;&gt;'Tabelas auxiliares'!$C$236,T1012&lt;&gt;'Tabelas auxiliares'!$C$237,T1012&lt;&gt;'Tabelas auxiliares'!$D$236),"FOLHA DE PESSOAL",IF(X1012='Tabelas auxiliares'!$A$237,"CUSTEIO",IF(X1012='Tabelas auxiliares'!$A$236,"INVESTIMENTO","ERRO - VERIFICAR"))))</f>
        <v>CUSTEIO</v>
      </c>
      <c r="Z1012" s="64">
        <f t="shared" si="27"/>
        <v>42000</v>
      </c>
      <c r="AC1012" s="44">
        <v>42000</v>
      </c>
    </row>
    <row r="1013" spans="1:29" x14ac:dyDescent="0.25">
      <c r="A1013" t="s">
        <v>594</v>
      </c>
      <c r="B1013" t="s">
        <v>327</v>
      </c>
      <c r="C1013" t="s">
        <v>595</v>
      </c>
      <c r="D1013" t="s">
        <v>35</v>
      </c>
      <c r="E1013" t="s">
        <v>117</v>
      </c>
      <c r="F1013" s="51" t="str">
        <f>IFERROR(VLOOKUP(D1013,'Tabelas auxiliares'!$A$3:$B$61,2,FALSE),"")</f>
        <v>PU - PREFEITURA UNIVERSITÁRIA</v>
      </c>
      <c r="G1013" s="51" t="str">
        <f>IFERROR(VLOOKUP($B1013,'Tabelas auxiliares'!$A$65:$C$102,2,FALSE),"")</f>
        <v>Materiais de consumo e serviços não acadêmicos</v>
      </c>
      <c r="H1013" s="51" t="str">
        <f>IFERROR(VLOOKUP($B1013,'Tabelas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3" t="s">
        <v>2538</v>
      </c>
      <c r="J1013" t="s">
        <v>2805</v>
      </c>
      <c r="K1013" t="s">
        <v>2806</v>
      </c>
      <c r="L1013" t="s">
        <v>2807</v>
      </c>
      <c r="M1013" t="s">
        <v>2490</v>
      </c>
      <c r="N1013" t="s">
        <v>166</v>
      </c>
      <c r="O1013" t="s">
        <v>167</v>
      </c>
      <c r="P1013" t="s">
        <v>200</v>
      </c>
      <c r="Q1013" t="s">
        <v>168</v>
      </c>
      <c r="R1013" t="s">
        <v>165</v>
      </c>
      <c r="S1013" t="s">
        <v>119</v>
      </c>
      <c r="T1013" t="s">
        <v>164</v>
      </c>
      <c r="U1013" t="s">
        <v>118</v>
      </c>
      <c r="V1013" t="s">
        <v>2477</v>
      </c>
      <c r="W1013" t="s">
        <v>2478</v>
      </c>
      <c r="X1013" s="51" t="str">
        <f t="shared" si="26"/>
        <v>3</v>
      </c>
      <c r="Y1013" s="51" t="str">
        <f>IF(T1013="","",IF(AND(T1013&lt;&gt;'Tabelas auxiliares'!$B$236,T1013&lt;&gt;'Tabelas auxiliares'!$B$237,T1013&lt;&gt;'Tabelas auxiliares'!$C$236,T1013&lt;&gt;'Tabelas auxiliares'!$C$237,T1013&lt;&gt;'Tabelas auxiliares'!$D$236),"FOLHA DE PESSOAL",IF(X1013='Tabelas auxiliares'!$A$237,"CUSTEIO",IF(X1013='Tabelas auxiliares'!$A$236,"INVESTIMENTO","ERRO - VERIFICAR"))))</f>
        <v>CUSTEIO</v>
      </c>
      <c r="Z1013" s="64">
        <f t="shared" si="27"/>
        <v>153.4</v>
      </c>
      <c r="AC1013" s="44">
        <v>153.4</v>
      </c>
    </row>
    <row r="1014" spans="1:29" x14ac:dyDescent="0.25">
      <c r="A1014" t="s">
        <v>594</v>
      </c>
      <c r="B1014" t="s">
        <v>327</v>
      </c>
      <c r="C1014" t="s">
        <v>595</v>
      </c>
      <c r="D1014" t="s">
        <v>35</v>
      </c>
      <c r="E1014" t="s">
        <v>117</v>
      </c>
      <c r="F1014" s="51" t="str">
        <f>IFERROR(VLOOKUP(D1014,'Tabelas auxiliares'!$A$3:$B$61,2,FALSE),"")</f>
        <v>PU - PREFEITURA UNIVERSITÁRIA</v>
      </c>
      <c r="G1014" s="51" t="str">
        <f>IFERROR(VLOOKUP($B1014,'Tabelas auxiliares'!$A$65:$C$102,2,FALSE),"")</f>
        <v>Materiais de consumo e serviços não acadêmicos</v>
      </c>
      <c r="H1014" s="51" t="str">
        <f>IFERROR(VLOOKUP($B1014,'Tabelas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4" t="s">
        <v>797</v>
      </c>
      <c r="J1014" t="s">
        <v>2808</v>
      </c>
      <c r="K1014" t="s">
        <v>2809</v>
      </c>
      <c r="L1014" t="s">
        <v>2810</v>
      </c>
      <c r="M1014" t="s">
        <v>2811</v>
      </c>
      <c r="N1014" t="s">
        <v>166</v>
      </c>
      <c r="O1014" t="s">
        <v>167</v>
      </c>
      <c r="P1014" t="s">
        <v>200</v>
      </c>
      <c r="Q1014" t="s">
        <v>168</v>
      </c>
      <c r="R1014" t="s">
        <v>165</v>
      </c>
      <c r="S1014" t="s">
        <v>597</v>
      </c>
      <c r="T1014" t="s">
        <v>164</v>
      </c>
      <c r="U1014" t="s">
        <v>118</v>
      </c>
      <c r="V1014" t="s">
        <v>2595</v>
      </c>
      <c r="W1014" t="s">
        <v>2596</v>
      </c>
      <c r="X1014" s="51" t="str">
        <f t="shared" si="26"/>
        <v>3</v>
      </c>
      <c r="Y1014" s="51" t="str">
        <f>IF(T1014="","",IF(AND(T1014&lt;&gt;'Tabelas auxiliares'!$B$236,T1014&lt;&gt;'Tabelas auxiliares'!$B$237,T1014&lt;&gt;'Tabelas auxiliares'!$C$236,T1014&lt;&gt;'Tabelas auxiliares'!$C$237,T1014&lt;&gt;'Tabelas auxiliares'!$D$236),"FOLHA DE PESSOAL",IF(X1014='Tabelas auxiliares'!$A$237,"CUSTEIO",IF(X1014='Tabelas auxiliares'!$A$236,"INVESTIMENTO","ERRO - VERIFICAR"))))</f>
        <v>CUSTEIO</v>
      </c>
      <c r="Z1014" s="64">
        <f t="shared" si="27"/>
        <v>13140.4</v>
      </c>
      <c r="AA1014" s="44">
        <v>13140.4</v>
      </c>
    </row>
    <row r="1015" spans="1:29" x14ac:dyDescent="0.25">
      <c r="A1015" t="s">
        <v>594</v>
      </c>
      <c r="B1015" t="s">
        <v>327</v>
      </c>
      <c r="C1015" t="s">
        <v>595</v>
      </c>
      <c r="D1015" t="s">
        <v>35</v>
      </c>
      <c r="E1015" t="s">
        <v>117</v>
      </c>
      <c r="F1015" s="51" t="str">
        <f>IFERROR(VLOOKUP(D1015,'Tabelas auxiliares'!$A$3:$B$61,2,FALSE),"")</f>
        <v>PU - PREFEITURA UNIVERSITÁRIA</v>
      </c>
      <c r="G1015" s="51" t="str">
        <f>IFERROR(VLOOKUP($B1015,'Tabelas auxiliares'!$A$65:$C$102,2,FALSE),"")</f>
        <v>Materiais de consumo e serviços não acadêmicos</v>
      </c>
      <c r="H1015" s="51" t="str">
        <f>IFERROR(VLOOKUP($B1015,'Tabelas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5" t="s">
        <v>797</v>
      </c>
      <c r="J1015" t="s">
        <v>2812</v>
      </c>
      <c r="K1015" t="s">
        <v>2813</v>
      </c>
      <c r="L1015" t="s">
        <v>2814</v>
      </c>
      <c r="M1015" t="s">
        <v>2815</v>
      </c>
      <c r="N1015" t="s">
        <v>166</v>
      </c>
      <c r="O1015" t="s">
        <v>167</v>
      </c>
      <c r="P1015" t="s">
        <v>200</v>
      </c>
      <c r="Q1015" t="s">
        <v>168</v>
      </c>
      <c r="R1015" t="s">
        <v>165</v>
      </c>
      <c r="S1015" t="s">
        <v>597</v>
      </c>
      <c r="T1015" t="s">
        <v>164</v>
      </c>
      <c r="U1015" t="s">
        <v>118</v>
      </c>
      <c r="V1015" t="s">
        <v>2613</v>
      </c>
      <c r="W1015" t="s">
        <v>2614</v>
      </c>
      <c r="X1015" s="51" t="str">
        <f t="shared" si="26"/>
        <v>3</v>
      </c>
      <c r="Y1015" s="51" t="str">
        <f>IF(T1015="","",IF(AND(T1015&lt;&gt;'Tabelas auxiliares'!$B$236,T1015&lt;&gt;'Tabelas auxiliares'!$B$237,T1015&lt;&gt;'Tabelas auxiliares'!$C$236,T1015&lt;&gt;'Tabelas auxiliares'!$C$237,T1015&lt;&gt;'Tabelas auxiliares'!$D$236),"FOLHA DE PESSOAL",IF(X1015='Tabelas auxiliares'!$A$237,"CUSTEIO",IF(X1015='Tabelas auxiliares'!$A$236,"INVESTIMENTO","ERRO - VERIFICAR"))))</f>
        <v>CUSTEIO</v>
      </c>
      <c r="Z1015" s="64">
        <f t="shared" si="27"/>
        <v>3800</v>
      </c>
      <c r="AC1015" s="44">
        <v>3800</v>
      </c>
    </row>
    <row r="1016" spans="1:29" x14ac:dyDescent="0.25">
      <c r="A1016" t="s">
        <v>594</v>
      </c>
      <c r="B1016" t="s">
        <v>327</v>
      </c>
      <c r="C1016" t="s">
        <v>595</v>
      </c>
      <c r="D1016" t="s">
        <v>35</v>
      </c>
      <c r="E1016" t="s">
        <v>117</v>
      </c>
      <c r="F1016" s="51" t="str">
        <f>IFERROR(VLOOKUP(D1016,'Tabelas auxiliares'!$A$3:$B$61,2,FALSE),"")</f>
        <v>PU - PREFEITURA UNIVERSITÁRIA</v>
      </c>
      <c r="G1016" s="51" t="str">
        <f>IFERROR(VLOOKUP($B1016,'Tabelas auxiliares'!$A$65:$C$102,2,FALSE),"")</f>
        <v>Materiais de consumo e serviços não acadêmicos</v>
      </c>
      <c r="H1016" s="51" t="str">
        <f>IFERROR(VLOOKUP($B1016,'Tabelas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6" t="s">
        <v>630</v>
      </c>
      <c r="J1016" t="s">
        <v>2816</v>
      </c>
      <c r="K1016" t="s">
        <v>2817</v>
      </c>
      <c r="L1016" t="s">
        <v>2818</v>
      </c>
      <c r="M1016" t="s">
        <v>2819</v>
      </c>
      <c r="N1016" t="s">
        <v>166</v>
      </c>
      <c r="O1016" t="s">
        <v>167</v>
      </c>
      <c r="P1016" t="s">
        <v>200</v>
      </c>
      <c r="Q1016" t="s">
        <v>168</v>
      </c>
      <c r="R1016" t="s">
        <v>165</v>
      </c>
      <c r="S1016" t="s">
        <v>597</v>
      </c>
      <c r="T1016" t="s">
        <v>164</v>
      </c>
      <c r="U1016" t="s">
        <v>118</v>
      </c>
      <c r="V1016" t="s">
        <v>1674</v>
      </c>
      <c r="W1016" t="s">
        <v>1675</v>
      </c>
      <c r="X1016" s="51" t="str">
        <f t="shared" si="26"/>
        <v>3</v>
      </c>
      <c r="Y1016" s="51" t="str">
        <f>IF(T1016="","",IF(AND(T1016&lt;&gt;'Tabelas auxiliares'!$B$236,T1016&lt;&gt;'Tabelas auxiliares'!$B$237,T1016&lt;&gt;'Tabelas auxiliares'!$C$236,T1016&lt;&gt;'Tabelas auxiliares'!$C$237,T1016&lt;&gt;'Tabelas auxiliares'!$D$236),"FOLHA DE PESSOAL",IF(X1016='Tabelas auxiliares'!$A$237,"CUSTEIO",IF(X1016='Tabelas auxiliares'!$A$236,"INVESTIMENTO","ERRO - VERIFICAR"))))</f>
        <v>CUSTEIO</v>
      </c>
      <c r="Z1016" s="64">
        <f t="shared" si="27"/>
        <v>1404.5</v>
      </c>
      <c r="AC1016" s="44">
        <v>1404.5</v>
      </c>
    </row>
    <row r="1017" spans="1:29" x14ac:dyDescent="0.25">
      <c r="A1017" t="s">
        <v>594</v>
      </c>
      <c r="B1017" t="s">
        <v>327</v>
      </c>
      <c r="C1017" t="s">
        <v>595</v>
      </c>
      <c r="D1017" t="s">
        <v>35</v>
      </c>
      <c r="E1017" t="s">
        <v>117</v>
      </c>
      <c r="F1017" s="51" t="str">
        <f>IFERROR(VLOOKUP(D1017,'Tabelas auxiliares'!$A$3:$B$61,2,FALSE),"")</f>
        <v>PU - PREFEITURA UNIVERSITÁRIA</v>
      </c>
      <c r="G1017" s="51" t="str">
        <f>IFERROR(VLOOKUP($B1017,'Tabelas auxiliares'!$A$65:$C$102,2,FALSE),"")</f>
        <v>Materiais de consumo e serviços não acadêmicos</v>
      </c>
      <c r="H1017" s="51" t="str">
        <f>IFERROR(VLOOKUP($B1017,'Tabelas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7" t="s">
        <v>630</v>
      </c>
      <c r="J1017" t="s">
        <v>2816</v>
      </c>
      <c r="K1017" t="s">
        <v>2820</v>
      </c>
      <c r="L1017" t="s">
        <v>2821</v>
      </c>
      <c r="M1017" t="s">
        <v>2822</v>
      </c>
      <c r="N1017" t="s">
        <v>166</v>
      </c>
      <c r="O1017" t="s">
        <v>167</v>
      </c>
      <c r="P1017" t="s">
        <v>200</v>
      </c>
      <c r="Q1017" t="s">
        <v>168</v>
      </c>
      <c r="R1017" t="s">
        <v>165</v>
      </c>
      <c r="S1017" t="s">
        <v>597</v>
      </c>
      <c r="T1017" t="s">
        <v>164</v>
      </c>
      <c r="U1017" t="s">
        <v>118</v>
      </c>
      <c r="V1017" t="s">
        <v>1674</v>
      </c>
      <c r="W1017" t="s">
        <v>1675</v>
      </c>
      <c r="X1017" s="51" t="str">
        <f t="shared" si="26"/>
        <v>3</v>
      </c>
      <c r="Y1017" s="51" t="str">
        <f>IF(T1017="","",IF(AND(T1017&lt;&gt;'Tabelas auxiliares'!$B$236,T1017&lt;&gt;'Tabelas auxiliares'!$B$237,T1017&lt;&gt;'Tabelas auxiliares'!$C$236,T1017&lt;&gt;'Tabelas auxiliares'!$C$237,T1017&lt;&gt;'Tabelas auxiliares'!$D$236),"FOLHA DE PESSOAL",IF(X1017='Tabelas auxiliares'!$A$237,"CUSTEIO",IF(X1017='Tabelas auxiliares'!$A$236,"INVESTIMENTO","ERRO - VERIFICAR"))))</f>
        <v>CUSTEIO</v>
      </c>
      <c r="Z1017" s="64">
        <f t="shared" si="27"/>
        <v>1750</v>
      </c>
      <c r="AC1017" s="44">
        <v>1750</v>
      </c>
    </row>
    <row r="1018" spans="1:29" x14ac:dyDescent="0.25">
      <c r="A1018" t="s">
        <v>594</v>
      </c>
      <c r="B1018" t="s">
        <v>327</v>
      </c>
      <c r="C1018" t="s">
        <v>595</v>
      </c>
      <c r="D1018" t="s">
        <v>35</v>
      </c>
      <c r="E1018" t="s">
        <v>117</v>
      </c>
      <c r="F1018" s="51" t="str">
        <f>IFERROR(VLOOKUP(D1018,'Tabelas auxiliares'!$A$3:$B$61,2,FALSE),"")</f>
        <v>PU - PREFEITURA UNIVERSITÁRIA</v>
      </c>
      <c r="G1018" s="51" t="str">
        <f>IFERROR(VLOOKUP($B1018,'Tabelas auxiliares'!$A$65:$C$102,2,FALSE),"")</f>
        <v>Materiais de consumo e serviços não acadêmicos</v>
      </c>
      <c r="H1018" s="51" t="str">
        <f>IFERROR(VLOOKUP($B1018,'Tabelas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8" t="s">
        <v>630</v>
      </c>
      <c r="J1018" t="s">
        <v>2816</v>
      </c>
      <c r="K1018" t="s">
        <v>2823</v>
      </c>
      <c r="L1018" t="s">
        <v>2821</v>
      </c>
      <c r="M1018" t="s">
        <v>2824</v>
      </c>
      <c r="N1018" t="s">
        <v>166</v>
      </c>
      <c r="O1018" t="s">
        <v>167</v>
      </c>
      <c r="P1018" t="s">
        <v>200</v>
      </c>
      <c r="Q1018" t="s">
        <v>168</v>
      </c>
      <c r="R1018" t="s">
        <v>165</v>
      </c>
      <c r="S1018" t="s">
        <v>597</v>
      </c>
      <c r="T1018" t="s">
        <v>164</v>
      </c>
      <c r="U1018" t="s">
        <v>118</v>
      </c>
      <c r="V1018" t="s">
        <v>1674</v>
      </c>
      <c r="W1018" t="s">
        <v>1675</v>
      </c>
      <c r="X1018" s="51" t="str">
        <f t="shared" si="26"/>
        <v>3</v>
      </c>
      <c r="Y1018" s="51" t="str">
        <f>IF(T1018="","",IF(AND(T1018&lt;&gt;'Tabelas auxiliares'!$B$236,T1018&lt;&gt;'Tabelas auxiliares'!$B$237,T1018&lt;&gt;'Tabelas auxiliares'!$C$236,T1018&lt;&gt;'Tabelas auxiliares'!$C$237,T1018&lt;&gt;'Tabelas auxiliares'!$D$236),"FOLHA DE PESSOAL",IF(X1018='Tabelas auxiliares'!$A$237,"CUSTEIO",IF(X1018='Tabelas auxiliares'!$A$236,"INVESTIMENTO","ERRO - VERIFICAR"))))</f>
        <v>CUSTEIO</v>
      </c>
      <c r="Z1018" s="64">
        <f t="shared" si="27"/>
        <v>2970</v>
      </c>
      <c r="AC1018" s="44">
        <v>2970</v>
      </c>
    </row>
    <row r="1019" spans="1:29" x14ac:dyDescent="0.25">
      <c r="A1019" t="s">
        <v>594</v>
      </c>
      <c r="B1019" t="s">
        <v>327</v>
      </c>
      <c r="C1019" t="s">
        <v>595</v>
      </c>
      <c r="D1019" t="s">
        <v>37</v>
      </c>
      <c r="E1019" t="s">
        <v>117</v>
      </c>
      <c r="F1019" s="51" t="str">
        <f>IFERROR(VLOOKUP(D1019,'Tabelas auxiliares'!$A$3:$B$61,2,FALSE),"")</f>
        <v>PU - MATERIAL DE EXPEDIENTE * D.U.C</v>
      </c>
      <c r="G1019" s="51" t="str">
        <f>IFERROR(VLOOKUP($B1019,'Tabelas auxiliares'!$A$65:$C$102,2,FALSE),"")</f>
        <v>Materiais de consumo e serviços não acadêmicos</v>
      </c>
      <c r="H1019" s="51" t="str">
        <f>IFERROR(VLOOKUP($B1019,'Tabelas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19" t="s">
        <v>1443</v>
      </c>
      <c r="J1019" t="s">
        <v>2825</v>
      </c>
      <c r="K1019" t="s">
        <v>2826</v>
      </c>
      <c r="L1019" t="s">
        <v>2827</v>
      </c>
      <c r="M1019" t="s">
        <v>2828</v>
      </c>
      <c r="N1019" t="s">
        <v>166</v>
      </c>
      <c r="O1019" t="s">
        <v>167</v>
      </c>
      <c r="P1019" t="s">
        <v>200</v>
      </c>
      <c r="Q1019" t="s">
        <v>168</v>
      </c>
      <c r="R1019" t="s">
        <v>165</v>
      </c>
      <c r="S1019" t="s">
        <v>119</v>
      </c>
      <c r="T1019" t="s">
        <v>164</v>
      </c>
      <c r="U1019" t="s">
        <v>118</v>
      </c>
      <c r="V1019" t="s">
        <v>1674</v>
      </c>
      <c r="W1019" t="s">
        <v>1675</v>
      </c>
      <c r="X1019" s="51" t="str">
        <f t="shared" si="26"/>
        <v>3</v>
      </c>
      <c r="Y1019" s="51" t="str">
        <f>IF(T1019="","",IF(AND(T1019&lt;&gt;'Tabelas auxiliares'!$B$236,T1019&lt;&gt;'Tabelas auxiliares'!$B$237,T1019&lt;&gt;'Tabelas auxiliares'!$C$236,T1019&lt;&gt;'Tabelas auxiliares'!$C$237,T1019&lt;&gt;'Tabelas auxiliares'!$D$236),"FOLHA DE PESSOAL",IF(X1019='Tabelas auxiliares'!$A$237,"CUSTEIO",IF(X1019='Tabelas auxiliares'!$A$236,"INVESTIMENTO","ERRO - VERIFICAR"))))</f>
        <v>CUSTEIO</v>
      </c>
      <c r="Z1019" s="64">
        <f t="shared" si="27"/>
        <v>30000</v>
      </c>
      <c r="AA1019" s="44">
        <v>30000</v>
      </c>
    </row>
    <row r="1020" spans="1:29" x14ac:dyDescent="0.25">
      <c r="A1020" t="s">
        <v>594</v>
      </c>
      <c r="B1020" t="s">
        <v>327</v>
      </c>
      <c r="C1020" t="s">
        <v>595</v>
      </c>
      <c r="D1020" t="s">
        <v>79</v>
      </c>
      <c r="E1020" t="s">
        <v>117</v>
      </c>
      <c r="F1020" s="51" t="str">
        <f>IFERROR(VLOOKUP(D1020,'Tabelas auxiliares'!$A$3:$B$61,2,FALSE),"")</f>
        <v>NTI - SUPRIMENTO DE INFORMÁTICA * D.U.C</v>
      </c>
      <c r="G1020" s="51" t="str">
        <f>IFERROR(VLOOKUP($B1020,'Tabelas auxiliares'!$A$65:$C$102,2,FALSE),"")</f>
        <v>Materiais de consumo e serviços não acadêmicos</v>
      </c>
      <c r="H1020" s="51" t="str">
        <f>IFERROR(VLOOKUP($B1020,'Tabelas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0" t="s">
        <v>1816</v>
      </c>
      <c r="J1020" t="s">
        <v>2829</v>
      </c>
      <c r="K1020" t="s">
        <v>2830</v>
      </c>
      <c r="L1020" t="s">
        <v>2831</v>
      </c>
      <c r="M1020" t="s">
        <v>2832</v>
      </c>
      <c r="N1020" t="s">
        <v>166</v>
      </c>
      <c r="O1020" t="s">
        <v>167</v>
      </c>
      <c r="P1020" t="s">
        <v>200</v>
      </c>
      <c r="Q1020" t="s">
        <v>168</v>
      </c>
      <c r="R1020" t="s">
        <v>165</v>
      </c>
      <c r="S1020" t="s">
        <v>119</v>
      </c>
      <c r="T1020" t="s">
        <v>164</v>
      </c>
      <c r="U1020" t="s">
        <v>118</v>
      </c>
      <c r="V1020" t="s">
        <v>2766</v>
      </c>
      <c r="W1020" t="s">
        <v>2767</v>
      </c>
      <c r="X1020" s="51" t="str">
        <f t="shared" si="26"/>
        <v>3</v>
      </c>
      <c r="Y1020" s="51" t="str">
        <f>IF(T1020="","",IF(AND(T1020&lt;&gt;'Tabelas auxiliares'!$B$236,T1020&lt;&gt;'Tabelas auxiliares'!$B$237,T1020&lt;&gt;'Tabelas auxiliares'!$C$236,T1020&lt;&gt;'Tabelas auxiliares'!$C$237,T1020&lt;&gt;'Tabelas auxiliares'!$D$236),"FOLHA DE PESSOAL",IF(X1020='Tabelas auxiliares'!$A$237,"CUSTEIO",IF(X1020='Tabelas auxiliares'!$A$236,"INVESTIMENTO","ERRO - VERIFICAR"))))</f>
        <v>CUSTEIO</v>
      </c>
      <c r="Z1020" s="64">
        <f t="shared" si="27"/>
        <v>47862</v>
      </c>
      <c r="AC1020" s="44">
        <v>47862</v>
      </c>
    </row>
    <row r="1021" spans="1:29" x14ac:dyDescent="0.25">
      <c r="A1021" t="s">
        <v>594</v>
      </c>
      <c r="B1021" t="s">
        <v>327</v>
      </c>
      <c r="C1021" t="s">
        <v>595</v>
      </c>
      <c r="D1021" t="s">
        <v>88</v>
      </c>
      <c r="E1021" t="s">
        <v>117</v>
      </c>
      <c r="F1021" s="51" t="str">
        <f>IFERROR(VLOOKUP(D1021,'Tabelas auxiliares'!$A$3:$B$61,2,FALSE),"")</f>
        <v>SUGEPE - SUPERINTENDÊNCIA DE GESTÃO DE PESSOAS</v>
      </c>
      <c r="G1021" s="51" t="str">
        <f>IFERROR(VLOOKUP($B1021,'Tabelas auxiliares'!$A$65:$C$102,2,FALSE),"")</f>
        <v>Materiais de consumo e serviços não acadêmicos</v>
      </c>
      <c r="H1021" s="51" t="str">
        <f>IFERROR(VLOOKUP($B1021,'Tabelas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1" t="s">
        <v>1633</v>
      </c>
      <c r="J1021" t="s">
        <v>2833</v>
      </c>
      <c r="K1021" t="s">
        <v>2834</v>
      </c>
      <c r="L1021" t="s">
        <v>2835</v>
      </c>
      <c r="M1021" t="s">
        <v>2836</v>
      </c>
      <c r="N1021" t="s">
        <v>166</v>
      </c>
      <c r="O1021" t="s">
        <v>167</v>
      </c>
      <c r="P1021" t="s">
        <v>200</v>
      </c>
      <c r="Q1021" t="s">
        <v>168</v>
      </c>
      <c r="R1021" t="s">
        <v>165</v>
      </c>
      <c r="S1021" t="s">
        <v>119</v>
      </c>
      <c r="T1021" t="s">
        <v>164</v>
      </c>
      <c r="U1021" t="s">
        <v>118</v>
      </c>
      <c r="V1021" t="s">
        <v>2837</v>
      </c>
      <c r="W1021" t="s">
        <v>2838</v>
      </c>
      <c r="X1021" s="51" t="str">
        <f t="shared" si="26"/>
        <v>3</v>
      </c>
      <c r="Y1021" s="51" t="str">
        <f>IF(T1021="","",IF(AND(T1021&lt;&gt;'Tabelas auxiliares'!$B$236,T1021&lt;&gt;'Tabelas auxiliares'!$B$237,T1021&lt;&gt;'Tabelas auxiliares'!$C$236,T1021&lt;&gt;'Tabelas auxiliares'!$C$237,T1021&lt;&gt;'Tabelas auxiliares'!$D$236),"FOLHA DE PESSOAL",IF(X1021='Tabelas auxiliares'!$A$237,"CUSTEIO",IF(X1021='Tabelas auxiliares'!$A$236,"INVESTIMENTO","ERRO - VERIFICAR"))))</f>
        <v>CUSTEIO</v>
      </c>
      <c r="Z1021" s="64">
        <f t="shared" si="27"/>
        <v>20962</v>
      </c>
      <c r="AC1021" s="44">
        <v>20962</v>
      </c>
    </row>
    <row r="1022" spans="1:29" x14ac:dyDescent="0.25">
      <c r="A1022" t="s">
        <v>594</v>
      </c>
      <c r="B1022" t="s">
        <v>327</v>
      </c>
      <c r="C1022" t="s">
        <v>595</v>
      </c>
      <c r="D1022" t="s">
        <v>88</v>
      </c>
      <c r="E1022" t="s">
        <v>117</v>
      </c>
      <c r="F1022" s="51" t="str">
        <f>IFERROR(VLOOKUP(D1022,'Tabelas auxiliares'!$A$3:$B$61,2,FALSE),"")</f>
        <v>SUGEPE - SUPERINTENDÊNCIA DE GESTÃO DE PESSOAS</v>
      </c>
      <c r="G1022" s="51" t="str">
        <f>IFERROR(VLOOKUP($B1022,'Tabelas auxiliares'!$A$65:$C$102,2,FALSE),"")</f>
        <v>Materiais de consumo e serviços não acadêmicos</v>
      </c>
      <c r="H1022" s="51" t="str">
        <f>IFERROR(VLOOKUP($B1022,'Tabelas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2" t="s">
        <v>1633</v>
      </c>
      <c r="J1022" t="s">
        <v>2833</v>
      </c>
      <c r="K1022" t="s">
        <v>2839</v>
      </c>
      <c r="L1022" t="s">
        <v>2835</v>
      </c>
      <c r="M1022" t="s">
        <v>2840</v>
      </c>
      <c r="N1022" t="s">
        <v>166</v>
      </c>
      <c r="O1022" t="s">
        <v>167</v>
      </c>
      <c r="P1022" t="s">
        <v>200</v>
      </c>
      <c r="Q1022" t="s">
        <v>168</v>
      </c>
      <c r="R1022" t="s">
        <v>165</v>
      </c>
      <c r="S1022" t="s">
        <v>119</v>
      </c>
      <c r="T1022" t="s">
        <v>164</v>
      </c>
      <c r="U1022" t="s">
        <v>118</v>
      </c>
      <c r="V1022" t="s">
        <v>2841</v>
      </c>
      <c r="W1022" t="s">
        <v>2842</v>
      </c>
      <c r="X1022" s="51" t="str">
        <f t="shared" si="26"/>
        <v>3</v>
      </c>
      <c r="Y1022" s="51" t="str">
        <f>IF(T1022="","",IF(AND(T1022&lt;&gt;'Tabelas auxiliares'!$B$236,T1022&lt;&gt;'Tabelas auxiliares'!$B$237,T1022&lt;&gt;'Tabelas auxiliares'!$C$236,T1022&lt;&gt;'Tabelas auxiliares'!$C$237,T1022&lt;&gt;'Tabelas auxiliares'!$D$236),"FOLHA DE PESSOAL",IF(X1022='Tabelas auxiliares'!$A$237,"CUSTEIO",IF(X1022='Tabelas auxiliares'!$A$236,"INVESTIMENTO","ERRO - VERIFICAR"))))</f>
        <v>CUSTEIO</v>
      </c>
      <c r="Z1022" s="64">
        <f t="shared" si="27"/>
        <v>5119.2</v>
      </c>
      <c r="AA1022" s="44">
        <v>630</v>
      </c>
      <c r="AC1022" s="44">
        <v>4489.2</v>
      </c>
    </row>
    <row r="1023" spans="1:29" x14ac:dyDescent="0.25">
      <c r="A1023" t="s">
        <v>594</v>
      </c>
      <c r="B1023" t="s">
        <v>327</v>
      </c>
      <c r="C1023" t="s">
        <v>595</v>
      </c>
      <c r="D1023" t="s">
        <v>88</v>
      </c>
      <c r="E1023" t="s">
        <v>117</v>
      </c>
      <c r="F1023" s="51" t="str">
        <f>IFERROR(VLOOKUP(D1023,'Tabelas auxiliares'!$A$3:$B$61,2,FALSE),"")</f>
        <v>SUGEPE - SUPERINTENDÊNCIA DE GESTÃO DE PESSOAS</v>
      </c>
      <c r="G1023" s="51" t="str">
        <f>IFERROR(VLOOKUP($B1023,'Tabelas auxiliares'!$A$65:$C$102,2,FALSE),"")</f>
        <v>Materiais de consumo e serviços não acadêmicos</v>
      </c>
      <c r="H1023" s="51" t="str">
        <f>IFERROR(VLOOKUP($B1023,'Tabelas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3" t="s">
        <v>628</v>
      </c>
      <c r="J1023" t="s">
        <v>2843</v>
      </c>
      <c r="K1023" t="s">
        <v>2844</v>
      </c>
      <c r="L1023" t="s">
        <v>1390</v>
      </c>
      <c r="M1023" t="s">
        <v>2845</v>
      </c>
      <c r="N1023" t="s">
        <v>166</v>
      </c>
      <c r="O1023" t="s">
        <v>167</v>
      </c>
      <c r="P1023" t="s">
        <v>200</v>
      </c>
      <c r="Q1023" t="s">
        <v>168</v>
      </c>
      <c r="R1023" t="s">
        <v>165</v>
      </c>
      <c r="S1023" t="s">
        <v>119</v>
      </c>
      <c r="T1023" t="s">
        <v>164</v>
      </c>
      <c r="U1023" t="s">
        <v>118</v>
      </c>
      <c r="V1023" t="s">
        <v>2837</v>
      </c>
      <c r="W1023" t="s">
        <v>2838</v>
      </c>
      <c r="X1023" s="51" t="str">
        <f t="shared" si="26"/>
        <v>3</v>
      </c>
      <c r="Y1023" s="51" t="str">
        <f>IF(T1023="","",IF(AND(T1023&lt;&gt;'Tabelas auxiliares'!$B$236,T1023&lt;&gt;'Tabelas auxiliares'!$B$237,T1023&lt;&gt;'Tabelas auxiliares'!$C$236,T1023&lt;&gt;'Tabelas auxiliares'!$C$237,T1023&lt;&gt;'Tabelas auxiliares'!$D$236),"FOLHA DE PESSOAL",IF(X1023='Tabelas auxiliares'!$A$237,"CUSTEIO",IF(X1023='Tabelas auxiliares'!$A$236,"INVESTIMENTO","ERRO - VERIFICAR"))))</f>
        <v>CUSTEIO</v>
      </c>
      <c r="Z1023" s="64">
        <f t="shared" si="27"/>
        <v>206.7</v>
      </c>
      <c r="AC1023" s="44">
        <v>206.7</v>
      </c>
    </row>
    <row r="1024" spans="1:29" x14ac:dyDescent="0.25">
      <c r="A1024" t="s">
        <v>594</v>
      </c>
      <c r="B1024" t="s">
        <v>327</v>
      </c>
      <c r="C1024" t="s">
        <v>595</v>
      </c>
      <c r="D1024" t="s">
        <v>88</v>
      </c>
      <c r="E1024" t="s">
        <v>117</v>
      </c>
      <c r="F1024" s="51" t="str">
        <f>IFERROR(VLOOKUP(D1024,'Tabelas auxiliares'!$A$3:$B$61,2,FALSE),"")</f>
        <v>SUGEPE - SUPERINTENDÊNCIA DE GESTÃO DE PESSOAS</v>
      </c>
      <c r="G1024" s="51" t="str">
        <f>IFERROR(VLOOKUP($B1024,'Tabelas auxiliares'!$A$65:$C$102,2,FALSE),"")</f>
        <v>Materiais de consumo e serviços não acadêmicos</v>
      </c>
      <c r="H1024" s="51" t="str">
        <f>IFERROR(VLOOKUP($B1024,'Tabelas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4" t="s">
        <v>628</v>
      </c>
      <c r="J1024" t="s">
        <v>2843</v>
      </c>
      <c r="K1024" t="s">
        <v>2844</v>
      </c>
      <c r="L1024" t="s">
        <v>1390</v>
      </c>
      <c r="M1024" t="s">
        <v>2845</v>
      </c>
      <c r="N1024" t="s">
        <v>166</v>
      </c>
      <c r="O1024" t="s">
        <v>167</v>
      </c>
      <c r="P1024" t="s">
        <v>200</v>
      </c>
      <c r="Q1024" t="s">
        <v>168</v>
      </c>
      <c r="R1024" t="s">
        <v>165</v>
      </c>
      <c r="S1024" t="s">
        <v>119</v>
      </c>
      <c r="T1024" t="s">
        <v>164</v>
      </c>
      <c r="U1024" t="s">
        <v>118</v>
      </c>
      <c r="V1024" t="s">
        <v>1395</v>
      </c>
      <c r="W1024" t="s">
        <v>1396</v>
      </c>
      <c r="X1024" s="51" t="str">
        <f t="shared" si="26"/>
        <v>3</v>
      </c>
      <c r="Y1024" s="51" t="str">
        <f>IF(T1024="","",IF(AND(T1024&lt;&gt;'Tabelas auxiliares'!$B$236,T1024&lt;&gt;'Tabelas auxiliares'!$B$237,T1024&lt;&gt;'Tabelas auxiliares'!$C$236,T1024&lt;&gt;'Tabelas auxiliares'!$C$237,T1024&lt;&gt;'Tabelas auxiliares'!$D$236),"FOLHA DE PESSOAL",IF(X1024='Tabelas auxiliares'!$A$237,"CUSTEIO",IF(X1024='Tabelas auxiliares'!$A$236,"INVESTIMENTO","ERRO - VERIFICAR"))))</f>
        <v>CUSTEIO</v>
      </c>
      <c r="Z1024" s="64">
        <f t="shared" si="27"/>
        <v>1553.3</v>
      </c>
      <c r="AA1024" s="44">
        <v>1524.87</v>
      </c>
      <c r="AC1024" s="44">
        <v>28.43</v>
      </c>
    </row>
    <row r="1025" spans="1:29" x14ac:dyDescent="0.25">
      <c r="A1025" t="s">
        <v>594</v>
      </c>
      <c r="B1025" t="s">
        <v>327</v>
      </c>
      <c r="C1025" t="s">
        <v>595</v>
      </c>
      <c r="D1025" t="s">
        <v>88</v>
      </c>
      <c r="E1025" t="s">
        <v>117</v>
      </c>
      <c r="F1025" s="51" t="str">
        <f>IFERROR(VLOOKUP(D1025,'Tabelas auxiliares'!$A$3:$B$61,2,FALSE),"")</f>
        <v>SUGEPE - SUPERINTENDÊNCIA DE GESTÃO DE PESSOAS</v>
      </c>
      <c r="G1025" s="51" t="str">
        <f>IFERROR(VLOOKUP($B1025,'Tabelas auxiliares'!$A$65:$C$102,2,FALSE),"")</f>
        <v>Materiais de consumo e serviços não acadêmicos</v>
      </c>
      <c r="H1025" s="51" t="str">
        <f>IFERROR(VLOOKUP($B1025,'Tabelas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5" t="s">
        <v>2846</v>
      </c>
      <c r="J1025" t="s">
        <v>2843</v>
      </c>
      <c r="K1025" t="s">
        <v>2847</v>
      </c>
      <c r="L1025" t="s">
        <v>1390</v>
      </c>
      <c r="M1025" t="s">
        <v>2845</v>
      </c>
      <c r="N1025" t="s">
        <v>166</v>
      </c>
      <c r="O1025" t="s">
        <v>167</v>
      </c>
      <c r="P1025" t="s">
        <v>200</v>
      </c>
      <c r="Q1025" t="s">
        <v>168</v>
      </c>
      <c r="R1025" t="s">
        <v>165</v>
      </c>
      <c r="S1025" t="s">
        <v>119</v>
      </c>
      <c r="T1025" t="s">
        <v>164</v>
      </c>
      <c r="U1025" t="s">
        <v>118</v>
      </c>
      <c r="V1025" t="s">
        <v>2595</v>
      </c>
      <c r="W1025" t="s">
        <v>2596</v>
      </c>
      <c r="X1025" s="51" t="str">
        <f t="shared" si="26"/>
        <v>3</v>
      </c>
      <c r="Y1025" s="51" t="str">
        <f>IF(T1025="","",IF(AND(T1025&lt;&gt;'Tabelas auxiliares'!$B$236,T1025&lt;&gt;'Tabelas auxiliares'!$B$237,T1025&lt;&gt;'Tabelas auxiliares'!$C$236,T1025&lt;&gt;'Tabelas auxiliares'!$C$237,T1025&lt;&gt;'Tabelas auxiliares'!$D$236),"FOLHA DE PESSOAL",IF(X1025='Tabelas auxiliares'!$A$237,"CUSTEIO",IF(X1025='Tabelas auxiliares'!$A$236,"INVESTIMENTO","ERRO - VERIFICAR"))))</f>
        <v>CUSTEIO</v>
      </c>
      <c r="Z1025" s="64">
        <f t="shared" si="27"/>
        <v>1760</v>
      </c>
      <c r="AC1025" s="44">
        <v>1760</v>
      </c>
    </row>
    <row r="1026" spans="1:29" x14ac:dyDescent="0.25">
      <c r="A1026" t="s">
        <v>594</v>
      </c>
      <c r="B1026" t="s">
        <v>327</v>
      </c>
      <c r="C1026" t="s">
        <v>595</v>
      </c>
      <c r="D1026" t="s">
        <v>88</v>
      </c>
      <c r="E1026" t="s">
        <v>117</v>
      </c>
      <c r="F1026" s="51" t="str">
        <f>IFERROR(VLOOKUP(D1026,'Tabelas auxiliares'!$A$3:$B$61,2,FALSE),"")</f>
        <v>SUGEPE - SUPERINTENDÊNCIA DE GESTÃO DE PESSOAS</v>
      </c>
      <c r="G1026" s="51" t="str">
        <f>IFERROR(VLOOKUP($B1026,'Tabelas auxiliares'!$A$65:$C$102,2,FALSE),"")</f>
        <v>Materiais de consumo e serviços não acadêmicos</v>
      </c>
      <c r="H1026" s="51" t="str">
        <f>IFERROR(VLOOKUP($B1026,'Tabelas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6" t="s">
        <v>1181</v>
      </c>
      <c r="J1026" t="s">
        <v>2843</v>
      </c>
      <c r="K1026" t="s">
        <v>2848</v>
      </c>
      <c r="L1026" t="s">
        <v>1390</v>
      </c>
      <c r="M1026" t="s">
        <v>2845</v>
      </c>
      <c r="N1026" t="s">
        <v>166</v>
      </c>
      <c r="O1026" t="s">
        <v>167</v>
      </c>
      <c r="P1026" t="s">
        <v>200</v>
      </c>
      <c r="Q1026" t="s">
        <v>168</v>
      </c>
      <c r="R1026" t="s">
        <v>165</v>
      </c>
      <c r="S1026" t="s">
        <v>119</v>
      </c>
      <c r="T1026" t="s">
        <v>164</v>
      </c>
      <c r="U1026" t="s">
        <v>118</v>
      </c>
      <c r="V1026" t="s">
        <v>1395</v>
      </c>
      <c r="W1026" t="s">
        <v>1396</v>
      </c>
      <c r="X1026" s="51" t="str">
        <f t="shared" si="26"/>
        <v>3</v>
      </c>
      <c r="Y1026" s="51" t="str">
        <f>IF(T1026="","",IF(AND(T1026&lt;&gt;'Tabelas auxiliares'!$B$236,T1026&lt;&gt;'Tabelas auxiliares'!$B$237,T1026&lt;&gt;'Tabelas auxiliares'!$C$236,T1026&lt;&gt;'Tabelas auxiliares'!$C$237,T1026&lt;&gt;'Tabelas auxiliares'!$D$236),"FOLHA DE PESSOAL",IF(X1026='Tabelas auxiliares'!$A$237,"CUSTEIO",IF(X1026='Tabelas auxiliares'!$A$236,"INVESTIMENTO","ERRO - VERIFICAR"))))</f>
        <v>CUSTEIO</v>
      </c>
      <c r="Z1026" s="64">
        <f t="shared" si="27"/>
        <v>1760</v>
      </c>
      <c r="AC1026" s="44">
        <v>1760</v>
      </c>
    </row>
    <row r="1027" spans="1:29" x14ac:dyDescent="0.25">
      <c r="A1027" t="s">
        <v>594</v>
      </c>
      <c r="B1027" t="s">
        <v>327</v>
      </c>
      <c r="C1027" t="s">
        <v>595</v>
      </c>
      <c r="D1027" t="s">
        <v>88</v>
      </c>
      <c r="E1027" t="s">
        <v>117</v>
      </c>
      <c r="F1027" s="51" t="str">
        <f>IFERROR(VLOOKUP(D1027,'Tabelas auxiliares'!$A$3:$B$61,2,FALSE),"")</f>
        <v>SUGEPE - SUPERINTENDÊNCIA DE GESTÃO DE PESSOAS</v>
      </c>
      <c r="G1027" s="51" t="str">
        <f>IFERROR(VLOOKUP($B1027,'Tabelas auxiliares'!$A$65:$C$102,2,FALSE),"")</f>
        <v>Materiais de consumo e serviços não acadêmicos</v>
      </c>
      <c r="H1027" s="51" t="str">
        <f>IFERROR(VLOOKUP($B1027,'Tabelas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7" t="s">
        <v>778</v>
      </c>
      <c r="J1027" t="s">
        <v>2849</v>
      </c>
      <c r="K1027" t="s">
        <v>2850</v>
      </c>
      <c r="L1027" t="s">
        <v>2851</v>
      </c>
      <c r="M1027" t="s">
        <v>2852</v>
      </c>
      <c r="N1027" t="s">
        <v>166</v>
      </c>
      <c r="O1027" t="s">
        <v>167</v>
      </c>
      <c r="P1027" t="s">
        <v>200</v>
      </c>
      <c r="Q1027" t="s">
        <v>168</v>
      </c>
      <c r="R1027" t="s">
        <v>165</v>
      </c>
      <c r="S1027" t="s">
        <v>119</v>
      </c>
      <c r="T1027" t="s">
        <v>164</v>
      </c>
      <c r="U1027" t="s">
        <v>118</v>
      </c>
      <c r="V1027" t="s">
        <v>2837</v>
      </c>
      <c r="W1027" t="s">
        <v>2838</v>
      </c>
      <c r="X1027" s="51" t="str">
        <f t="shared" si="26"/>
        <v>3</v>
      </c>
      <c r="Y1027" s="51" t="str">
        <f>IF(T1027="","",IF(AND(T1027&lt;&gt;'Tabelas auxiliares'!$B$236,T1027&lt;&gt;'Tabelas auxiliares'!$B$237,T1027&lt;&gt;'Tabelas auxiliares'!$C$236,T1027&lt;&gt;'Tabelas auxiliares'!$C$237,T1027&lt;&gt;'Tabelas auxiliares'!$D$236),"FOLHA DE PESSOAL",IF(X1027='Tabelas auxiliares'!$A$237,"CUSTEIO",IF(X1027='Tabelas auxiliares'!$A$236,"INVESTIMENTO","ERRO - VERIFICAR"))))</f>
        <v>CUSTEIO</v>
      </c>
      <c r="Z1027" s="64">
        <f t="shared" si="27"/>
        <v>34236.080000000002</v>
      </c>
      <c r="AA1027" s="44">
        <v>34236.080000000002</v>
      </c>
    </row>
    <row r="1028" spans="1:29" x14ac:dyDescent="0.25">
      <c r="A1028" t="s">
        <v>594</v>
      </c>
      <c r="B1028" t="s">
        <v>327</v>
      </c>
      <c r="C1028" t="s">
        <v>595</v>
      </c>
      <c r="D1028" t="s">
        <v>88</v>
      </c>
      <c r="E1028" t="s">
        <v>117</v>
      </c>
      <c r="F1028" s="51" t="str">
        <f>IFERROR(VLOOKUP(D1028,'Tabelas auxiliares'!$A$3:$B$61,2,FALSE),"")</f>
        <v>SUGEPE - SUPERINTENDÊNCIA DE GESTÃO DE PESSOAS</v>
      </c>
      <c r="G1028" s="51" t="str">
        <f>IFERROR(VLOOKUP($B1028,'Tabelas auxiliares'!$A$65:$C$102,2,FALSE),"")</f>
        <v>Materiais de consumo e serviços não acadêmicos</v>
      </c>
      <c r="H1028" s="51" t="str">
        <f>IFERROR(VLOOKUP($B1028,'Tabelas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028" t="s">
        <v>1449</v>
      </c>
      <c r="J1028" t="s">
        <v>2843</v>
      </c>
      <c r="K1028" t="s">
        <v>2853</v>
      </c>
      <c r="L1028" t="s">
        <v>1390</v>
      </c>
      <c r="M1028" t="s">
        <v>2845</v>
      </c>
      <c r="N1028" t="s">
        <v>166</v>
      </c>
      <c r="O1028" t="s">
        <v>167</v>
      </c>
      <c r="P1028" t="s">
        <v>200</v>
      </c>
      <c r="Q1028" t="s">
        <v>168</v>
      </c>
      <c r="R1028" t="s">
        <v>165</v>
      </c>
      <c r="S1028" t="s">
        <v>119</v>
      </c>
      <c r="T1028" t="s">
        <v>164</v>
      </c>
      <c r="U1028" t="s">
        <v>118</v>
      </c>
      <c r="V1028" t="s">
        <v>1395</v>
      </c>
      <c r="W1028" t="s">
        <v>1396</v>
      </c>
      <c r="X1028" s="51" t="str">
        <f t="shared" si="26"/>
        <v>3</v>
      </c>
      <c r="Y1028" s="51" t="str">
        <f>IF(T1028="","",IF(AND(T1028&lt;&gt;'Tabelas auxiliares'!$B$236,T1028&lt;&gt;'Tabelas auxiliares'!$B$237,T1028&lt;&gt;'Tabelas auxiliares'!$C$236,T1028&lt;&gt;'Tabelas auxiliares'!$C$237,T1028&lt;&gt;'Tabelas auxiliares'!$D$236),"FOLHA DE PESSOAL",IF(X1028='Tabelas auxiliares'!$A$237,"CUSTEIO",IF(X1028='Tabelas auxiliares'!$A$236,"INVESTIMENTO","ERRO - VERIFICAR"))))</f>
        <v>CUSTEIO</v>
      </c>
      <c r="Z1028" s="64">
        <f t="shared" si="27"/>
        <v>1760</v>
      </c>
      <c r="AC1028" s="44">
        <v>1760</v>
      </c>
    </row>
    <row r="1029" spans="1:29" x14ac:dyDescent="0.25">
      <c r="A1029" t="s">
        <v>594</v>
      </c>
      <c r="B1029" t="s">
        <v>330</v>
      </c>
      <c r="C1029" t="s">
        <v>595</v>
      </c>
      <c r="D1029" t="s">
        <v>35</v>
      </c>
      <c r="E1029" t="s">
        <v>117</v>
      </c>
      <c r="F1029" s="51" t="str">
        <f>IFERROR(VLOOKUP(D1029,'Tabelas auxiliares'!$A$3:$B$61,2,FALSE),"")</f>
        <v>PU - PREFEITURA UNIVERSITÁRIA</v>
      </c>
      <c r="G1029" s="51" t="str">
        <f>IFERROR(VLOOKUP($B1029,'Tabelas auxiliares'!$A$65:$C$102,2,FALSE),"")</f>
        <v>Manutenção</v>
      </c>
      <c r="H1029" s="51" t="str">
        <f>IFERROR(VLOOKUP($B1029,'Tabelas auxiliares'!$A$65:$C$102,3,FALSE),"")</f>
        <v>ALMOXARIFADO / AR CONDICIONADO / COMBATE INCÊNDIO / CORTINAS / ELEVADORES / GERADORES DE ENERGIA / HIDRÁULICA / IMÓVEIS / INSTALAÇÕES ELÉTRICAS  / JARDINAGEM / MANUTENÇÃO PREDIAL / DESINSETIZAÇÃO / CHAVEIRO / INVENTÁRIO PATRIMONIAL</v>
      </c>
      <c r="I1029" t="s">
        <v>2854</v>
      </c>
      <c r="J1029" t="s">
        <v>2855</v>
      </c>
      <c r="K1029" t="s">
        <v>2856</v>
      </c>
      <c r="L1029" t="s">
        <v>2857</v>
      </c>
      <c r="M1029" t="s">
        <v>2858</v>
      </c>
      <c r="N1029" t="s">
        <v>166</v>
      </c>
      <c r="O1029" t="s">
        <v>167</v>
      </c>
      <c r="P1029" t="s">
        <v>200</v>
      </c>
      <c r="Q1029" t="s">
        <v>168</v>
      </c>
      <c r="R1029" t="s">
        <v>165</v>
      </c>
      <c r="S1029" t="s">
        <v>119</v>
      </c>
      <c r="T1029" t="s">
        <v>164</v>
      </c>
      <c r="U1029" t="s">
        <v>118</v>
      </c>
      <c r="V1029" t="s">
        <v>2859</v>
      </c>
      <c r="W1029" t="s">
        <v>2860</v>
      </c>
      <c r="X1029" s="51" t="str">
        <f t="shared" si="26"/>
        <v>3</v>
      </c>
      <c r="Y1029" s="51" t="str">
        <f>IF(T1029="","",IF(AND(T1029&lt;&gt;'Tabelas auxiliares'!$B$236,T1029&lt;&gt;'Tabelas auxiliares'!$B$237,T1029&lt;&gt;'Tabelas auxiliares'!$C$236,T1029&lt;&gt;'Tabelas auxiliares'!$C$237,T1029&lt;&gt;'Tabelas auxiliares'!$D$236),"FOLHA DE PESSOAL",IF(X1029='Tabelas auxiliares'!$A$237,"CUSTEIO",IF(X1029='Tabelas auxiliares'!$A$236,"INVESTIMENTO","ERRO - VERIFICAR"))))</f>
        <v>CUSTEIO</v>
      </c>
      <c r="Z1029" s="64">
        <f t="shared" si="27"/>
        <v>1871501.3800000001</v>
      </c>
      <c r="AB1029" s="44">
        <v>34859.800000000003</v>
      </c>
      <c r="AC1029" s="44">
        <v>1836641.58</v>
      </c>
    </row>
    <row r="1030" spans="1:29" x14ac:dyDescent="0.25">
      <c r="A1030" t="s">
        <v>594</v>
      </c>
      <c r="B1030" t="s">
        <v>330</v>
      </c>
      <c r="C1030" t="s">
        <v>595</v>
      </c>
      <c r="D1030" t="s">
        <v>35</v>
      </c>
      <c r="E1030" t="s">
        <v>117</v>
      </c>
      <c r="F1030" s="51" t="str">
        <f>IFERROR(VLOOKUP(D1030,'Tabelas auxiliares'!$A$3:$B$61,2,FALSE),"")</f>
        <v>PU - PREFEITURA UNIVERSITÁRIA</v>
      </c>
      <c r="G1030" s="51" t="str">
        <f>IFERROR(VLOOKUP($B1030,'Tabelas auxiliares'!$A$65:$C$102,2,FALSE),"")</f>
        <v>Manutenção</v>
      </c>
      <c r="H1030" s="51" t="str">
        <f>IFERROR(VLOOKUP($B1030,'Tabelas auxiliares'!$A$65:$C$102,3,FALSE),"")</f>
        <v>ALMOXARIFADO / AR CONDICIONADO / COMBATE INCÊNDIO / CORTINAS / ELEVADORES / GERADORES DE ENERGIA / HIDRÁULICA / IMÓVEIS / INSTALAÇÕES ELÉTRICAS  / JARDINAGEM / MANUTENÇÃO PREDIAL / DESINSETIZAÇÃO / CHAVEIRO / INVENTÁRIO PATRIMONIAL</v>
      </c>
      <c r="I1030" t="s">
        <v>626</v>
      </c>
      <c r="J1030" t="s">
        <v>2861</v>
      </c>
      <c r="K1030" t="s">
        <v>2862</v>
      </c>
      <c r="L1030" t="s">
        <v>2863</v>
      </c>
      <c r="M1030" t="s">
        <v>2864</v>
      </c>
      <c r="N1030" t="s">
        <v>166</v>
      </c>
      <c r="O1030" t="s">
        <v>167</v>
      </c>
      <c r="P1030" t="s">
        <v>200</v>
      </c>
      <c r="Q1030" t="s">
        <v>168</v>
      </c>
      <c r="R1030" t="s">
        <v>165</v>
      </c>
      <c r="S1030" t="s">
        <v>119</v>
      </c>
      <c r="T1030" t="s">
        <v>164</v>
      </c>
      <c r="U1030" t="s">
        <v>118</v>
      </c>
      <c r="V1030" t="s">
        <v>2745</v>
      </c>
      <c r="W1030" t="s">
        <v>2746</v>
      </c>
      <c r="X1030" s="51" t="str">
        <f t="shared" si="26"/>
        <v>3</v>
      </c>
      <c r="Y1030" s="51" t="str">
        <f>IF(T1030="","",IF(AND(T1030&lt;&gt;'Tabelas auxiliares'!$B$236,T1030&lt;&gt;'Tabelas auxiliares'!$B$237,T1030&lt;&gt;'Tabelas auxiliares'!$C$236,T1030&lt;&gt;'Tabelas auxiliares'!$C$237,T1030&lt;&gt;'Tabelas auxiliares'!$D$236),"FOLHA DE PESSOAL",IF(X1030='Tabelas auxiliares'!$A$237,"CUSTEIO",IF(X1030='Tabelas auxiliares'!$A$236,"INVESTIMENTO","ERRO - VERIFICAR"))))</f>
        <v>CUSTEIO</v>
      </c>
      <c r="Z1030" s="64">
        <f t="shared" si="27"/>
        <v>1976.4</v>
      </c>
      <c r="AC1030" s="44">
        <v>1976.4</v>
      </c>
    </row>
    <row r="1031" spans="1:29" x14ac:dyDescent="0.25">
      <c r="A1031" t="s">
        <v>594</v>
      </c>
      <c r="B1031" t="s">
        <v>330</v>
      </c>
      <c r="C1031" t="s">
        <v>595</v>
      </c>
      <c r="D1031" t="s">
        <v>35</v>
      </c>
      <c r="E1031" t="s">
        <v>117</v>
      </c>
      <c r="F1031" s="51" t="str">
        <f>IFERROR(VLOOKUP(D1031,'Tabelas auxiliares'!$A$3:$B$61,2,FALSE),"")</f>
        <v>PU - PREFEITURA UNIVERSITÁRIA</v>
      </c>
      <c r="G1031" s="51" t="str">
        <f>IFERROR(VLOOKUP($B1031,'Tabelas auxiliares'!$A$65:$C$102,2,FALSE),"")</f>
        <v>Manutenção</v>
      </c>
      <c r="H1031" s="51" t="str">
        <f>IFERROR(VLOOKUP($B1031,'Tabelas auxiliares'!$A$65:$C$102,3,FALSE),"")</f>
        <v>ALMOXARIFADO / AR CONDICIONADO / COMBATE INCÊNDIO / CORTINAS / ELEVADORES / GERADORES DE ENERGIA / HIDRÁULICA / IMÓVEIS / INSTALAÇÕES ELÉTRICAS  / JARDINAGEM / MANUTENÇÃO PREDIAL / DESINSETIZAÇÃO / CHAVEIRO / INVENTÁRIO PATRIMONIAL</v>
      </c>
      <c r="I1031" t="s">
        <v>626</v>
      </c>
      <c r="J1031" t="s">
        <v>2861</v>
      </c>
      <c r="K1031" t="s">
        <v>2865</v>
      </c>
      <c r="L1031" t="s">
        <v>2863</v>
      </c>
      <c r="M1031" t="s">
        <v>2866</v>
      </c>
      <c r="N1031" t="s">
        <v>166</v>
      </c>
      <c r="O1031" t="s">
        <v>167</v>
      </c>
      <c r="P1031" t="s">
        <v>200</v>
      </c>
      <c r="Q1031" t="s">
        <v>168</v>
      </c>
      <c r="R1031" t="s">
        <v>165</v>
      </c>
      <c r="S1031" t="s">
        <v>119</v>
      </c>
      <c r="T1031" t="s">
        <v>164</v>
      </c>
      <c r="U1031" t="s">
        <v>118</v>
      </c>
      <c r="V1031" t="s">
        <v>2745</v>
      </c>
      <c r="W1031" t="s">
        <v>2746</v>
      </c>
      <c r="X1031" s="51" t="str">
        <f t="shared" si="26"/>
        <v>3</v>
      </c>
      <c r="Y1031" s="51" t="str">
        <f>IF(T1031="","",IF(AND(T1031&lt;&gt;'Tabelas auxiliares'!$B$236,T1031&lt;&gt;'Tabelas auxiliares'!$B$237,T1031&lt;&gt;'Tabelas auxiliares'!$C$236,T1031&lt;&gt;'Tabelas auxiliares'!$C$237,T1031&lt;&gt;'Tabelas auxiliares'!$D$236),"FOLHA DE PESSOAL",IF(X1031='Tabelas auxiliares'!$A$237,"CUSTEIO",IF(X1031='Tabelas auxiliares'!$A$236,"INVESTIMENTO","ERRO - VERIFICAR"))))</f>
        <v>CUSTEIO</v>
      </c>
      <c r="Z1031" s="64">
        <f t="shared" si="27"/>
        <v>3097.5</v>
      </c>
      <c r="AC1031" s="44">
        <v>3097.5</v>
      </c>
    </row>
    <row r="1032" spans="1:29" x14ac:dyDescent="0.25">
      <c r="A1032" t="s">
        <v>594</v>
      </c>
      <c r="B1032" t="s">
        <v>330</v>
      </c>
      <c r="C1032" t="s">
        <v>595</v>
      </c>
      <c r="D1032" t="s">
        <v>35</v>
      </c>
      <c r="E1032" t="s">
        <v>117</v>
      </c>
      <c r="F1032" s="51" t="str">
        <f>IFERROR(VLOOKUP(D1032,'Tabelas auxiliares'!$A$3:$B$61,2,FALSE),"")</f>
        <v>PU - PREFEITURA UNIVERSITÁRIA</v>
      </c>
      <c r="G1032" s="51" t="str">
        <f>IFERROR(VLOOKUP($B1032,'Tabelas auxiliares'!$A$65:$C$102,2,FALSE),"")</f>
        <v>Manutenção</v>
      </c>
      <c r="H1032" s="51" t="str">
        <f>IFERROR(VLOOKUP($B1032,'Tabelas auxiliares'!$A$65:$C$102,3,FALSE),"")</f>
        <v>ALMOXARIFADO / AR CONDICIONADO / COMBATE INCÊNDIO / CORTINAS / ELEVADORES / GERADORES DE ENERGIA / HIDRÁULICA / IMÓVEIS / INSTALAÇÕES ELÉTRICAS  / JARDINAGEM / MANUTENÇÃO PREDIAL / DESINSETIZAÇÃO / CHAVEIRO / INVENTÁRIO PATRIMONIAL</v>
      </c>
      <c r="I1032" t="s">
        <v>626</v>
      </c>
      <c r="J1032" t="s">
        <v>2861</v>
      </c>
      <c r="K1032" t="s">
        <v>2867</v>
      </c>
      <c r="L1032" t="s">
        <v>2863</v>
      </c>
      <c r="M1032" t="s">
        <v>2868</v>
      </c>
      <c r="N1032" t="s">
        <v>166</v>
      </c>
      <c r="O1032" t="s">
        <v>167</v>
      </c>
      <c r="P1032" t="s">
        <v>200</v>
      </c>
      <c r="Q1032" t="s">
        <v>168</v>
      </c>
      <c r="R1032" t="s">
        <v>165</v>
      </c>
      <c r="S1032" t="s">
        <v>119</v>
      </c>
      <c r="T1032" t="s">
        <v>164</v>
      </c>
      <c r="U1032" t="s">
        <v>118</v>
      </c>
      <c r="V1032" t="s">
        <v>2745</v>
      </c>
      <c r="W1032" t="s">
        <v>2746</v>
      </c>
      <c r="X1032" s="51" t="str">
        <f t="shared" si="26"/>
        <v>3</v>
      </c>
      <c r="Y1032" s="51" t="str">
        <f>IF(T1032="","",IF(AND(T1032&lt;&gt;'Tabelas auxiliares'!$B$236,T1032&lt;&gt;'Tabelas auxiliares'!$B$237,T1032&lt;&gt;'Tabelas auxiliares'!$C$236,T1032&lt;&gt;'Tabelas auxiliares'!$C$237,T1032&lt;&gt;'Tabelas auxiliares'!$D$236),"FOLHA DE PESSOAL",IF(X1032='Tabelas auxiliares'!$A$237,"CUSTEIO",IF(X1032='Tabelas auxiliares'!$A$236,"INVESTIMENTO","ERRO - VERIFICAR"))))</f>
        <v>CUSTEIO</v>
      </c>
      <c r="Z1032" s="64">
        <f t="shared" si="27"/>
        <v>304</v>
      </c>
      <c r="AC1032" s="44">
        <v>304</v>
      </c>
    </row>
    <row r="1033" spans="1:29" x14ac:dyDescent="0.25">
      <c r="A1033" t="s">
        <v>594</v>
      </c>
      <c r="B1033" t="s">
        <v>330</v>
      </c>
      <c r="C1033" t="s">
        <v>595</v>
      </c>
      <c r="D1033" t="s">
        <v>35</v>
      </c>
      <c r="E1033" t="s">
        <v>117</v>
      </c>
      <c r="F1033" s="51" t="str">
        <f>IFERROR(VLOOKUP(D1033,'Tabelas auxiliares'!$A$3:$B$61,2,FALSE),"")</f>
        <v>PU - PREFEITURA UNIVERSITÁRIA</v>
      </c>
      <c r="G1033" s="51" t="str">
        <f>IFERROR(VLOOKUP($B1033,'Tabelas auxiliares'!$A$65:$C$102,2,FALSE),"")</f>
        <v>Manutenção</v>
      </c>
      <c r="H1033" s="51" t="str">
        <f>IFERROR(VLOOKUP($B1033,'Tabelas auxiliares'!$A$65:$C$102,3,FALSE),"")</f>
        <v>ALMOXARIFADO / AR CONDICIONADO / COMBATE INCÊNDIO / CORTINAS / ELEVADORES / GERADORES DE ENERGIA / HIDRÁULICA / IMÓVEIS / INSTALAÇÕES ELÉTRICAS  / JARDINAGEM / MANUTENÇÃO PREDIAL / DESINSETIZAÇÃO / CHAVEIRO / INVENTÁRIO PATRIMONIAL</v>
      </c>
      <c r="I1033" t="s">
        <v>1056</v>
      </c>
      <c r="J1033" t="s">
        <v>2869</v>
      </c>
      <c r="K1033" t="s">
        <v>2870</v>
      </c>
      <c r="L1033" t="s">
        <v>2871</v>
      </c>
      <c r="M1033" t="s">
        <v>2872</v>
      </c>
      <c r="N1033" t="s">
        <v>166</v>
      </c>
      <c r="O1033" t="s">
        <v>167</v>
      </c>
      <c r="P1033" t="s">
        <v>200</v>
      </c>
      <c r="Q1033" t="s">
        <v>168</v>
      </c>
      <c r="R1033" t="s">
        <v>165</v>
      </c>
      <c r="S1033" t="s">
        <v>119</v>
      </c>
      <c r="T1033" t="s">
        <v>164</v>
      </c>
      <c r="U1033" t="s">
        <v>118</v>
      </c>
      <c r="V1033" t="s">
        <v>2606</v>
      </c>
      <c r="W1033" t="s">
        <v>2607</v>
      </c>
      <c r="X1033" s="51" t="str">
        <f t="shared" si="26"/>
        <v>3</v>
      </c>
      <c r="Y1033" s="51" t="str">
        <f>IF(T1033="","",IF(AND(T1033&lt;&gt;'Tabelas auxiliares'!$B$236,T1033&lt;&gt;'Tabelas auxiliares'!$B$237,T1033&lt;&gt;'Tabelas auxiliares'!$C$236,T1033&lt;&gt;'Tabelas auxiliares'!$C$237,T1033&lt;&gt;'Tabelas auxiliares'!$D$236),"FOLHA DE PESSOAL",IF(X1033='Tabelas auxiliares'!$A$237,"CUSTEIO",IF(X1033='Tabelas auxiliares'!$A$236,"INVESTIMENTO","ERRO - VERIFICAR"))))</f>
        <v>CUSTEIO</v>
      </c>
      <c r="Z1033" s="64">
        <f t="shared" si="27"/>
        <v>296690.94</v>
      </c>
      <c r="AC1033" s="44">
        <v>296690.94</v>
      </c>
    </row>
    <row r="1034" spans="1:29" x14ac:dyDescent="0.25">
      <c r="A1034" t="s">
        <v>594</v>
      </c>
      <c r="B1034" t="s">
        <v>330</v>
      </c>
      <c r="C1034" t="s">
        <v>595</v>
      </c>
      <c r="D1034" t="s">
        <v>35</v>
      </c>
      <c r="E1034" t="s">
        <v>117</v>
      </c>
      <c r="F1034" s="51" t="str">
        <f>IFERROR(VLOOKUP(D1034,'Tabelas auxiliares'!$A$3:$B$61,2,FALSE),"")</f>
        <v>PU - PREFEITURA UNIVERSITÁRIA</v>
      </c>
      <c r="G1034" s="51" t="str">
        <f>IFERROR(VLOOKUP($B1034,'Tabelas auxiliares'!$A$65:$C$102,2,FALSE),"")</f>
        <v>Manutenção</v>
      </c>
      <c r="H1034" s="51" t="str">
        <f>IFERROR(VLOOKUP($B1034,'Tabelas auxiliares'!$A$65:$C$102,3,FALSE),"")</f>
        <v>ALMOXARIFADO / AR CONDICIONADO / COMBATE INCÊNDIO / CORTINAS / ELEVADORES / GERADORES DE ENERGIA / HIDRÁULICA / IMÓVEIS / INSTALAÇÕES ELÉTRICAS  / JARDINAGEM / MANUTENÇÃO PREDIAL / DESINSETIZAÇÃO / CHAVEIRO / INVENTÁRIO PATRIMONIAL</v>
      </c>
      <c r="I1034" t="s">
        <v>877</v>
      </c>
      <c r="J1034" t="s">
        <v>2873</v>
      </c>
      <c r="K1034" t="s">
        <v>2874</v>
      </c>
      <c r="L1034" t="s">
        <v>2875</v>
      </c>
      <c r="M1034" t="s">
        <v>2876</v>
      </c>
      <c r="N1034" t="s">
        <v>166</v>
      </c>
      <c r="O1034" t="s">
        <v>167</v>
      </c>
      <c r="P1034" t="s">
        <v>200</v>
      </c>
      <c r="Q1034" t="s">
        <v>168</v>
      </c>
      <c r="R1034" t="s">
        <v>165</v>
      </c>
      <c r="S1034" t="s">
        <v>119</v>
      </c>
      <c r="T1034" t="s">
        <v>164</v>
      </c>
      <c r="U1034" t="s">
        <v>118</v>
      </c>
      <c r="V1034" t="s">
        <v>2510</v>
      </c>
      <c r="W1034" t="s">
        <v>2472</v>
      </c>
      <c r="X1034" s="51" t="str">
        <f t="shared" si="26"/>
        <v>3</v>
      </c>
      <c r="Y1034" s="51" t="str">
        <f>IF(T1034="","",IF(AND(T1034&lt;&gt;'Tabelas auxiliares'!$B$236,T1034&lt;&gt;'Tabelas auxiliares'!$B$237,T1034&lt;&gt;'Tabelas auxiliares'!$C$236,T1034&lt;&gt;'Tabelas auxiliares'!$C$237,T1034&lt;&gt;'Tabelas auxiliares'!$D$236),"FOLHA DE PESSOAL",IF(X1034='Tabelas auxiliares'!$A$237,"CUSTEIO",IF(X1034='Tabelas auxiliares'!$A$236,"INVESTIMENTO","ERRO - VERIFICAR"))))</f>
        <v>CUSTEIO</v>
      </c>
      <c r="Z1034" s="64">
        <f t="shared" si="27"/>
        <v>11862.02</v>
      </c>
      <c r="AC1034" s="44">
        <v>11862.02</v>
      </c>
    </row>
    <row r="1035" spans="1:29" x14ac:dyDescent="0.25">
      <c r="A1035" t="s">
        <v>594</v>
      </c>
      <c r="B1035" t="s">
        <v>330</v>
      </c>
      <c r="C1035" t="s">
        <v>595</v>
      </c>
      <c r="D1035" t="s">
        <v>35</v>
      </c>
      <c r="E1035" t="s">
        <v>117</v>
      </c>
      <c r="F1035" s="51" t="str">
        <f>IFERROR(VLOOKUP(D1035,'Tabelas auxiliares'!$A$3:$B$61,2,FALSE),"")</f>
        <v>PU - PREFEITURA UNIVERSITÁRIA</v>
      </c>
      <c r="G1035" s="51" t="str">
        <f>IFERROR(VLOOKUP($B1035,'Tabelas auxiliares'!$A$65:$C$102,2,FALSE),"")</f>
        <v>Manutenção</v>
      </c>
      <c r="H1035" s="51" t="str">
        <f>IFERROR(VLOOKUP($B1035,'Tabelas auxiliares'!$A$65:$C$102,3,FALSE),"")</f>
        <v>ALMOXARIFADO / AR CONDICIONADO / COMBATE INCÊNDIO / CORTINAS / ELEVADORES / GERADORES DE ENERGIA / HIDRÁULICA / IMÓVEIS / INSTALAÇÕES ELÉTRICAS  / JARDINAGEM / MANUTENÇÃO PREDIAL / DESINSETIZAÇÃO / CHAVEIRO / INVENTÁRIO PATRIMONIAL</v>
      </c>
      <c r="I1035" t="s">
        <v>1068</v>
      </c>
      <c r="J1035" t="s">
        <v>2877</v>
      </c>
      <c r="K1035" t="s">
        <v>2878</v>
      </c>
      <c r="L1035" t="s">
        <v>2879</v>
      </c>
      <c r="M1035" t="s">
        <v>2880</v>
      </c>
      <c r="N1035" t="s">
        <v>166</v>
      </c>
      <c r="O1035" t="s">
        <v>167</v>
      </c>
      <c r="P1035" t="s">
        <v>200</v>
      </c>
      <c r="Q1035" t="s">
        <v>168</v>
      </c>
      <c r="R1035" t="s">
        <v>165</v>
      </c>
      <c r="S1035" t="s">
        <v>119</v>
      </c>
      <c r="T1035" t="s">
        <v>164</v>
      </c>
      <c r="U1035" t="s">
        <v>118</v>
      </c>
      <c r="V1035" t="s">
        <v>2859</v>
      </c>
      <c r="W1035" t="s">
        <v>2860</v>
      </c>
      <c r="X1035" s="51" t="str">
        <f t="shared" si="26"/>
        <v>3</v>
      </c>
      <c r="Y1035" s="51" t="str">
        <f>IF(T1035="","",IF(AND(T1035&lt;&gt;'Tabelas auxiliares'!$B$236,T1035&lt;&gt;'Tabelas auxiliares'!$B$237,T1035&lt;&gt;'Tabelas auxiliares'!$C$236,T1035&lt;&gt;'Tabelas auxiliares'!$C$237,T1035&lt;&gt;'Tabelas auxiliares'!$D$236),"FOLHA DE PESSOAL",IF(X1035='Tabelas auxiliares'!$A$237,"CUSTEIO",IF(X1035='Tabelas auxiliares'!$A$236,"INVESTIMENTO","ERRO - VERIFICAR"))))</f>
        <v>CUSTEIO</v>
      </c>
      <c r="Z1035" s="64">
        <f t="shared" si="27"/>
        <v>49034.58</v>
      </c>
      <c r="AA1035" s="44">
        <v>147.22</v>
      </c>
      <c r="AB1035" s="44">
        <v>1530.67</v>
      </c>
      <c r="AC1035" s="44">
        <v>47356.69</v>
      </c>
    </row>
    <row r="1036" spans="1:29" x14ac:dyDescent="0.25">
      <c r="A1036" t="s">
        <v>594</v>
      </c>
      <c r="B1036" t="s">
        <v>330</v>
      </c>
      <c r="C1036" t="s">
        <v>595</v>
      </c>
      <c r="D1036" t="s">
        <v>35</v>
      </c>
      <c r="E1036" t="s">
        <v>117</v>
      </c>
      <c r="F1036" s="51" t="str">
        <f>IFERROR(VLOOKUP(D1036,'Tabelas auxiliares'!$A$3:$B$61,2,FALSE),"")</f>
        <v>PU - PREFEITURA UNIVERSITÁRIA</v>
      </c>
      <c r="G1036" s="51" t="str">
        <f>IFERROR(VLOOKUP($B1036,'Tabelas auxiliares'!$A$65:$C$102,2,FALSE),"")</f>
        <v>Manutenção</v>
      </c>
      <c r="H1036" s="51" t="str">
        <f>IFERROR(VLOOKUP($B1036,'Tabelas auxiliares'!$A$65:$C$102,3,FALSE),"")</f>
        <v>ALMOXARIFADO / AR CONDICIONADO / COMBATE INCÊNDIO / CORTINAS / ELEVADORES / GERADORES DE ENERGIA / HIDRÁULICA / IMÓVEIS / INSTALAÇÕES ELÉTRICAS  / JARDINAGEM / MANUTENÇÃO PREDIAL / DESINSETIZAÇÃO / CHAVEIRO / INVENTÁRIO PATRIMONIAL</v>
      </c>
      <c r="I1036" t="s">
        <v>599</v>
      </c>
      <c r="J1036" t="s">
        <v>825</v>
      </c>
      <c r="K1036" t="s">
        <v>2881</v>
      </c>
      <c r="L1036" t="s">
        <v>826</v>
      </c>
      <c r="M1036" t="s">
        <v>2882</v>
      </c>
      <c r="N1036" t="s">
        <v>166</v>
      </c>
      <c r="O1036" t="s">
        <v>167</v>
      </c>
      <c r="P1036" t="s">
        <v>200</v>
      </c>
      <c r="Q1036" t="s">
        <v>168</v>
      </c>
      <c r="R1036" t="s">
        <v>165</v>
      </c>
      <c r="S1036" t="s">
        <v>119</v>
      </c>
      <c r="T1036" t="s">
        <v>164</v>
      </c>
      <c r="U1036" t="s">
        <v>118</v>
      </c>
      <c r="V1036" t="s">
        <v>466</v>
      </c>
      <c r="W1036" t="s">
        <v>447</v>
      </c>
      <c r="X1036" s="51" t="str">
        <f t="shared" si="26"/>
        <v>3</v>
      </c>
      <c r="Y1036" s="51" t="str">
        <f>IF(T1036="","",IF(AND(T1036&lt;&gt;'Tabelas auxiliares'!$B$236,T1036&lt;&gt;'Tabelas auxiliares'!$B$237,T1036&lt;&gt;'Tabelas auxiliares'!$C$236,T1036&lt;&gt;'Tabelas auxiliares'!$C$237,T1036&lt;&gt;'Tabelas auxiliares'!$D$236),"FOLHA DE PESSOAL",IF(X1036='Tabelas auxiliares'!$A$237,"CUSTEIO",IF(X1036='Tabelas auxiliares'!$A$236,"INVESTIMENTO","ERRO - VERIFICAR"))))</f>
        <v>CUSTEIO</v>
      </c>
      <c r="Z1036" s="64">
        <f t="shared" si="27"/>
        <v>252132.22000000003</v>
      </c>
      <c r="AA1036" s="44">
        <v>76184.19</v>
      </c>
      <c r="AB1036" s="44">
        <v>7333.89</v>
      </c>
      <c r="AC1036" s="44">
        <v>168614.14</v>
      </c>
    </row>
    <row r="1037" spans="1:29" x14ac:dyDescent="0.25">
      <c r="A1037" t="s">
        <v>594</v>
      </c>
      <c r="B1037" t="s">
        <v>330</v>
      </c>
      <c r="C1037" t="s">
        <v>595</v>
      </c>
      <c r="D1037" t="s">
        <v>35</v>
      </c>
      <c r="E1037" t="s">
        <v>117</v>
      </c>
      <c r="F1037" s="51" t="str">
        <f>IFERROR(VLOOKUP(D1037,'Tabelas auxiliares'!$A$3:$B$61,2,FALSE),"")</f>
        <v>PU - PREFEITURA UNIVERSITÁRIA</v>
      </c>
      <c r="G1037" s="51" t="str">
        <f>IFERROR(VLOOKUP($B1037,'Tabelas auxiliares'!$A$65:$C$102,2,FALSE),"")</f>
        <v>Manutenção</v>
      </c>
      <c r="H1037" s="51" t="str">
        <f>IFERROR(VLOOKUP($B1037,'Tabelas auxiliares'!$A$65:$C$102,3,FALSE),"")</f>
        <v>ALMOXARIFADO / AR CONDICIONADO / COMBATE INCÊNDIO / CORTINAS / ELEVADORES / GERADORES DE ENERGIA / HIDRÁULICA / IMÓVEIS / INSTALAÇÕES ELÉTRICAS  / JARDINAGEM / MANUTENÇÃO PREDIAL / DESINSETIZAÇÃO / CHAVEIRO / INVENTÁRIO PATRIMONIAL</v>
      </c>
      <c r="I1037" t="s">
        <v>900</v>
      </c>
      <c r="J1037" t="s">
        <v>2883</v>
      </c>
      <c r="K1037" t="s">
        <v>2884</v>
      </c>
      <c r="L1037" t="s">
        <v>2885</v>
      </c>
      <c r="M1037" t="s">
        <v>2886</v>
      </c>
      <c r="N1037" t="s">
        <v>166</v>
      </c>
      <c r="O1037" t="s">
        <v>167</v>
      </c>
      <c r="P1037" t="s">
        <v>200</v>
      </c>
      <c r="Q1037" t="s">
        <v>168</v>
      </c>
      <c r="R1037" t="s">
        <v>165</v>
      </c>
      <c r="S1037" t="s">
        <v>119</v>
      </c>
      <c r="T1037" t="s">
        <v>164</v>
      </c>
      <c r="U1037" t="s">
        <v>118</v>
      </c>
      <c r="V1037" t="s">
        <v>2595</v>
      </c>
      <c r="W1037" t="s">
        <v>2596</v>
      </c>
      <c r="X1037" s="51" t="str">
        <f t="shared" si="26"/>
        <v>3</v>
      </c>
      <c r="Y1037" s="51" t="str">
        <f>IF(T1037="","",IF(AND(T1037&lt;&gt;'Tabelas auxiliares'!$B$236,T1037&lt;&gt;'Tabelas auxiliares'!$B$237,T1037&lt;&gt;'Tabelas auxiliares'!$C$236,T1037&lt;&gt;'Tabelas auxiliares'!$C$237,T1037&lt;&gt;'Tabelas auxiliares'!$D$236),"FOLHA DE PESSOAL",IF(X1037='Tabelas auxiliares'!$A$237,"CUSTEIO",IF(X1037='Tabelas auxiliares'!$A$236,"INVESTIMENTO","ERRO - VERIFICAR"))))</f>
        <v>CUSTEIO</v>
      </c>
      <c r="Z1037" s="64">
        <f t="shared" si="27"/>
        <v>14400</v>
      </c>
      <c r="AC1037" s="44">
        <v>14400</v>
      </c>
    </row>
    <row r="1038" spans="1:29" x14ac:dyDescent="0.25">
      <c r="A1038" t="s">
        <v>594</v>
      </c>
      <c r="B1038" t="s">
        <v>330</v>
      </c>
      <c r="C1038" t="s">
        <v>595</v>
      </c>
      <c r="D1038" t="s">
        <v>35</v>
      </c>
      <c r="E1038" t="s">
        <v>117</v>
      </c>
      <c r="F1038" s="51" t="str">
        <f>IFERROR(VLOOKUP(D1038,'Tabelas auxiliares'!$A$3:$B$61,2,FALSE),"")</f>
        <v>PU - PREFEITURA UNIVERSITÁRIA</v>
      </c>
      <c r="G1038" s="51" t="str">
        <f>IFERROR(VLOOKUP($B1038,'Tabelas auxiliares'!$A$65:$C$102,2,FALSE),"")</f>
        <v>Manutenção</v>
      </c>
      <c r="H1038" s="51" t="str">
        <f>IFERROR(VLOOKUP($B1038,'Tabelas auxiliares'!$A$65:$C$102,3,FALSE),"")</f>
        <v>ALMOXARIFADO / AR CONDICIONADO / COMBATE INCÊNDIO / CORTINAS / ELEVADORES / GERADORES DE ENERGIA / HIDRÁULICA / IMÓVEIS / INSTALAÇÕES ELÉTRICAS  / JARDINAGEM / MANUTENÇÃO PREDIAL / DESINSETIZAÇÃO / CHAVEIRO / INVENTÁRIO PATRIMONIAL</v>
      </c>
      <c r="I1038" t="s">
        <v>900</v>
      </c>
      <c r="J1038" t="s">
        <v>2887</v>
      </c>
      <c r="K1038" t="s">
        <v>2888</v>
      </c>
      <c r="L1038" t="s">
        <v>2889</v>
      </c>
      <c r="M1038" t="s">
        <v>2890</v>
      </c>
      <c r="N1038" t="s">
        <v>166</v>
      </c>
      <c r="O1038" t="s">
        <v>167</v>
      </c>
      <c r="P1038" t="s">
        <v>200</v>
      </c>
      <c r="Q1038" t="s">
        <v>168</v>
      </c>
      <c r="R1038" t="s">
        <v>165</v>
      </c>
      <c r="S1038" t="s">
        <v>119</v>
      </c>
      <c r="T1038" t="s">
        <v>164</v>
      </c>
      <c r="U1038" t="s">
        <v>118</v>
      </c>
      <c r="V1038" t="s">
        <v>2595</v>
      </c>
      <c r="W1038" t="s">
        <v>2596</v>
      </c>
      <c r="X1038" s="51" t="str">
        <f t="shared" si="26"/>
        <v>3</v>
      </c>
      <c r="Y1038" s="51" t="str">
        <f>IF(T1038="","",IF(AND(T1038&lt;&gt;'Tabelas auxiliares'!$B$236,T1038&lt;&gt;'Tabelas auxiliares'!$B$237,T1038&lt;&gt;'Tabelas auxiliares'!$C$236,T1038&lt;&gt;'Tabelas auxiliares'!$C$237,T1038&lt;&gt;'Tabelas auxiliares'!$D$236),"FOLHA DE PESSOAL",IF(X1038='Tabelas auxiliares'!$A$237,"CUSTEIO",IF(X1038='Tabelas auxiliares'!$A$236,"INVESTIMENTO","ERRO - VERIFICAR"))))</f>
        <v>CUSTEIO</v>
      </c>
      <c r="Z1038" s="64">
        <f t="shared" si="27"/>
        <v>76.099999999999994</v>
      </c>
      <c r="AC1038" s="44">
        <v>76.099999999999994</v>
      </c>
    </row>
    <row r="1039" spans="1:29" x14ac:dyDescent="0.25">
      <c r="A1039" t="s">
        <v>594</v>
      </c>
      <c r="B1039" t="s">
        <v>330</v>
      </c>
      <c r="C1039" t="s">
        <v>595</v>
      </c>
      <c r="D1039" t="s">
        <v>35</v>
      </c>
      <c r="E1039" t="s">
        <v>117</v>
      </c>
      <c r="F1039" s="51" t="str">
        <f>IFERROR(VLOOKUP(D1039,'Tabelas auxiliares'!$A$3:$B$61,2,FALSE),"")</f>
        <v>PU - PREFEITURA UNIVERSITÁRIA</v>
      </c>
      <c r="G1039" s="51" t="str">
        <f>IFERROR(VLOOKUP($B1039,'Tabelas auxiliares'!$A$65:$C$102,2,FALSE),"")</f>
        <v>Manutenção</v>
      </c>
      <c r="H1039" s="51" t="str">
        <f>IFERROR(VLOOKUP($B1039,'Tabelas auxiliares'!$A$65:$C$102,3,FALSE),"")</f>
        <v>ALMOXARIFADO / AR CONDICIONADO / COMBATE INCÊNDIO / CORTINAS / ELEVADORES / GERADORES DE ENERGIA / HIDRÁULICA / IMÓVEIS / INSTALAÇÕES ELÉTRICAS  / JARDINAGEM / MANUTENÇÃO PREDIAL / DESINSETIZAÇÃO / CHAVEIRO / INVENTÁRIO PATRIMONIAL</v>
      </c>
      <c r="I1039" t="s">
        <v>900</v>
      </c>
      <c r="J1039" t="s">
        <v>2887</v>
      </c>
      <c r="K1039" t="s">
        <v>2891</v>
      </c>
      <c r="L1039" t="s">
        <v>2889</v>
      </c>
      <c r="M1039" t="s">
        <v>2892</v>
      </c>
      <c r="N1039" t="s">
        <v>166</v>
      </c>
      <c r="O1039" t="s">
        <v>167</v>
      </c>
      <c r="P1039" t="s">
        <v>200</v>
      </c>
      <c r="Q1039" t="s">
        <v>168</v>
      </c>
      <c r="R1039" t="s">
        <v>165</v>
      </c>
      <c r="S1039" t="s">
        <v>119</v>
      </c>
      <c r="T1039" t="s">
        <v>164</v>
      </c>
      <c r="U1039" t="s">
        <v>118</v>
      </c>
      <c r="V1039" t="s">
        <v>2595</v>
      </c>
      <c r="W1039" t="s">
        <v>2596</v>
      </c>
      <c r="X1039" s="51" t="str">
        <f t="shared" si="26"/>
        <v>3</v>
      </c>
      <c r="Y1039" s="51" t="str">
        <f>IF(T1039="","",IF(AND(T1039&lt;&gt;'Tabelas auxiliares'!$B$236,T1039&lt;&gt;'Tabelas auxiliares'!$B$237,T1039&lt;&gt;'Tabelas auxiliares'!$C$236,T1039&lt;&gt;'Tabelas auxiliares'!$C$237,T1039&lt;&gt;'Tabelas auxiliares'!$D$236),"FOLHA DE PESSOAL",IF(X1039='Tabelas auxiliares'!$A$237,"CUSTEIO",IF(X1039='Tabelas auxiliares'!$A$236,"INVESTIMENTO","ERRO - VERIFICAR"))))</f>
        <v>CUSTEIO</v>
      </c>
      <c r="Z1039" s="64">
        <f t="shared" si="27"/>
        <v>3267</v>
      </c>
      <c r="AC1039" s="44">
        <v>3267</v>
      </c>
    </row>
    <row r="1040" spans="1:29" x14ac:dyDescent="0.25">
      <c r="A1040" t="s">
        <v>594</v>
      </c>
      <c r="B1040" t="s">
        <v>330</v>
      </c>
      <c r="C1040" t="s">
        <v>595</v>
      </c>
      <c r="D1040" t="s">
        <v>35</v>
      </c>
      <c r="E1040" t="s">
        <v>117</v>
      </c>
      <c r="F1040" s="51" t="str">
        <f>IFERROR(VLOOKUP(D1040,'Tabelas auxiliares'!$A$3:$B$61,2,FALSE),"")</f>
        <v>PU - PREFEITURA UNIVERSITÁRIA</v>
      </c>
      <c r="G1040" s="51" t="str">
        <f>IFERROR(VLOOKUP($B1040,'Tabelas auxiliares'!$A$65:$C$102,2,FALSE),"")</f>
        <v>Manutenção</v>
      </c>
      <c r="H1040" s="51" t="str">
        <f>IFERROR(VLOOKUP($B1040,'Tabelas auxiliares'!$A$65:$C$102,3,FALSE),"")</f>
        <v>ALMOXARIFADO / AR CONDICIONADO / COMBATE INCÊNDIO / CORTINAS / ELEVADORES / GERADORES DE ENERGIA / HIDRÁULICA / IMÓVEIS / INSTALAÇÕES ELÉTRICAS  / JARDINAGEM / MANUTENÇÃO PREDIAL / DESINSETIZAÇÃO / CHAVEIRO / INVENTÁRIO PATRIMONIAL</v>
      </c>
      <c r="I1040" t="s">
        <v>900</v>
      </c>
      <c r="J1040" t="s">
        <v>2887</v>
      </c>
      <c r="K1040" t="s">
        <v>2893</v>
      </c>
      <c r="L1040" t="s">
        <v>2894</v>
      </c>
      <c r="M1040" t="s">
        <v>2895</v>
      </c>
      <c r="N1040" t="s">
        <v>166</v>
      </c>
      <c r="O1040" t="s">
        <v>167</v>
      </c>
      <c r="P1040" t="s">
        <v>200</v>
      </c>
      <c r="Q1040" t="s">
        <v>168</v>
      </c>
      <c r="R1040" t="s">
        <v>165</v>
      </c>
      <c r="S1040" t="s">
        <v>119</v>
      </c>
      <c r="T1040" t="s">
        <v>164</v>
      </c>
      <c r="U1040" t="s">
        <v>118</v>
      </c>
      <c r="V1040" t="s">
        <v>2595</v>
      </c>
      <c r="W1040" t="s">
        <v>2596</v>
      </c>
      <c r="X1040" s="51" t="str">
        <f t="shared" si="26"/>
        <v>3</v>
      </c>
      <c r="Y1040" s="51" t="str">
        <f>IF(T1040="","",IF(AND(T1040&lt;&gt;'Tabelas auxiliares'!$B$236,T1040&lt;&gt;'Tabelas auxiliares'!$B$237,T1040&lt;&gt;'Tabelas auxiliares'!$C$236,T1040&lt;&gt;'Tabelas auxiliares'!$C$237,T1040&lt;&gt;'Tabelas auxiliares'!$D$236),"FOLHA DE PESSOAL",IF(X1040='Tabelas auxiliares'!$A$237,"CUSTEIO",IF(X1040='Tabelas auxiliares'!$A$236,"INVESTIMENTO","ERRO - VERIFICAR"))))</f>
        <v>CUSTEIO</v>
      </c>
      <c r="Z1040" s="64">
        <f t="shared" si="27"/>
        <v>1100</v>
      </c>
      <c r="AC1040" s="44">
        <v>1100</v>
      </c>
    </row>
    <row r="1041" spans="1:29" x14ac:dyDescent="0.25">
      <c r="A1041" t="s">
        <v>594</v>
      </c>
      <c r="B1041" t="s">
        <v>330</v>
      </c>
      <c r="C1041" t="s">
        <v>595</v>
      </c>
      <c r="D1041" t="s">
        <v>35</v>
      </c>
      <c r="E1041" t="s">
        <v>117</v>
      </c>
      <c r="F1041" s="51" t="str">
        <f>IFERROR(VLOOKUP(D1041,'Tabelas auxiliares'!$A$3:$B$61,2,FALSE),"")</f>
        <v>PU - PREFEITURA UNIVERSITÁRIA</v>
      </c>
      <c r="G1041" s="51" t="str">
        <f>IFERROR(VLOOKUP($B1041,'Tabelas auxiliares'!$A$65:$C$102,2,FALSE),"")</f>
        <v>Manutenção</v>
      </c>
      <c r="H1041" s="51" t="str">
        <f>IFERROR(VLOOKUP($B1041,'Tabelas auxiliares'!$A$65:$C$102,3,FALSE),"")</f>
        <v>ALMOXARIFADO / AR CONDICIONADO / COMBATE INCÊNDIO / CORTINAS / ELEVADORES / GERADORES DE ENERGIA / HIDRÁULICA / IMÓVEIS / INSTALAÇÕES ELÉTRICAS  / JARDINAGEM / MANUTENÇÃO PREDIAL / DESINSETIZAÇÃO / CHAVEIRO / INVENTÁRIO PATRIMONIAL</v>
      </c>
      <c r="I1041" t="s">
        <v>613</v>
      </c>
      <c r="J1041" t="s">
        <v>2812</v>
      </c>
      <c r="K1041" t="s">
        <v>2896</v>
      </c>
      <c r="L1041" t="s">
        <v>2897</v>
      </c>
      <c r="M1041" t="s">
        <v>2898</v>
      </c>
      <c r="N1041" t="s">
        <v>166</v>
      </c>
      <c r="O1041" t="s">
        <v>167</v>
      </c>
      <c r="P1041" t="s">
        <v>200</v>
      </c>
      <c r="Q1041" t="s">
        <v>168</v>
      </c>
      <c r="R1041" t="s">
        <v>165</v>
      </c>
      <c r="S1041" t="s">
        <v>119</v>
      </c>
      <c r="T1041" t="s">
        <v>164</v>
      </c>
      <c r="U1041" t="s">
        <v>118</v>
      </c>
      <c r="V1041" t="s">
        <v>2613</v>
      </c>
      <c r="W1041" t="s">
        <v>2614</v>
      </c>
      <c r="X1041" s="51" t="str">
        <f t="shared" si="26"/>
        <v>3</v>
      </c>
      <c r="Y1041" s="51" t="str">
        <f>IF(T1041="","",IF(AND(T1041&lt;&gt;'Tabelas auxiliares'!$B$236,T1041&lt;&gt;'Tabelas auxiliares'!$B$237,T1041&lt;&gt;'Tabelas auxiliares'!$C$236,T1041&lt;&gt;'Tabelas auxiliares'!$C$237,T1041&lt;&gt;'Tabelas auxiliares'!$D$236),"FOLHA DE PESSOAL",IF(X1041='Tabelas auxiliares'!$A$237,"CUSTEIO",IF(X1041='Tabelas auxiliares'!$A$236,"INVESTIMENTO","ERRO - VERIFICAR"))))</f>
        <v>CUSTEIO</v>
      </c>
      <c r="Z1041" s="64">
        <f t="shared" si="27"/>
        <v>6502.95</v>
      </c>
      <c r="AC1041" s="44">
        <v>6502.95</v>
      </c>
    </row>
    <row r="1042" spans="1:29" x14ac:dyDescent="0.25">
      <c r="A1042" t="s">
        <v>594</v>
      </c>
      <c r="B1042" t="s">
        <v>330</v>
      </c>
      <c r="C1042" t="s">
        <v>595</v>
      </c>
      <c r="D1042" t="s">
        <v>35</v>
      </c>
      <c r="E1042" t="s">
        <v>117</v>
      </c>
      <c r="F1042" s="51" t="str">
        <f>IFERROR(VLOOKUP(D1042,'Tabelas auxiliares'!$A$3:$B$61,2,FALSE),"")</f>
        <v>PU - PREFEITURA UNIVERSITÁRIA</v>
      </c>
      <c r="G1042" s="51" t="str">
        <f>IFERROR(VLOOKUP($B1042,'Tabelas auxiliares'!$A$65:$C$102,2,FALSE),"")</f>
        <v>Manutenção</v>
      </c>
      <c r="H1042" s="51" t="str">
        <f>IFERROR(VLOOKUP($B1042,'Tabelas auxiliares'!$A$65:$C$102,3,FALSE),"")</f>
        <v>ALMOXARIFADO / AR CONDICIONADO / COMBATE INCÊNDIO / CORTINAS / ELEVADORES / GERADORES DE ENERGIA / HIDRÁULICA / IMÓVEIS / INSTALAÇÕES ELÉTRICAS  / JARDINAGEM / MANUTENÇÃO PREDIAL / DESINSETIZAÇÃO / CHAVEIRO / INVENTÁRIO PATRIMONIAL</v>
      </c>
      <c r="I1042" t="s">
        <v>613</v>
      </c>
      <c r="J1042" t="s">
        <v>2812</v>
      </c>
      <c r="K1042" t="s">
        <v>2899</v>
      </c>
      <c r="L1042" t="s">
        <v>2897</v>
      </c>
      <c r="M1042" t="s">
        <v>2900</v>
      </c>
      <c r="N1042" t="s">
        <v>166</v>
      </c>
      <c r="O1042" t="s">
        <v>167</v>
      </c>
      <c r="P1042" t="s">
        <v>200</v>
      </c>
      <c r="Q1042" t="s">
        <v>168</v>
      </c>
      <c r="R1042" t="s">
        <v>165</v>
      </c>
      <c r="S1042" t="s">
        <v>119</v>
      </c>
      <c r="T1042" t="s">
        <v>164</v>
      </c>
      <c r="U1042" t="s">
        <v>118</v>
      </c>
      <c r="V1042" t="s">
        <v>2613</v>
      </c>
      <c r="W1042" t="s">
        <v>2614</v>
      </c>
      <c r="X1042" s="51" t="str">
        <f t="shared" ref="X1042:X1105" si="28">LEFT(V1042,1)</f>
        <v>3</v>
      </c>
      <c r="Y1042" s="51" t="str">
        <f>IF(T1042="","",IF(AND(T1042&lt;&gt;'Tabelas auxiliares'!$B$236,T1042&lt;&gt;'Tabelas auxiliares'!$B$237,T1042&lt;&gt;'Tabelas auxiliares'!$C$236,T1042&lt;&gt;'Tabelas auxiliares'!$C$237,T1042&lt;&gt;'Tabelas auxiliares'!$D$236),"FOLHA DE PESSOAL",IF(X1042='Tabelas auxiliares'!$A$237,"CUSTEIO",IF(X1042='Tabelas auxiliares'!$A$236,"INVESTIMENTO","ERRO - VERIFICAR"))))</f>
        <v>CUSTEIO</v>
      </c>
      <c r="Z1042" s="64">
        <f t="shared" si="27"/>
        <v>7489.2</v>
      </c>
      <c r="AC1042" s="44">
        <v>7489.2</v>
      </c>
    </row>
    <row r="1043" spans="1:29" x14ac:dyDescent="0.25">
      <c r="A1043" t="s">
        <v>594</v>
      </c>
      <c r="B1043" t="s">
        <v>330</v>
      </c>
      <c r="C1043" t="s">
        <v>595</v>
      </c>
      <c r="D1043" t="s">
        <v>35</v>
      </c>
      <c r="E1043" t="s">
        <v>117</v>
      </c>
      <c r="F1043" s="51" t="str">
        <f>IFERROR(VLOOKUP(D1043,'Tabelas auxiliares'!$A$3:$B$61,2,FALSE),"")</f>
        <v>PU - PREFEITURA UNIVERSITÁRIA</v>
      </c>
      <c r="G1043" s="51" t="str">
        <f>IFERROR(VLOOKUP($B1043,'Tabelas auxiliares'!$A$65:$C$102,2,FALSE),"")</f>
        <v>Manutenção</v>
      </c>
      <c r="H1043" s="51" t="str">
        <f>IFERROR(VLOOKUP($B1043,'Tabelas auxiliares'!$A$65:$C$102,3,FALSE),"")</f>
        <v>ALMOXARIFADO / AR CONDICIONADO / COMBATE INCÊNDIO / CORTINAS / ELEVADORES / GERADORES DE ENERGIA / HIDRÁULICA / IMÓVEIS / INSTALAÇÕES ELÉTRICAS  / JARDINAGEM / MANUTENÇÃO PREDIAL / DESINSETIZAÇÃO / CHAVEIRO / INVENTÁRIO PATRIMONIAL</v>
      </c>
      <c r="I1043" t="s">
        <v>613</v>
      </c>
      <c r="J1043" t="s">
        <v>2812</v>
      </c>
      <c r="K1043" t="s">
        <v>2901</v>
      </c>
      <c r="L1043" t="s">
        <v>2897</v>
      </c>
      <c r="M1043" t="s">
        <v>2815</v>
      </c>
      <c r="N1043" t="s">
        <v>166</v>
      </c>
      <c r="O1043" t="s">
        <v>167</v>
      </c>
      <c r="P1043" t="s">
        <v>200</v>
      </c>
      <c r="Q1043" t="s">
        <v>168</v>
      </c>
      <c r="R1043" t="s">
        <v>165</v>
      </c>
      <c r="S1043" t="s">
        <v>119</v>
      </c>
      <c r="T1043" t="s">
        <v>164</v>
      </c>
      <c r="U1043" t="s">
        <v>118</v>
      </c>
      <c r="V1043" t="s">
        <v>2613</v>
      </c>
      <c r="W1043" t="s">
        <v>2614</v>
      </c>
      <c r="X1043" s="51" t="str">
        <f t="shared" si="28"/>
        <v>3</v>
      </c>
      <c r="Y1043" s="51" t="str">
        <f>IF(T1043="","",IF(AND(T1043&lt;&gt;'Tabelas auxiliares'!$B$236,T1043&lt;&gt;'Tabelas auxiliares'!$B$237,T1043&lt;&gt;'Tabelas auxiliares'!$C$236,T1043&lt;&gt;'Tabelas auxiliares'!$C$237,T1043&lt;&gt;'Tabelas auxiliares'!$D$236),"FOLHA DE PESSOAL",IF(X1043='Tabelas auxiliares'!$A$237,"CUSTEIO",IF(X1043='Tabelas auxiliares'!$A$236,"INVESTIMENTO","ERRO - VERIFICAR"))))</f>
        <v>CUSTEIO</v>
      </c>
      <c r="Z1043" s="64">
        <f t="shared" ref="Z1043:Z1106" si="29">IF(AA1043+AB1043+AC1043&lt;&gt;0,AA1043+AB1043+AC1043,"")</f>
        <v>11400</v>
      </c>
      <c r="AC1043" s="44">
        <v>11400</v>
      </c>
    </row>
    <row r="1044" spans="1:29" x14ac:dyDescent="0.25">
      <c r="A1044" t="s">
        <v>594</v>
      </c>
      <c r="B1044" t="s">
        <v>330</v>
      </c>
      <c r="C1044" t="s">
        <v>595</v>
      </c>
      <c r="D1044" t="s">
        <v>35</v>
      </c>
      <c r="E1044" t="s">
        <v>117</v>
      </c>
      <c r="F1044" s="51" t="str">
        <f>IFERROR(VLOOKUP(D1044,'Tabelas auxiliares'!$A$3:$B$61,2,FALSE),"")</f>
        <v>PU - PREFEITURA UNIVERSITÁRIA</v>
      </c>
      <c r="G1044" s="51" t="str">
        <f>IFERROR(VLOOKUP($B1044,'Tabelas auxiliares'!$A$65:$C$102,2,FALSE),"")</f>
        <v>Manutenção</v>
      </c>
      <c r="H1044" s="51" t="str">
        <f>IFERROR(VLOOKUP($B1044,'Tabelas auxiliares'!$A$65:$C$102,3,FALSE),"")</f>
        <v>ALMOXARIFADO / AR CONDICIONADO / COMBATE INCÊNDIO / CORTINAS / ELEVADORES / GERADORES DE ENERGIA / HIDRÁULICA / IMÓVEIS / INSTALAÇÕES ELÉTRICAS  / JARDINAGEM / MANUTENÇÃO PREDIAL / DESINSETIZAÇÃO / CHAVEIRO / INVENTÁRIO PATRIMONIAL</v>
      </c>
      <c r="I1044" t="s">
        <v>625</v>
      </c>
      <c r="J1044" t="s">
        <v>2902</v>
      </c>
      <c r="K1044" t="s">
        <v>2903</v>
      </c>
      <c r="L1044" t="s">
        <v>2904</v>
      </c>
      <c r="M1044" t="s">
        <v>2905</v>
      </c>
      <c r="N1044" t="s">
        <v>166</v>
      </c>
      <c r="O1044" t="s">
        <v>167</v>
      </c>
      <c r="P1044" t="s">
        <v>200</v>
      </c>
      <c r="Q1044" t="s">
        <v>168</v>
      </c>
      <c r="R1044" t="s">
        <v>165</v>
      </c>
      <c r="S1044" t="s">
        <v>119</v>
      </c>
      <c r="T1044" t="s">
        <v>164</v>
      </c>
      <c r="U1044" t="s">
        <v>118</v>
      </c>
      <c r="V1044" t="s">
        <v>466</v>
      </c>
      <c r="W1044" t="s">
        <v>447</v>
      </c>
      <c r="X1044" s="51" t="str">
        <f t="shared" si="28"/>
        <v>3</v>
      </c>
      <c r="Y1044" s="51" t="str">
        <f>IF(T1044="","",IF(AND(T1044&lt;&gt;'Tabelas auxiliares'!$B$236,T1044&lt;&gt;'Tabelas auxiliares'!$B$237,T1044&lt;&gt;'Tabelas auxiliares'!$C$236,T1044&lt;&gt;'Tabelas auxiliares'!$C$237,T1044&lt;&gt;'Tabelas auxiliares'!$D$236),"FOLHA DE PESSOAL",IF(X1044='Tabelas auxiliares'!$A$237,"CUSTEIO",IF(X1044='Tabelas auxiliares'!$A$236,"INVESTIMENTO","ERRO - VERIFICAR"))))</f>
        <v>CUSTEIO</v>
      </c>
      <c r="Z1044" s="64">
        <f t="shared" si="29"/>
        <v>93118.11</v>
      </c>
      <c r="AA1044" s="44">
        <v>13345.58</v>
      </c>
      <c r="AB1044" s="44">
        <v>18461.080000000002</v>
      </c>
      <c r="AC1044" s="44">
        <v>61311.45</v>
      </c>
    </row>
    <row r="1045" spans="1:29" x14ac:dyDescent="0.25">
      <c r="A1045" t="s">
        <v>594</v>
      </c>
      <c r="B1045" t="s">
        <v>330</v>
      </c>
      <c r="C1045" t="s">
        <v>595</v>
      </c>
      <c r="D1045" t="s">
        <v>35</v>
      </c>
      <c r="E1045" t="s">
        <v>117</v>
      </c>
      <c r="F1045" s="51" t="str">
        <f>IFERROR(VLOOKUP(D1045,'Tabelas auxiliares'!$A$3:$B$61,2,FALSE),"")</f>
        <v>PU - PREFEITURA UNIVERSITÁRIA</v>
      </c>
      <c r="G1045" s="51" t="str">
        <f>IFERROR(VLOOKUP($B1045,'Tabelas auxiliares'!$A$65:$C$102,2,FALSE),"")</f>
        <v>Manutenção</v>
      </c>
      <c r="H1045" s="51" t="str">
        <f>IFERROR(VLOOKUP($B1045,'Tabelas auxiliares'!$A$65:$C$102,3,FALSE),"")</f>
        <v>ALMOXARIFADO / AR CONDICIONADO / COMBATE INCÊNDIO / CORTINAS / ELEVADORES / GERADORES DE ENERGIA / HIDRÁULICA / IMÓVEIS / INSTALAÇÕES ELÉTRICAS  / JARDINAGEM / MANUTENÇÃO PREDIAL / DESINSETIZAÇÃO / CHAVEIRO / INVENTÁRIO PATRIMONIAL</v>
      </c>
      <c r="I1045" t="s">
        <v>2533</v>
      </c>
      <c r="J1045" t="s">
        <v>2812</v>
      </c>
      <c r="K1045" t="s">
        <v>2906</v>
      </c>
      <c r="L1045" t="s">
        <v>2897</v>
      </c>
      <c r="M1045" t="s">
        <v>2815</v>
      </c>
      <c r="N1045" t="s">
        <v>166</v>
      </c>
      <c r="O1045" t="s">
        <v>167</v>
      </c>
      <c r="P1045" t="s">
        <v>200</v>
      </c>
      <c r="Q1045" t="s">
        <v>168</v>
      </c>
      <c r="R1045" t="s">
        <v>165</v>
      </c>
      <c r="S1045" t="s">
        <v>119</v>
      </c>
      <c r="T1045" t="s">
        <v>164</v>
      </c>
      <c r="U1045" t="s">
        <v>118</v>
      </c>
      <c r="V1045" t="s">
        <v>2613</v>
      </c>
      <c r="W1045" t="s">
        <v>2614</v>
      </c>
      <c r="X1045" s="51" t="str">
        <f t="shared" si="28"/>
        <v>3</v>
      </c>
      <c r="Y1045" s="51" t="str">
        <f>IF(T1045="","",IF(AND(T1045&lt;&gt;'Tabelas auxiliares'!$B$236,T1045&lt;&gt;'Tabelas auxiliares'!$B$237,T1045&lt;&gt;'Tabelas auxiliares'!$C$236,T1045&lt;&gt;'Tabelas auxiliares'!$C$237,T1045&lt;&gt;'Tabelas auxiliares'!$D$236),"FOLHA DE PESSOAL",IF(X1045='Tabelas auxiliares'!$A$237,"CUSTEIO",IF(X1045='Tabelas auxiliares'!$A$236,"INVESTIMENTO","ERRO - VERIFICAR"))))</f>
        <v>CUSTEIO</v>
      </c>
      <c r="Z1045" s="64">
        <f t="shared" si="29"/>
        <v>11400</v>
      </c>
      <c r="AC1045" s="44">
        <v>11400</v>
      </c>
    </row>
    <row r="1046" spans="1:29" x14ac:dyDescent="0.25">
      <c r="A1046" t="s">
        <v>594</v>
      </c>
      <c r="B1046" t="s">
        <v>330</v>
      </c>
      <c r="C1046" t="s">
        <v>595</v>
      </c>
      <c r="D1046" t="s">
        <v>35</v>
      </c>
      <c r="E1046" t="s">
        <v>117</v>
      </c>
      <c r="F1046" s="51" t="str">
        <f>IFERROR(VLOOKUP(D1046,'Tabelas auxiliares'!$A$3:$B$61,2,FALSE),"")</f>
        <v>PU - PREFEITURA UNIVERSITÁRIA</v>
      </c>
      <c r="G1046" s="51" t="str">
        <f>IFERROR(VLOOKUP($B1046,'Tabelas auxiliares'!$A$65:$C$102,2,FALSE),"")</f>
        <v>Manutenção</v>
      </c>
      <c r="H1046" s="51" t="str">
        <f>IFERROR(VLOOKUP($B1046,'Tabelas auxiliares'!$A$65:$C$102,3,FALSE),"")</f>
        <v>ALMOXARIFADO / AR CONDICIONADO / COMBATE INCÊNDIO / CORTINAS / ELEVADORES / GERADORES DE ENERGIA / HIDRÁULICA / IMÓVEIS / INSTALAÇÕES ELÉTRICAS  / JARDINAGEM / MANUTENÇÃO PREDIAL / DESINSETIZAÇÃO / CHAVEIRO / INVENTÁRIO PATRIMONIAL</v>
      </c>
      <c r="I1046" t="s">
        <v>1038</v>
      </c>
      <c r="J1046" t="s">
        <v>2825</v>
      </c>
      <c r="K1046" t="s">
        <v>2907</v>
      </c>
      <c r="L1046" t="s">
        <v>2827</v>
      </c>
      <c r="M1046" t="s">
        <v>2828</v>
      </c>
      <c r="N1046" t="s">
        <v>166</v>
      </c>
      <c r="O1046" t="s">
        <v>167</v>
      </c>
      <c r="P1046" t="s">
        <v>200</v>
      </c>
      <c r="Q1046" t="s">
        <v>168</v>
      </c>
      <c r="R1046" t="s">
        <v>165</v>
      </c>
      <c r="S1046" t="s">
        <v>119</v>
      </c>
      <c r="T1046" t="s">
        <v>164</v>
      </c>
      <c r="U1046" t="s">
        <v>118</v>
      </c>
      <c r="V1046" t="s">
        <v>1674</v>
      </c>
      <c r="W1046" t="s">
        <v>1675</v>
      </c>
      <c r="X1046" s="51" t="str">
        <f t="shared" si="28"/>
        <v>3</v>
      </c>
      <c r="Y1046" s="51" t="str">
        <f>IF(T1046="","",IF(AND(T1046&lt;&gt;'Tabelas auxiliares'!$B$236,T1046&lt;&gt;'Tabelas auxiliares'!$B$237,T1046&lt;&gt;'Tabelas auxiliares'!$C$236,T1046&lt;&gt;'Tabelas auxiliares'!$C$237,T1046&lt;&gt;'Tabelas auxiliares'!$D$236),"FOLHA DE PESSOAL",IF(X1046='Tabelas auxiliares'!$A$237,"CUSTEIO",IF(X1046='Tabelas auxiliares'!$A$236,"INVESTIMENTO","ERRO - VERIFICAR"))))</f>
        <v>CUSTEIO</v>
      </c>
      <c r="Z1046" s="64">
        <f t="shared" si="29"/>
        <v>2826.01</v>
      </c>
      <c r="AA1046" s="44">
        <v>2826.01</v>
      </c>
    </row>
    <row r="1047" spans="1:29" x14ac:dyDescent="0.25">
      <c r="A1047" t="s">
        <v>594</v>
      </c>
      <c r="B1047" t="s">
        <v>330</v>
      </c>
      <c r="C1047" t="s">
        <v>595</v>
      </c>
      <c r="D1047" t="s">
        <v>35</v>
      </c>
      <c r="E1047" t="s">
        <v>117</v>
      </c>
      <c r="F1047" s="51" t="str">
        <f>IFERROR(VLOOKUP(D1047,'Tabelas auxiliares'!$A$3:$B$61,2,FALSE),"")</f>
        <v>PU - PREFEITURA UNIVERSITÁRIA</v>
      </c>
      <c r="G1047" s="51" t="str">
        <f>IFERROR(VLOOKUP($B1047,'Tabelas auxiliares'!$A$65:$C$102,2,FALSE),"")</f>
        <v>Manutenção</v>
      </c>
      <c r="H1047" s="51" t="str">
        <f>IFERROR(VLOOKUP($B1047,'Tabelas auxiliares'!$A$65:$C$102,3,FALSE),"")</f>
        <v>ALMOXARIFADO / AR CONDICIONADO / COMBATE INCÊNDIO / CORTINAS / ELEVADORES / GERADORES DE ENERGIA / HIDRÁULICA / IMÓVEIS / INSTALAÇÕES ELÉTRICAS  / JARDINAGEM / MANUTENÇÃO PREDIAL / DESINSETIZAÇÃO / CHAVEIRO / INVENTÁRIO PATRIMONIAL</v>
      </c>
      <c r="I1047" t="s">
        <v>1437</v>
      </c>
      <c r="J1047" t="s">
        <v>2855</v>
      </c>
      <c r="K1047" t="s">
        <v>2908</v>
      </c>
      <c r="L1047" t="s">
        <v>2857</v>
      </c>
      <c r="M1047" t="s">
        <v>2858</v>
      </c>
      <c r="N1047" t="s">
        <v>166</v>
      </c>
      <c r="O1047" t="s">
        <v>167</v>
      </c>
      <c r="P1047" t="s">
        <v>200</v>
      </c>
      <c r="Q1047" t="s">
        <v>168</v>
      </c>
      <c r="R1047" t="s">
        <v>165</v>
      </c>
      <c r="S1047" t="s">
        <v>119</v>
      </c>
      <c r="T1047" t="s">
        <v>164</v>
      </c>
      <c r="U1047" t="s">
        <v>118</v>
      </c>
      <c r="V1047" t="s">
        <v>2859</v>
      </c>
      <c r="W1047" t="s">
        <v>2860</v>
      </c>
      <c r="X1047" s="51" t="str">
        <f t="shared" si="28"/>
        <v>3</v>
      </c>
      <c r="Y1047" s="51" t="str">
        <f>IF(T1047="","",IF(AND(T1047&lt;&gt;'Tabelas auxiliares'!$B$236,T1047&lt;&gt;'Tabelas auxiliares'!$B$237,T1047&lt;&gt;'Tabelas auxiliares'!$C$236,T1047&lt;&gt;'Tabelas auxiliares'!$C$237,T1047&lt;&gt;'Tabelas auxiliares'!$D$236),"FOLHA DE PESSOAL",IF(X1047='Tabelas auxiliares'!$A$237,"CUSTEIO",IF(X1047='Tabelas auxiliares'!$A$236,"INVESTIMENTO","ERRO - VERIFICAR"))))</f>
        <v>CUSTEIO</v>
      </c>
      <c r="Z1047" s="64">
        <f t="shared" si="29"/>
        <v>140735.21</v>
      </c>
      <c r="AC1047" s="44">
        <v>140735.21</v>
      </c>
    </row>
    <row r="1048" spans="1:29" x14ac:dyDescent="0.25">
      <c r="A1048" t="s">
        <v>594</v>
      </c>
      <c r="B1048" t="s">
        <v>330</v>
      </c>
      <c r="C1048" t="s">
        <v>595</v>
      </c>
      <c r="D1048" t="s">
        <v>35</v>
      </c>
      <c r="E1048" t="s">
        <v>117</v>
      </c>
      <c r="F1048" s="51" t="str">
        <f>IFERROR(VLOOKUP(D1048,'Tabelas auxiliares'!$A$3:$B$61,2,FALSE),"")</f>
        <v>PU - PREFEITURA UNIVERSITÁRIA</v>
      </c>
      <c r="G1048" s="51" t="str">
        <f>IFERROR(VLOOKUP($B1048,'Tabelas auxiliares'!$A$65:$C$102,2,FALSE),"")</f>
        <v>Manutenção</v>
      </c>
      <c r="H1048" s="51" t="str">
        <f>IFERROR(VLOOKUP($B1048,'Tabelas auxiliares'!$A$65:$C$102,3,FALSE),"")</f>
        <v>ALMOXARIFADO / AR CONDICIONADO / COMBATE INCÊNDIO / CORTINAS / ELEVADORES / GERADORES DE ENERGIA / HIDRÁULICA / IMÓVEIS / INSTALAÇÕES ELÉTRICAS  / JARDINAGEM / MANUTENÇÃO PREDIAL / DESINSETIZAÇÃO / CHAVEIRO / INVENTÁRIO PATRIMONIAL</v>
      </c>
      <c r="I1048" t="s">
        <v>1437</v>
      </c>
      <c r="J1048" t="s">
        <v>2855</v>
      </c>
      <c r="K1048" t="s">
        <v>2909</v>
      </c>
      <c r="L1048" t="s">
        <v>2857</v>
      </c>
      <c r="M1048" t="s">
        <v>2858</v>
      </c>
      <c r="N1048" t="s">
        <v>166</v>
      </c>
      <c r="O1048" t="s">
        <v>167</v>
      </c>
      <c r="P1048" t="s">
        <v>200</v>
      </c>
      <c r="Q1048" t="s">
        <v>168</v>
      </c>
      <c r="R1048" t="s">
        <v>165</v>
      </c>
      <c r="S1048" t="s">
        <v>597</v>
      </c>
      <c r="T1048" t="s">
        <v>164</v>
      </c>
      <c r="U1048" t="s">
        <v>118</v>
      </c>
      <c r="V1048" t="s">
        <v>2859</v>
      </c>
      <c r="W1048" t="s">
        <v>2860</v>
      </c>
      <c r="X1048" s="51" t="str">
        <f t="shared" si="28"/>
        <v>3</v>
      </c>
      <c r="Y1048" s="51" t="str">
        <f>IF(T1048="","",IF(AND(T1048&lt;&gt;'Tabelas auxiliares'!$B$236,T1048&lt;&gt;'Tabelas auxiliares'!$B$237,T1048&lt;&gt;'Tabelas auxiliares'!$C$236,T1048&lt;&gt;'Tabelas auxiliares'!$C$237,T1048&lt;&gt;'Tabelas auxiliares'!$D$236),"FOLHA DE PESSOAL",IF(X1048='Tabelas auxiliares'!$A$237,"CUSTEIO",IF(X1048='Tabelas auxiliares'!$A$236,"INVESTIMENTO","ERRO - VERIFICAR"))))</f>
        <v>CUSTEIO</v>
      </c>
      <c r="Z1048" s="64">
        <f t="shared" si="29"/>
        <v>1391893.74</v>
      </c>
      <c r="AA1048" s="44">
        <v>264830.09000000003</v>
      </c>
      <c r="AB1048" s="44">
        <v>329383.13</v>
      </c>
      <c r="AC1048" s="44">
        <v>797680.52</v>
      </c>
    </row>
    <row r="1049" spans="1:29" x14ac:dyDescent="0.25">
      <c r="A1049" t="s">
        <v>594</v>
      </c>
      <c r="B1049" t="s">
        <v>330</v>
      </c>
      <c r="C1049" t="s">
        <v>595</v>
      </c>
      <c r="D1049" t="s">
        <v>35</v>
      </c>
      <c r="E1049" t="s">
        <v>117</v>
      </c>
      <c r="F1049" s="51" t="str">
        <f>IFERROR(VLOOKUP(D1049,'Tabelas auxiliares'!$A$3:$B$61,2,FALSE),"")</f>
        <v>PU - PREFEITURA UNIVERSITÁRIA</v>
      </c>
      <c r="G1049" s="51" t="str">
        <f>IFERROR(VLOOKUP($B1049,'Tabelas auxiliares'!$A$65:$C$102,2,FALSE),"")</f>
        <v>Manutenção</v>
      </c>
      <c r="H1049" s="51" t="str">
        <f>IFERROR(VLOOKUP($B1049,'Tabelas auxiliares'!$A$65:$C$102,3,FALSE),"")</f>
        <v>ALMOXARIFADO / AR CONDICIONADO / COMBATE INCÊNDIO / CORTINAS / ELEVADORES / GERADORES DE ENERGIA / HIDRÁULICA / IMÓVEIS / INSTALAÇÕES ELÉTRICAS  / JARDINAGEM / MANUTENÇÃO PREDIAL / DESINSETIZAÇÃO / CHAVEIRO / INVENTÁRIO PATRIMONIAL</v>
      </c>
      <c r="I1049" t="s">
        <v>611</v>
      </c>
      <c r="J1049" t="s">
        <v>2861</v>
      </c>
      <c r="K1049" t="s">
        <v>2910</v>
      </c>
      <c r="L1049" t="s">
        <v>2863</v>
      </c>
      <c r="M1049" t="s">
        <v>2864</v>
      </c>
      <c r="N1049" t="s">
        <v>166</v>
      </c>
      <c r="O1049" t="s">
        <v>167</v>
      </c>
      <c r="P1049" t="s">
        <v>200</v>
      </c>
      <c r="Q1049" t="s">
        <v>168</v>
      </c>
      <c r="R1049" t="s">
        <v>165</v>
      </c>
      <c r="S1049" t="s">
        <v>597</v>
      </c>
      <c r="T1049" t="s">
        <v>164</v>
      </c>
      <c r="U1049" t="s">
        <v>118</v>
      </c>
      <c r="V1049" t="s">
        <v>2745</v>
      </c>
      <c r="W1049" t="s">
        <v>2746</v>
      </c>
      <c r="X1049" s="51" t="str">
        <f t="shared" si="28"/>
        <v>3</v>
      </c>
      <c r="Y1049" s="51" t="str">
        <f>IF(T1049="","",IF(AND(T1049&lt;&gt;'Tabelas auxiliares'!$B$236,T1049&lt;&gt;'Tabelas auxiliares'!$B$237,T1049&lt;&gt;'Tabelas auxiliares'!$C$236,T1049&lt;&gt;'Tabelas auxiliares'!$C$237,T1049&lt;&gt;'Tabelas auxiliares'!$D$236),"FOLHA DE PESSOAL",IF(X1049='Tabelas auxiliares'!$A$237,"CUSTEIO",IF(X1049='Tabelas auxiliares'!$A$236,"INVESTIMENTO","ERRO - VERIFICAR"))))</f>
        <v>CUSTEIO</v>
      </c>
      <c r="Z1049" s="64">
        <f t="shared" si="29"/>
        <v>3952.8</v>
      </c>
      <c r="AC1049" s="44">
        <v>3952.8</v>
      </c>
    </row>
    <row r="1050" spans="1:29" x14ac:dyDescent="0.25">
      <c r="A1050" t="s">
        <v>594</v>
      </c>
      <c r="B1050" t="s">
        <v>330</v>
      </c>
      <c r="C1050" t="s">
        <v>595</v>
      </c>
      <c r="D1050" t="s">
        <v>35</v>
      </c>
      <c r="E1050" t="s">
        <v>117</v>
      </c>
      <c r="F1050" s="51" t="str">
        <f>IFERROR(VLOOKUP(D1050,'Tabelas auxiliares'!$A$3:$B$61,2,FALSE),"")</f>
        <v>PU - PREFEITURA UNIVERSITÁRIA</v>
      </c>
      <c r="G1050" s="51" t="str">
        <f>IFERROR(VLOOKUP($B1050,'Tabelas auxiliares'!$A$65:$C$102,2,FALSE),"")</f>
        <v>Manutenção</v>
      </c>
      <c r="H1050" s="51" t="str">
        <f>IFERROR(VLOOKUP($B1050,'Tabelas auxiliares'!$A$65:$C$102,3,FALSE),"")</f>
        <v>ALMOXARIFADO / AR CONDICIONADO / COMBATE INCÊNDIO / CORTINAS / ELEVADORES / GERADORES DE ENERGIA / HIDRÁULICA / IMÓVEIS / INSTALAÇÕES ELÉTRICAS  / JARDINAGEM / MANUTENÇÃO PREDIAL / DESINSETIZAÇÃO / CHAVEIRO / INVENTÁRIO PATRIMONIAL</v>
      </c>
      <c r="I1050" t="s">
        <v>611</v>
      </c>
      <c r="J1050" t="s">
        <v>2861</v>
      </c>
      <c r="K1050" t="s">
        <v>2911</v>
      </c>
      <c r="L1050" t="s">
        <v>2912</v>
      </c>
      <c r="M1050" t="s">
        <v>2866</v>
      </c>
      <c r="N1050" t="s">
        <v>166</v>
      </c>
      <c r="O1050" t="s">
        <v>167</v>
      </c>
      <c r="P1050" t="s">
        <v>200</v>
      </c>
      <c r="Q1050" t="s">
        <v>168</v>
      </c>
      <c r="R1050" t="s">
        <v>165</v>
      </c>
      <c r="S1050" t="s">
        <v>597</v>
      </c>
      <c r="T1050" t="s">
        <v>164</v>
      </c>
      <c r="U1050" t="s">
        <v>118</v>
      </c>
      <c r="V1050" t="s">
        <v>2745</v>
      </c>
      <c r="W1050" t="s">
        <v>2746</v>
      </c>
      <c r="X1050" s="51" t="str">
        <f t="shared" si="28"/>
        <v>3</v>
      </c>
      <c r="Y1050" s="51" t="str">
        <f>IF(T1050="","",IF(AND(T1050&lt;&gt;'Tabelas auxiliares'!$B$236,T1050&lt;&gt;'Tabelas auxiliares'!$B$237,T1050&lt;&gt;'Tabelas auxiliares'!$C$236,T1050&lt;&gt;'Tabelas auxiliares'!$C$237,T1050&lt;&gt;'Tabelas auxiliares'!$D$236),"FOLHA DE PESSOAL",IF(X1050='Tabelas auxiliares'!$A$237,"CUSTEIO",IF(X1050='Tabelas auxiliares'!$A$236,"INVESTIMENTO","ERRO - VERIFICAR"))))</f>
        <v>CUSTEIO</v>
      </c>
      <c r="Z1050" s="64">
        <f t="shared" si="29"/>
        <v>3097.5</v>
      </c>
      <c r="AC1050" s="44">
        <v>3097.5</v>
      </c>
    </row>
    <row r="1051" spans="1:29" x14ac:dyDescent="0.25">
      <c r="A1051" t="s">
        <v>594</v>
      </c>
      <c r="B1051" t="s">
        <v>330</v>
      </c>
      <c r="C1051" t="s">
        <v>595</v>
      </c>
      <c r="D1051" t="s">
        <v>35</v>
      </c>
      <c r="E1051" t="s">
        <v>117</v>
      </c>
      <c r="F1051" s="51" t="str">
        <f>IFERROR(VLOOKUP(D1051,'Tabelas auxiliares'!$A$3:$B$61,2,FALSE),"")</f>
        <v>PU - PREFEITURA UNIVERSITÁRIA</v>
      </c>
      <c r="G1051" s="51" t="str">
        <f>IFERROR(VLOOKUP($B1051,'Tabelas auxiliares'!$A$65:$C$102,2,FALSE),"")</f>
        <v>Manutenção</v>
      </c>
      <c r="H1051" s="51" t="str">
        <f>IFERROR(VLOOKUP($B1051,'Tabelas auxiliares'!$A$65:$C$102,3,FALSE),"")</f>
        <v>ALMOXARIFADO / AR CONDICIONADO / COMBATE INCÊNDIO / CORTINAS / ELEVADORES / GERADORES DE ENERGIA / HIDRÁULICA / IMÓVEIS / INSTALAÇÕES ELÉTRICAS  / JARDINAGEM / MANUTENÇÃO PREDIAL / DESINSETIZAÇÃO / CHAVEIRO / INVENTÁRIO PATRIMONIAL</v>
      </c>
      <c r="I1051" t="s">
        <v>611</v>
      </c>
      <c r="J1051" t="s">
        <v>2861</v>
      </c>
      <c r="K1051" t="s">
        <v>2913</v>
      </c>
      <c r="L1051" t="s">
        <v>2912</v>
      </c>
      <c r="M1051" t="s">
        <v>2868</v>
      </c>
      <c r="N1051" t="s">
        <v>166</v>
      </c>
      <c r="O1051" t="s">
        <v>167</v>
      </c>
      <c r="P1051" t="s">
        <v>200</v>
      </c>
      <c r="Q1051" t="s">
        <v>168</v>
      </c>
      <c r="R1051" t="s">
        <v>165</v>
      </c>
      <c r="S1051" t="s">
        <v>597</v>
      </c>
      <c r="T1051" t="s">
        <v>164</v>
      </c>
      <c r="U1051" t="s">
        <v>118</v>
      </c>
      <c r="V1051" t="s">
        <v>2745</v>
      </c>
      <c r="W1051" t="s">
        <v>2746</v>
      </c>
      <c r="X1051" s="51" t="str">
        <f t="shared" si="28"/>
        <v>3</v>
      </c>
      <c r="Y1051" s="51" t="str">
        <f>IF(T1051="","",IF(AND(T1051&lt;&gt;'Tabelas auxiliares'!$B$236,T1051&lt;&gt;'Tabelas auxiliares'!$B$237,T1051&lt;&gt;'Tabelas auxiliares'!$C$236,T1051&lt;&gt;'Tabelas auxiliares'!$C$237,T1051&lt;&gt;'Tabelas auxiliares'!$D$236),"FOLHA DE PESSOAL",IF(X1051='Tabelas auxiliares'!$A$237,"CUSTEIO",IF(X1051='Tabelas auxiliares'!$A$236,"INVESTIMENTO","ERRO - VERIFICAR"))))</f>
        <v>CUSTEIO</v>
      </c>
      <c r="Z1051" s="64">
        <f t="shared" si="29"/>
        <v>456</v>
      </c>
      <c r="AC1051" s="44">
        <v>456</v>
      </c>
    </row>
    <row r="1052" spans="1:29" x14ac:dyDescent="0.25">
      <c r="A1052" t="s">
        <v>594</v>
      </c>
      <c r="B1052" t="s">
        <v>330</v>
      </c>
      <c r="C1052" t="s">
        <v>595</v>
      </c>
      <c r="D1052" t="s">
        <v>35</v>
      </c>
      <c r="E1052" t="s">
        <v>117</v>
      </c>
      <c r="F1052" s="51" t="str">
        <f>IFERROR(VLOOKUP(D1052,'Tabelas auxiliares'!$A$3:$B$61,2,FALSE),"")</f>
        <v>PU - PREFEITURA UNIVERSITÁRIA</v>
      </c>
      <c r="G1052" s="51" t="str">
        <f>IFERROR(VLOOKUP($B1052,'Tabelas auxiliares'!$A$65:$C$102,2,FALSE),"")</f>
        <v>Manutenção</v>
      </c>
      <c r="H1052" s="51" t="str">
        <f>IFERROR(VLOOKUP($B1052,'Tabelas auxiliares'!$A$65:$C$102,3,FALSE),"")</f>
        <v>ALMOXARIFADO / AR CONDICIONADO / COMBATE INCÊNDIO / CORTINAS / ELEVADORES / GERADORES DE ENERGIA / HIDRÁULICA / IMÓVEIS / INSTALAÇÕES ELÉTRICAS  / JARDINAGEM / MANUTENÇÃO PREDIAL / DESINSETIZAÇÃO / CHAVEIRO / INVENTÁRIO PATRIMONIAL</v>
      </c>
      <c r="I1052" t="s">
        <v>612</v>
      </c>
      <c r="J1052" t="s">
        <v>2873</v>
      </c>
      <c r="K1052" t="s">
        <v>2914</v>
      </c>
      <c r="L1052" t="s">
        <v>2875</v>
      </c>
      <c r="M1052" t="s">
        <v>2876</v>
      </c>
      <c r="N1052" t="s">
        <v>166</v>
      </c>
      <c r="O1052" t="s">
        <v>167</v>
      </c>
      <c r="P1052" t="s">
        <v>200</v>
      </c>
      <c r="Q1052" t="s">
        <v>168</v>
      </c>
      <c r="R1052" t="s">
        <v>165</v>
      </c>
      <c r="S1052" t="s">
        <v>597</v>
      </c>
      <c r="T1052" t="s">
        <v>164</v>
      </c>
      <c r="U1052" t="s">
        <v>118</v>
      </c>
      <c r="V1052" t="s">
        <v>2510</v>
      </c>
      <c r="W1052" t="s">
        <v>2472</v>
      </c>
      <c r="X1052" s="51" t="str">
        <f t="shared" si="28"/>
        <v>3</v>
      </c>
      <c r="Y1052" s="51" t="str">
        <f>IF(T1052="","",IF(AND(T1052&lt;&gt;'Tabelas auxiliares'!$B$236,T1052&lt;&gt;'Tabelas auxiliares'!$B$237,T1052&lt;&gt;'Tabelas auxiliares'!$C$236,T1052&lt;&gt;'Tabelas auxiliares'!$C$237,T1052&lt;&gt;'Tabelas auxiliares'!$D$236),"FOLHA DE PESSOAL",IF(X1052='Tabelas auxiliares'!$A$237,"CUSTEIO",IF(X1052='Tabelas auxiliares'!$A$236,"INVESTIMENTO","ERRO - VERIFICAR"))))</f>
        <v>CUSTEIO</v>
      </c>
      <c r="Z1052" s="64">
        <f t="shared" si="29"/>
        <v>29125.91</v>
      </c>
      <c r="AA1052" s="44">
        <v>26469.16</v>
      </c>
      <c r="AC1052" s="44">
        <v>2656.75</v>
      </c>
    </row>
    <row r="1053" spans="1:29" x14ac:dyDescent="0.25">
      <c r="A1053" t="s">
        <v>594</v>
      </c>
      <c r="B1053" t="s">
        <v>330</v>
      </c>
      <c r="C1053" t="s">
        <v>595</v>
      </c>
      <c r="D1053" t="s">
        <v>35</v>
      </c>
      <c r="E1053" t="s">
        <v>117</v>
      </c>
      <c r="F1053" s="51" t="str">
        <f>IFERROR(VLOOKUP(D1053,'Tabelas auxiliares'!$A$3:$B$61,2,FALSE),"")</f>
        <v>PU - PREFEITURA UNIVERSITÁRIA</v>
      </c>
      <c r="G1053" s="51" t="str">
        <f>IFERROR(VLOOKUP($B1053,'Tabelas auxiliares'!$A$65:$C$102,2,FALSE),"")</f>
        <v>Manutenção</v>
      </c>
      <c r="H1053" s="51" t="str">
        <f>IFERROR(VLOOKUP($B1053,'Tabelas auxiliares'!$A$65:$C$102,3,FALSE),"")</f>
        <v>ALMOXARIFADO / AR CONDICIONADO / COMBATE INCÊNDIO / CORTINAS / ELEVADORES / GERADORES DE ENERGIA / HIDRÁULICA / IMÓVEIS / INSTALAÇÕES ELÉTRICAS  / JARDINAGEM / MANUTENÇÃO PREDIAL / DESINSETIZAÇÃO / CHAVEIRO / INVENTÁRIO PATRIMONIAL</v>
      </c>
      <c r="I1053" t="s">
        <v>1181</v>
      </c>
      <c r="J1053" t="s">
        <v>2915</v>
      </c>
      <c r="K1053" t="s">
        <v>2916</v>
      </c>
      <c r="L1053" t="s">
        <v>2917</v>
      </c>
      <c r="M1053" t="s">
        <v>2918</v>
      </c>
      <c r="N1053" t="s">
        <v>166</v>
      </c>
      <c r="O1053" t="s">
        <v>167</v>
      </c>
      <c r="P1053" t="s">
        <v>200</v>
      </c>
      <c r="Q1053" t="s">
        <v>168</v>
      </c>
      <c r="R1053" t="s">
        <v>165</v>
      </c>
      <c r="S1053" t="s">
        <v>597</v>
      </c>
      <c r="T1053" t="s">
        <v>164</v>
      </c>
      <c r="U1053" t="s">
        <v>118</v>
      </c>
      <c r="V1053" t="s">
        <v>2859</v>
      </c>
      <c r="W1053" t="s">
        <v>2860</v>
      </c>
      <c r="X1053" s="51" t="str">
        <f t="shared" si="28"/>
        <v>3</v>
      </c>
      <c r="Y1053" s="51" t="str">
        <f>IF(T1053="","",IF(AND(T1053&lt;&gt;'Tabelas auxiliares'!$B$236,T1053&lt;&gt;'Tabelas auxiliares'!$B$237,T1053&lt;&gt;'Tabelas auxiliares'!$C$236,T1053&lt;&gt;'Tabelas auxiliares'!$C$237,T1053&lt;&gt;'Tabelas auxiliares'!$D$236),"FOLHA DE PESSOAL",IF(X1053='Tabelas auxiliares'!$A$237,"CUSTEIO",IF(X1053='Tabelas auxiliares'!$A$236,"INVESTIMENTO","ERRO - VERIFICAR"))))</f>
        <v>CUSTEIO</v>
      </c>
      <c r="Z1053" s="64">
        <f t="shared" si="29"/>
        <v>38649.67</v>
      </c>
      <c r="AA1053" s="44">
        <v>34247.9</v>
      </c>
      <c r="AC1053" s="44">
        <v>4401.7700000000004</v>
      </c>
    </row>
    <row r="1054" spans="1:29" x14ac:dyDescent="0.25">
      <c r="A1054" t="s">
        <v>594</v>
      </c>
      <c r="B1054" t="s">
        <v>330</v>
      </c>
      <c r="C1054" t="s">
        <v>595</v>
      </c>
      <c r="D1054" t="s">
        <v>35</v>
      </c>
      <c r="E1054" t="s">
        <v>117</v>
      </c>
      <c r="F1054" s="51" t="str">
        <f>IFERROR(VLOOKUP(D1054,'Tabelas auxiliares'!$A$3:$B$61,2,FALSE),"")</f>
        <v>PU - PREFEITURA UNIVERSITÁRIA</v>
      </c>
      <c r="G1054" s="51" t="str">
        <f>IFERROR(VLOOKUP($B1054,'Tabelas auxiliares'!$A$65:$C$102,2,FALSE),"")</f>
        <v>Manutenção</v>
      </c>
      <c r="H1054" s="51" t="str">
        <f>IFERROR(VLOOKUP($B1054,'Tabelas auxiliares'!$A$65:$C$102,3,FALSE),"")</f>
        <v>ALMOXARIFADO / AR CONDICIONADO / COMBATE INCÊNDIO / CORTINAS / ELEVADORES / GERADORES DE ENERGIA / HIDRÁULICA / IMÓVEIS / INSTALAÇÕES ELÉTRICAS  / JARDINAGEM / MANUTENÇÃO PREDIAL / DESINSETIZAÇÃO / CHAVEIRO / INVENTÁRIO PATRIMONIAL</v>
      </c>
      <c r="I1054" t="s">
        <v>778</v>
      </c>
      <c r="J1054" t="s">
        <v>2869</v>
      </c>
      <c r="K1054" t="s">
        <v>2919</v>
      </c>
      <c r="L1054" t="s">
        <v>2871</v>
      </c>
      <c r="M1054" t="s">
        <v>2872</v>
      </c>
      <c r="N1054" t="s">
        <v>166</v>
      </c>
      <c r="O1054" t="s">
        <v>167</v>
      </c>
      <c r="P1054" t="s">
        <v>200</v>
      </c>
      <c r="Q1054" t="s">
        <v>168</v>
      </c>
      <c r="R1054" t="s">
        <v>165</v>
      </c>
      <c r="S1054" t="s">
        <v>119</v>
      </c>
      <c r="T1054" t="s">
        <v>164</v>
      </c>
      <c r="U1054" t="s">
        <v>118</v>
      </c>
      <c r="V1054" t="s">
        <v>2606</v>
      </c>
      <c r="W1054" t="s">
        <v>2607</v>
      </c>
      <c r="X1054" s="51" t="str">
        <f t="shared" si="28"/>
        <v>3</v>
      </c>
      <c r="Y1054" s="51" t="str">
        <f>IF(T1054="","",IF(AND(T1054&lt;&gt;'Tabelas auxiliares'!$B$236,T1054&lt;&gt;'Tabelas auxiliares'!$B$237,T1054&lt;&gt;'Tabelas auxiliares'!$C$236,T1054&lt;&gt;'Tabelas auxiliares'!$C$237,T1054&lt;&gt;'Tabelas auxiliares'!$D$236),"FOLHA DE PESSOAL",IF(X1054='Tabelas auxiliares'!$A$237,"CUSTEIO",IF(X1054='Tabelas auxiliares'!$A$236,"INVESTIMENTO","ERRO - VERIFICAR"))))</f>
        <v>CUSTEIO</v>
      </c>
      <c r="Z1054" s="64">
        <f t="shared" si="29"/>
        <v>84046.06</v>
      </c>
      <c r="AA1054" s="44">
        <v>35112.49</v>
      </c>
      <c r="AB1054" s="44">
        <v>19603.12</v>
      </c>
      <c r="AC1054" s="44">
        <v>29330.45</v>
      </c>
    </row>
    <row r="1055" spans="1:29" x14ac:dyDescent="0.25">
      <c r="A1055" t="s">
        <v>594</v>
      </c>
      <c r="B1055" t="s">
        <v>330</v>
      </c>
      <c r="C1055" t="s">
        <v>595</v>
      </c>
      <c r="D1055" t="s">
        <v>35</v>
      </c>
      <c r="E1055" t="s">
        <v>117</v>
      </c>
      <c r="F1055" s="51" t="str">
        <f>IFERROR(VLOOKUP(D1055,'Tabelas auxiliares'!$A$3:$B$61,2,FALSE),"")</f>
        <v>PU - PREFEITURA UNIVERSITÁRIA</v>
      </c>
      <c r="G1055" s="51" t="str">
        <f>IFERROR(VLOOKUP($B1055,'Tabelas auxiliares'!$A$65:$C$102,2,FALSE),"")</f>
        <v>Manutenção</v>
      </c>
      <c r="H1055" s="51" t="str">
        <f>IFERROR(VLOOKUP($B1055,'Tabelas auxiliares'!$A$65:$C$102,3,FALSE),"")</f>
        <v>ALMOXARIFADO / AR CONDICIONADO / COMBATE INCÊNDIO / CORTINAS / ELEVADORES / GERADORES DE ENERGIA / HIDRÁULICA / IMÓVEIS / INSTALAÇÕES ELÉTRICAS  / JARDINAGEM / MANUTENÇÃO PREDIAL / DESINSETIZAÇÃO / CHAVEIRO / INVENTÁRIO PATRIMONIAL</v>
      </c>
      <c r="I1055" t="s">
        <v>835</v>
      </c>
      <c r="J1055" t="s">
        <v>2902</v>
      </c>
      <c r="K1055" t="s">
        <v>2920</v>
      </c>
      <c r="L1055" t="s">
        <v>2904</v>
      </c>
      <c r="M1055" t="s">
        <v>2905</v>
      </c>
      <c r="N1055" t="s">
        <v>166</v>
      </c>
      <c r="O1055" t="s">
        <v>167</v>
      </c>
      <c r="P1055" t="s">
        <v>200</v>
      </c>
      <c r="Q1055" t="s">
        <v>168</v>
      </c>
      <c r="R1055" t="s">
        <v>165</v>
      </c>
      <c r="S1055" t="s">
        <v>597</v>
      </c>
      <c r="T1055" t="s">
        <v>164</v>
      </c>
      <c r="U1055" t="s">
        <v>118</v>
      </c>
      <c r="V1055" t="s">
        <v>466</v>
      </c>
      <c r="W1055" t="s">
        <v>447</v>
      </c>
      <c r="X1055" s="51" t="str">
        <f t="shared" si="28"/>
        <v>3</v>
      </c>
      <c r="Y1055" s="51" t="str">
        <f>IF(T1055="","",IF(AND(T1055&lt;&gt;'Tabelas auxiliares'!$B$236,T1055&lt;&gt;'Tabelas auxiliares'!$B$237,T1055&lt;&gt;'Tabelas auxiliares'!$C$236,T1055&lt;&gt;'Tabelas auxiliares'!$C$237,T1055&lt;&gt;'Tabelas auxiliares'!$D$236),"FOLHA DE PESSOAL",IF(X1055='Tabelas auxiliares'!$A$237,"CUSTEIO",IF(X1055='Tabelas auxiliares'!$A$236,"INVESTIMENTO","ERRO - VERIFICAR"))))</f>
        <v>CUSTEIO</v>
      </c>
      <c r="Z1055" s="64">
        <f t="shared" si="29"/>
        <v>29939.35</v>
      </c>
      <c r="AA1055" s="44">
        <v>29939.35</v>
      </c>
    </row>
    <row r="1056" spans="1:29" x14ac:dyDescent="0.25">
      <c r="A1056" t="s">
        <v>594</v>
      </c>
      <c r="B1056" t="s">
        <v>330</v>
      </c>
      <c r="C1056" t="s">
        <v>595</v>
      </c>
      <c r="D1056" t="s">
        <v>35</v>
      </c>
      <c r="E1056" t="s">
        <v>117</v>
      </c>
      <c r="F1056" s="51" t="str">
        <f>IFERROR(VLOOKUP(D1056,'Tabelas auxiliares'!$A$3:$B$61,2,FALSE),"")</f>
        <v>PU - PREFEITURA UNIVERSITÁRIA</v>
      </c>
      <c r="G1056" s="51" t="str">
        <f>IFERROR(VLOOKUP($B1056,'Tabelas auxiliares'!$A$65:$C$102,2,FALSE),"")</f>
        <v>Manutenção</v>
      </c>
      <c r="H1056" s="51" t="str">
        <f>IFERROR(VLOOKUP($B1056,'Tabelas auxiliares'!$A$65:$C$102,3,FALSE),"")</f>
        <v>ALMOXARIFADO / AR CONDICIONADO / COMBATE INCÊNDIO / CORTINAS / ELEVADORES / GERADORES DE ENERGIA / HIDRÁULICA / IMÓVEIS / INSTALAÇÕES ELÉTRICAS  / JARDINAGEM / MANUTENÇÃO PREDIAL / DESINSETIZAÇÃO / CHAVEIRO / INVENTÁRIO PATRIMONIAL</v>
      </c>
      <c r="I1056" t="s">
        <v>835</v>
      </c>
      <c r="J1056" t="s">
        <v>2855</v>
      </c>
      <c r="K1056" t="s">
        <v>2921</v>
      </c>
      <c r="L1056" t="s">
        <v>2857</v>
      </c>
      <c r="M1056" t="s">
        <v>2858</v>
      </c>
      <c r="N1056" t="s">
        <v>166</v>
      </c>
      <c r="O1056" t="s">
        <v>167</v>
      </c>
      <c r="P1056" t="s">
        <v>200</v>
      </c>
      <c r="Q1056" t="s">
        <v>168</v>
      </c>
      <c r="R1056" t="s">
        <v>165</v>
      </c>
      <c r="S1056" t="s">
        <v>119</v>
      </c>
      <c r="T1056" t="s">
        <v>228</v>
      </c>
      <c r="U1056" t="s">
        <v>834</v>
      </c>
      <c r="V1056" t="s">
        <v>2859</v>
      </c>
      <c r="W1056" t="s">
        <v>2860</v>
      </c>
      <c r="X1056" s="51" t="str">
        <f t="shared" si="28"/>
        <v>3</v>
      </c>
      <c r="Y1056" s="51" t="str">
        <f>IF(T1056="","",IF(AND(T1056&lt;&gt;'Tabelas auxiliares'!$B$236,T1056&lt;&gt;'Tabelas auxiliares'!$B$237,T1056&lt;&gt;'Tabelas auxiliares'!$C$236,T1056&lt;&gt;'Tabelas auxiliares'!$C$237,T1056&lt;&gt;'Tabelas auxiliares'!$D$236),"FOLHA DE PESSOAL",IF(X1056='Tabelas auxiliares'!$A$237,"CUSTEIO",IF(X1056='Tabelas auxiliares'!$A$236,"INVESTIMENTO","ERRO - VERIFICAR"))))</f>
        <v>CUSTEIO</v>
      </c>
      <c r="Z1056" s="64">
        <f t="shared" si="29"/>
        <v>580644.38</v>
      </c>
      <c r="AA1056" s="44">
        <v>580644.38</v>
      </c>
    </row>
    <row r="1057" spans="1:29" x14ac:dyDescent="0.25">
      <c r="A1057" t="s">
        <v>594</v>
      </c>
      <c r="B1057" t="s">
        <v>330</v>
      </c>
      <c r="C1057" t="s">
        <v>595</v>
      </c>
      <c r="D1057" t="s">
        <v>35</v>
      </c>
      <c r="E1057" t="s">
        <v>117</v>
      </c>
      <c r="F1057" s="51" t="str">
        <f>IFERROR(VLOOKUP(D1057,'Tabelas auxiliares'!$A$3:$B$61,2,FALSE),"")</f>
        <v>PU - PREFEITURA UNIVERSITÁRIA</v>
      </c>
      <c r="G1057" s="51" t="str">
        <f>IFERROR(VLOOKUP($B1057,'Tabelas auxiliares'!$A$65:$C$102,2,FALSE),"")</f>
        <v>Manutenção</v>
      </c>
      <c r="H1057" s="51" t="str">
        <f>IFERROR(VLOOKUP($B1057,'Tabelas auxiliares'!$A$65:$C$102,3,FALSE),"")</f>
        <v>ALMOXARIFADO / AR CONDICIONADO / COMBATE INCÊNDIO / CORTINAS / ELEVADORES / GERADORES DE ENERGIA / HIDRÁULICA / IMÓVEIS / INSTALAÇÕES ELÉTRICAS  / JARDINAGEM / MANUTENÇÃO PREDIAL / DESINSETIZAÇÃO / CHAVEIRO / INVENTÁRIO PATRIMONIAL</v>
      </c>
      <c r="I1057" t="s">
        <v>820</v>
      </c>
      <c r="J1057" t="s">
        <v>2922</v>
      </c>
      <c r="K1057" t="s">
        <v>2923</v>
      </c>
      <c r="L1057" t="s">
        <v>2924</v>
      </c>
      <c r="M1057" t="s">
        <v>2925</v>
      </c>
      <c r="N1057" t="s">
        <v>166</v>
      </c>
      <c r="O1057" t="s">
        <v>167</v>
      </c>
      <c r="P1057" t="s">
        <v>200</v>
      </c>
      <c r="Q1057" t="s">
        <v>168</v>
      </c>
      <c r="R1057" t="s">
        <v>165</v>
      </c>
      <c r="S1057" t="s">
        <v>597</v>
      </c>
      <c r="T1057" t="s">
        <v>164</v>
      </c>
      <c r="U1057" t="s">
        <v>118</v>
      </c>
      <c r="V1057" t="s">
        <v>2859</v>
      </c>
      <c r="W1057" t="s">
        <v>2860</v>
      </c>
      <c r="X1057" s="51" t="str">
        <f t="shared" si="28"/>
        <v>3</v>
      </c>
      <c r="Y1057" s="51" t="str">
        <f>IF(T1057="","",IF(AND(T1057&lt;&gt;'Tabelas auxiliares'!$B$236,T1057&lt;&gt;'Tabelas auxiliares'!$B$237,T1057&lt;&gt;'Tabelas auxiliares'!$C$236,T1057&lt;&gt;'Tabelas auxiliares'!$C$237,T1057&lt;&gt;'Tabelas auxiliares'!$D$236),"FOLHA DE PESSOAL",IF(X1057='Tabelas auxiliares'!$A$237,"CUSTEIO",IF(X1057='Tabelas auxiliares'!$A$236,"INVESTIMENTO","ERRO - VERIFICAR"))))</f>
        <v>CUSTEIO</v>
      </c>
      <c r="Z1057" s="64">
        <f t="shared" si="29"/>
        <v>26116.67</v>
      </c>
      <c r="AA1057" s="44">
        <v>26116.67</v>
      </c>
    </row>
    <row r="1058" spans="1:29" x14ac:dyDescent="0.25">
      <c r="A1058" t="s">
        <v>594</v>
      </c>
      <c r="B1058" t="s">
        <v>330</v>
      </c>
      <c r="C1058" t="s">
        <v>595</v>
      </c>
      <c r="D1058" t="s">
        <v>35</v>
      </c>
      <c r="E1058" t="s">
        <v>117</v>
      </c>
      <c r="F1058" s="51" t="str">
        <f>IFERROR(VLOOKUP(D1058,'Tabelas auxiliares'!$A$3:$B$61,2,FALSE),"")</f>
        <v>PU - PREFEITURA UNIVERSITÁRIA</v>
      </c>
      <c r="G1058" s="51" t="str">
        <f>IFERROR(VLOOKUP($B1058,'Tabelas auxiliares'!$A$65:$C$102,2,FALSE),"")</f>
        <v>Manutenção</v>
      </c>
      <c r="H1058" s="51" t="str">
        <f>IFERROR(VLOOKUP($B1058,'Tabelas auxiliares'!$A$65:$C$102,3,FALSE),"")</f>
        <v>ALMOXARIFADO / AR CONDICIONADO / COMBATE INCÊNDIO / CORTINAS / ELEVADORES / GERADORES DE ENERGIA / HIDRÁULICA / IMÓVEIS / INSTALAÇÕES ELÉTRICAS  / JARDINAGEM / MANUTENÇÃO PREDIAL / DESINSETIZAÇÃO / CHAVEIRO / INVENTÁRIO PATRIMONIAL</v>
      </c>
      <c r="I1058" t="s">
        <v>2926</v>
      </c>
      <c r="J1058" t="s">
        <v>2877</v>
      </c>
      <c r="K1058" t="s">
        <v>2927</v>
      </c>
      <c r="L1058" t="s">
        <v>2879</v>
      </c>
      <c r="M1058" t="s">
        <v>2880</v>
      </c>
      <c r="N1058" t="s">
        <v>166</v>
      </c>
      <c r="O1058" t="s">
        <v>167</v>
      </c>
      <c r="P1058" t="s">
        <v>200</v>
      </c>
      <c r="Q1058" t="s">
        <v>168</v>
      </c>
      <c r="R1058" t="s">
        <v>165</v>
      </c>
      <c r="S1058" t="s">
        <v>119</v>
      </c>
      <c r="T1058" t="s">
        <v>164</v>
      </c>
      <c r="U1058" t="s">
        <v>118</v>
      </c>
      <c r="V1058" t="s">
        <v>2859</v>
      </c>
      <c r="W1058" t="s">
        <v>2860</v>
      </c>
      <c r="X1058" s="51" t="str">
        <f t="shared" si="28"/>
        <v>3</v>
      </c>
      <c r="Y1058" s="51" t="str">
        <f>IF(T1058="","",IF(AND(T1058&lt;&gt;'Tabelas auxiliares'!$B$236,T1058&lt;&gt;'Tabelas auxiliares'!$B$237,T1058&lt;&gt;'Tabelas auxiliares'!$C$236,T1058&lt;&gt;'Tabelas auxiliares'!$C$237,T1058&lt;&gt;'Tabelas auxiliares'!$D$236),"FOLHA DE PESSOAL",IF(X1058='Tabelas auxiliares'!$A$237,"CUSTEIO",IF(X1058='Tabelas auxiliares'!$A$236,"INVESTIMENTO","ERRO - VERIFICAR"))))</f>
        <v>CUSTEIO</v>
      </c>
      <c r="Z1058" s="64">
        <f t="shared" si="29"/>
        <v>603.67999999999995</v>
      </c>
      <c r="AA1058" s="44">
        <v>603.67999999999995</v>
      </c>
    </row>
    <row r="1059" spans="1:29" x14ac:dyDescent="0.25">
      <c r="A1059" t="s">
        <v>594</v>
      </c>
      <c r="B1059" t="s">
        <v>330</v>
      </c>
      <c r="C1059" t="s">
        <v>595</v>
      </c>
      <c r="D1059" t="s">
        <v>88</v>
      </c>
      <c r="E1059" t="s">
        <v>117</v>
      </c>
      <c r="F1059" s="51" t="str">
        <f>IFERROR(VLOOKUP(D1059,'Tabelas auxiliares'!$A$3:$B$61,2,FALSE),"")</f>
        <v>SUGEPE - SUPERINTENDÊNCIA DE GESTÃO DE PESSOAS</v>
      </c>
      <c r="G1059" s="51" t="str">
        <f>IFERROR(VLOOKUP($B1059,'Tabelas auxiliares'!$A$65:$C$102,2,FALSE),"")</f>
        <v>Manutenção</v>
      </c>
      <c r="H1059" s="51" t="str">
        <f>IFERROR(VLOOKUP($B1059,'Tabelas auxiliares'!$A$65:$C$102,3,FALSE),"")</f>
        <v>ALMOXARIFADO / AR CONDICIONADO / COMBATE INCÊNDIO / CORTINAS / ELEVADORES / GERADORES DE ENERGIA / HIDRÁULICA / IMÓVEIS / INSTALAÇÕES ELÉTRICAS  / JARDINAGEM / MANUTENÇÃO PREDIAL / DESINSETIZAÇÃO / CHAVEIRO / INVENTÁRIO PATRIMONIAL</v>
      </c>
      <c r="I1059" t="s">
        <v>2181</v>
      </c>
      <c r="J1059" t="s">
        <v>2928</v>
      </c>
      <c r="K1059" t="s">
        <v>2929</v>
      </c>
      <c r="L1059" t="s">
        <v>2930</v>
      </c>
      <c r="M1059" t="s">
        <v>2931</v>
      </c>
      <c r="N1059" t="s">
        <v>166</v>
      </c>
      <c r="O1059" t="s">
        <v>167</v>
      </c>
      <c r="P1059" t="s">
        <v>200</v>
      </c>
      <c r="Q1059" t="s">
        <v>168</v>
      </c>
      <c r="R1059" t="s">
        <v>165</v>
      </c>
      <c r="S1059" t="s">
        <v>597</v>
      </c>
      <c r="T1059" t="s">
        <v>164</v>
      </c>
      <c r="U1059" t="s">
        <v>118</v>
      </c>
      <c r="V1059" t="s">
        <v>2724</v>
      </c>
      <c r="W1059" t="s">
        <v>2725</v>
      </c>
      <c r="X1059" s="51" t="str">
        <f t="shared" si="28"/>
        <v>3</v>
      </c>
      <c r="Y1059" s="51" t="str">
        <f>IF(T1059="","",IF(AND(T1059&lt;&gt;'Tabelas auxiliares'!$B$236,T1059&lt;&gt;'Tabelas auxiliares'!$B$237,T1059&lt;&gt;'Tabelas auxiliares'!$C$236,T1059&lt;&gt;'Tabelas auxiliares'!$C$237,T1059&lt;&gt;'Tabelas auxiliares'!$D$236),"FOLHA DE PESSOAL",IF(X1059='Tabelas auxiliares'!$A$237,"CUSTEIO",IF(X1059='Tabelas auxiliares'!$A$236,"INVESTIMENTO","ERRO - VERIFICAR"))))</f>
        <v>CUSTEIO</v>
      </c>
      <c r="Z1059" s="64">
        <f t="shared" si="29"/>
        <v>10589</v>
      </c>
      <c r="AA1059" s="44">
        <v>10589</v>
      </c>
    </row>
    <row r="1060" spans="1:29" x14ac:dyDescent="0.25">
      <c r="A1060" t="s">
        <v>594</v>
      </c>
      <c r="B1060" t="s">
        <v>330</v>
      </c>
      <c r="C1060" t="s">
        <v>850</v>
      </c>
      <c r="D1060" t="s">
        <v>53</v>
      </c>
      <c r="E1060" t="s">
        <v>117</v>
      </c>
      <c r="F1060" s="51" t="str">
        <f>IFERROR(VLOOKUP(D1060,'Tabelas auxiliares'!$A$3:$B$61,2,FALSE),"")</f>
        <v>PROGRAD - PRÓ-REITORIA DE GRADUAÇÃO</v>
      </c>
      <c r="G1060" s="51" t="str">
        <f>IFERROR(VLOOKUP($B1060,'Tabelas auxiliares'!$A$65:$C$102,2,FALSE),"")</f>
        <v>Manutenção</v>
      </c>
      <c r="H1060" s="51" t="str">
        <f>IFERROR(VLOOKUP($B1060,'Tabelas auxiliares'!$A$65:$C$102,3,FALSE),"")</f>
        <v>ALMOXARIFADO / AR CONDICIONADO / COMBATE INCÊNDIO / CORTINAS / ELEVADORES / GERADORES DE ENERGIA / HIDRÁULICA / IMÓVEIS / INSTALAÇÕES ELÉTRICAS  / JARDINAGEM / MANUTENÇÃO PREDIAL / DESINSETIZAÇÃO / CHAVEIRO / INVENTÁRIO PATRIMONIAL</v>
      </c>
      <c r="I1060" t="s">
        <v>2932</v>
      </c>
      <c r="J1060" t="s">
        <v>2933</v>
      </c>
      <c r="K1060" t="s">
        <v>2934</v>
      </c>
      <c r="L1060" t="s">
        <v>2935</v>
      </c>
      <c r="M1060" t="s">
        <v>2936</v>
      </c>
      <c r="N1060" t="s">
        <v>166</v>
      </c>
      <c r="O1060" t="s">
        <v>167</v>
      </c>
      <c r="P1060" t="s">
        <v>200</v>
      </c>
      <c r="Q1060" t="s">
        <v>168</v>
      </c>
      <c r="R1060" t="s">
        <v>165</v>
      </c>
      <c r="S1060" t="s">
        <v>119</v>
      </c>
      <c r="T1060" t="s">
        <v>164</v>
      </c>
      <c r="U1060" t="s">
        <v>118</v>
      </c>
      <c r="V1060" t="s">
        <v>2859</v>
      </c>
      <c r="W1060" t="s">
        <v>2860</v>
      </c>
      <c r="X1060" s="51" t="str">
        <f t="shared" si="28"/>
        <v>3</v>
      </c>
      <c r="Y1060" s="51" t="str">
        <f>IF(T1060="","",IF(AND(T1060&lt;&gt;'Tabelas auxiliares'!$B$236,T1060&lt;&gt;'Tabelas auxiliares'!$B$237,T1060&lt;&gt;'Tabelas auxiliares'!$C$236,T1060&lt;&gt;'Tabelas auxiliares'!$C$237,T1060&lt;&gt;'Tabelas auxiliares'!$D$236),"FOLHA DE PESSOAL",IF(X1060='Tabelas auxiliares'!$A$237,"CUSTEIO",IF(X1060='Tabelas auxiliares'!$A$236,"INVESTIMENTO","ERRO - VERIFICAR"))))</f>
        <v>CUSTEIO</v>
      </c>
      <c r="Z1060" s="64">
        <f t="shared" si="29"/>
        <v>24485.8</v>
      </c>
      <c r="AC1060" s="44">
        <v>24485.8</v>
      </c>
    </row>
    <row r="1061" spans="1:29" x14ac:dyDescent="0.25">
      <c r="A1061" t="s">
        <v>594</v>
      </c>
      <c r="B1061" t="s">
        <v>333</v>
      </c>
      <c r="C1061" t="s">
        <v>595</v>
      </c>
      <c r="D1061" t="s">
        <v>208</v>
      </c>
      <c r="E1061" t="s">
        <v>117</v>
      </c>
      <c r="F1061" s="51" t="str">
        <f>IFERROR(VLOOKUP(D1061,'Tabelas auxiliares'!$A$3:$B$61,2,FALSE),"")</f>
        <v>SPO - OBRAS SANTO ANDRÉ</v>
      </c>
      <c r="G1061" s="51" t="str">
        <f>IFERROR(VLOOKUP($B1061,'Tabelas auxiliares'!$A$65:$C$102,2,FALSE),"")</f>
        <v>Obras e instalações - Construções</v>
      </c>
      <c r="H1061" s="51" t="str">
        <f>IFERROR(VLOOKUP($B1061,'Tabelas auxiliares'!$A$65:$C$102,3,FALSE),"")</f>
        <v>SERVICOS TECNICOS EM ENGENHARIA / EXECUCAO DAS OBRAS / ELABORACAO DOS ESTUDOS PRELIMINARES, PROJETOS BASICOS E EXECUTIVOS / CONSTRUÇÃO / SUPERVISÃO DE OBRAS</v>
      </c>
      <c r="I1061" t="s">
        <v>1190</v>
      </c>
      <c r="J1061" t="s">
        <v>2937</v>
      </c>
      <c r="K1061" t="s">
        <v>2938</v>
      </c>
      <c r="L1061" t="s">
        <v>2939</v>
      </c>
      <c r="M1061" t="s">
        <v>2940</v>
      </c>
      <c r="N1061" t="s">
        <v>166</v>
      </c>
      <c r="O1061" t="s">
        <v>167</v>
      </c>
      <c r="P1061" t="s">
        <v>200</v>
      </c>
      <c r="Q1061" t="s">
        <v>168</v>
      </c>
      <c r="R1061" t="s">
        <v>165</v>
      </c>
      <c r="S1061" t="s">
        <v>119</v>
      </c>
      <c r="T1061" t="s">
        <v>228</v>
      </c>
      <c r="U1061" t="s">
        <v>602</v>
      </c>
      <c r="V1061" t="s">
        <v>1496</v>
      </c>
      <c r="W1061" t="s">
        <v>1491</v>
      </c>
      <c r="X1061" s="51" t="str">
        <f t="shared" si="28"/>
        <v>3</v>
      </c>
      <c r="Y1061" s="51" t="str">
        <f>IF(T1061="","",IF(AND(T1061&lt;&gt;'Tabelas auxiliares'!$B$236,T1061&lt;&gt;'Tabelas auxiliares'!$B$237,T1061&lt;&gt;'Tabelas auxiliares'!$C$236,T1061&lt;&gt;'Tabelas auxiliares'!$C$237,T1061&lt;&gt;'Tabelas auxiliares'!$D$236),"FOLHA DE PESSOAL",IF(X1061='Tabelas auxiliares'!$A$237,"CUSTEIO",IF(X1061='Tabelas auxiliares'!$A$236,"INVESTIMENTO","ERRO - VERIFICAR"))))</f>
        <v>CUSTEIO</v>
      </c>
      <c r="Z1061" s="64">
        <f t="shared" si="29"/>
        <v>74447.55</v>
      </c>
      <c r="AB1061" s="44">
        <v>74447.55</v>
      </c>
    </row>
    <row r="1062" spans="1:29" x14ac:dyDescent="0.25">
      <c r="A1062" t="s">
        <v>594</v>
      </c>
      <c r="B1062" t="s">
        <v>333</v>
      </c>
      <c r="C1062" t="s">
        <v>775</v>
      </c>
      <c r="D1062" t="s">
        <v>208</v>
      </c>
      <c r="E1062" t="s">
        <v>117</v>
      </c>
      <c r="F1062" s="51" t="str">
        <f>IFERROR(VLOOKUP(D1062,'Tabelas auxiliares'!$A$3:$B$61,2,FALSE),"")</f>
        <v>SPO - OBRAS SANTO ANDRÉ</v>
      </c>
      <c r="G1062" s="51" t="str">
        <f>IFERROR(VLOOKUP($B1062,'Tabelas auxiliares'!$A$65:$C$102,2,FALSE),"")</f>
        <v>Obras e instalações - Construções</v>
      </c>
      <c r="H1062" s="51" t="str">
        <f>IFERROR(VLOOKUP($B1062,'Tabelas auxiliares'!$A$65:$C$102,3,FALSE),"")</f>
        <v>SERVICOS TECNICOS EM ENGENHARIA / EXECUCAO DAS OBRAS / ELABORACAO DOS ESTUDOS PRELIMINARES, PROJETOS BASICOS E EXECUTIVOS / CONSTRUÇÃO / SUPERVISÃO DE OBRAS</v>
      </c>
      <c r="I1062" t="s">
        <v>948</v>
      </c>
      <c r="J1062" t="s">
        <v>2941</v>
      </c>
      <c r="K1062" t="s">
        <v>2942</v>
      </c>
      <c r="L1062" t="s">
        <v>2943</v>
      </c>
      <c r="M1062" t="s">
        <v>1534</v>
      </c>
      <c r="N1062" t="s">
        <v>166</v>
      </c>
      <c r="O1062" t="s">
        <v>167</v>
      </c>
      <c r="P1062" t="s">
        <v>200</v>
      </c>
      <c r="Q1062" t="s">
        <v>168</v>
      </c>
      <c r="R1062" t="s">
        <v>165</v>
      </c>
      <c r="S1062" t="s">
        <v>119</v>
      </c>
      <c r="T1062" t="s">
        <v>228</v>
      </c>
      <c r="U1062" t="s">
        <v>795</v>
      </c>
      <c r="V1062" t="s">
        <v>2859</v>
      </c>
      <c r="W1062" t="s">
        <v>2860</v>
      </c>
      <c r="X1062" s="51" t="str">
        <f t="shared" si="28"/>
        <v>3</v>
      </c>
      <c r="Y1062" s="51" t="str">
        <f>IF(T1062="","",IF(AND(T1062&lt;&gt;'Tabelas auxiliares'!$B$236,T1062&lt;&gt;'Tabelas auxiliares'!$B$237,T1062&lt;&gt;'Tabelas auxiliares'!$C$236,T1062&lt;&gt;'Tabelas auxiliares'!$C$237,T1062&lt;&gt;'Tabelas auxiliares'!$D$236),"FOLHA DE PESSOAL",IF(X1062='Tabelas auxiliares'!$A$237,"CUSTEIO",IF(X1062='Tabelas auxiliares'!$A$236,"INVESTIMENTO","ERRO - VERIFICAR"))))</f>
        <v>CUSTEIO</v>
      </c>
      <c r="Z1062" s="64">
        <f t="shared" si="29"/>
        <v>1505903.95</v>
      </c>
      <c r="AC1062" s="44">
        <v>1505903.95</v>
      </c>
    </row>
    <row r="1063" spans="1:29" x14ac:dyDescent="0.25">
      <c r="A1063" t="s">
        <v>594</v>
      </c>
      <c r="B1063" t="s">
        <v>333</v>
      </c>
      <c r="C1063" t="s">
        <v>850</v>
      </c>
      <c r="D1063" t="s">
        <v>225</v>
      </c>
      <c r="E1063" t="s">
        <v>117</v>
      </c>
      <c r="F1063" s="51" t="str">
        <f>IFERROR(VLOOKUP(D1063,'Tabelas auxiliares'!$A$3:$B$61,2,FALSE),"")</f>
        <v>SPO - OBRAS SÃO BERNARDO DO CAMPO</v>
      </c>
      <c r="G1063" s="51" t="str">
        <f>IFERROR(VLOOKUP($B1063,'Tabelas auxiliares'!$A$65:$C$102,2,FALSE),"")</f>
        <v>Obras e instalações - Construções</v>
      </c>
      <c r="H1063" s="51" t="str">
        <f>IFERROR(VLOOKUP($B1063,'Tabelas auxiliares'!$A$65:$C$102,3,FALSE),"")</f>
        <v>SERVICOS TECNICOS EM ENGENHARIA / EXECUCAO DAS OBRAS / ELABORACAO DOS ESTUDOS PRELIMINARES, PROJETOS BASICOS E EXECUTIVOS / CONSTRUÇÃO / SUPERVISÃO DE OBRAS</v>
      </c>
      <c r="I1063" t="s">
        <v>793</v>
      </c>
      <c r="J1063" t="s">
        <v>2944</v>
      </c>
      <c r="K1063" t="s">
        <v>2945</v>
      </c>
      <c r="L1063" t="s">
        <v>2946</v>
      </c>
      <c r="M1063" t="s">
        <v>2947</v>
      </c>
      <c r="N1063" t="s">
        <v>1308</v>
      </c>
      <c r="O1063" t="s">
        <v>167</v>
      </c>
      <c r="P1063" t="s">
        <v>1309</v>
      </c>
      <c r="Q1063" t="s">
        <v>168</v>
      </c>
      <c r="R1063" t="s">
        <v>165</v>
      </c>
      <c r="S1063" t="s">
        <v>597</v>
      </c>
      <c r="T1063" t="s">
        <v>164</v>
      </c>
      <c r="U1063" t="s">
        <v>789</v>
      </c>
      <c r="V1063" t="s">
        <v>2948</v>
      </c>
      <c r="W1063" t="s">
        <v>2949</v>
      </c>
      <c r="X1063" s="51" t="str">
        <f t="shared" si="28"/>
        <v>4</v>
      </c>
      <c r="Y1063" s="51" t="str">
        <f>IF(T1063="","",IF(AND(T1063&lt;&gt;'Tabelas auxiliares'!$B$236,T1063&lt;&gt;'Tabelas auxiliares'!$B$237,T1063&lt;&gt;'Tabelas auxiliares'!$C$236,T1063&lt;&gt;'Tabelas auxiliares'!$C$237,T1063&lt;&gt;'Tabelas auxiliares'!$D$236),"FOLHA DE PESSOAL",IF(X1063='Tabelas auxiliares'!$A$237,"CUSTEIO",IF(X1063='Tabelas auxiliares'!$A$236,"INVESTIMENTO","ERRO - VERIFICAR"))))</f>
        <v>INVESTIMENTO</v>
      </c>
      <c r="Z1063" s="64">
        <f t="shared" si="29"/>
        <v>100383.15</v>
      </c>
      <c r="AA1063" s="44">
        <v>100383.15</v>
      </c>
    </row>
    <row r="1064" spans="1:29" x14ac:dyDescent="0.25">
      <c r="A1064" t="s">
        <v>594</v>
      </c>
      <c r="B1064" t="s">
        <v>337</v>
      </c>
      <c r="C1064" t="s">
        <v>595</v>
      </c>
      <c r="D1064" t="s">
        <v>35</v>
      </c>
      <c r="E1064" t="s">
        <v>117</v>
      </c>
      <c r="F1064" s="51" t="str">
        <f>IFERROR(VLOOKUP(D1064,'Tabelas auxiliares'!$A$3:$B$61,2,FALSE),"")</f>
        <v>PU - PREFEITURA UNIVERSITÁRIA</v>
      </c>
      <c r="G1064" s="51" t="str">
        <f>IFERROR(VLOOKUP($B1064,'Tabelas auxiliares'!$A$65:$C$102,2,FALSE),"")</f>
        <v>Recepção, portaria e zeladoria</v>
      </c>
      <c r="H1064" s="51" t="str">
        <f>IFERROR(VLOOKUP($B1064,'Tabelas auxiliares'!$A$65:$C$102,3,FALSE),"")</f>
        <v>PORTARIA / RECEPÇÃO / ZELADORIA</v>
      </c>
      <c r="I1064" t="s">
        <v>605</v>
      </c>
      <c r="J1064" t="s">
        <v>2950</v>
      </c>
      <c r="K1064" t="s">
        <v>2951</v>
      </c>
      <c r="L1064" t="s">
        <v>2952</v>
      </c>
      <c r="M1064" t="s">
        <v>2882</v>
      </c>
      <c r="N1064" t="s">
        <v>166</v>
      </c>
      <c r="O1064" t="s">
        <v>167</v>
      </c>
      <c r="P1064" t="s">
        <v>200</v>
      </c>
      <c r="Q1064" t="s">
        <v>168</v>
      </c>
      <c r="R1064" t="s">
        <v>165</v>
      </c>
      <c r="S1064" t="s">
        <v>119</v>
      </c>
      <c r="T1064" t="s">
        <v>164</v>
      </c>
      <c r="U1064" t="s">
        <v>118</v>
      </c>
      <c r="V1064" t="s">
        <v>466</v>
      </c>
      <c r="W1064" t="s">
        <v>447</v>
      </c>
      <c r="X1064" s="51" t="str">
        <f t="shared" si="28"/>
        <v>3</v>
      </c>
      <c r="Y1064" s="51" t="str">
        <f>IF(T1064="","",IF(AND(T1064&lt;&gt;'Tabelas auxiliares'!$B$236,T1064&lt;&gt;'Tabelas auxiliares'!$B$237,T1064&lt;&gt;'Tabelas auxiliares'!$C$236,T1064&lt;&gt;'Tabelas auxiliares'!$C$237,T1064&lt;&gt;'Tabelas auxiliares'!$D$236),"FOLHA DE PESSOAL",IF(X1064='Tabelas auxiliares'!$A$237,"CUSTEIO",IF(X1064='Tabelas auxiliares'!$A$236,"INVESTIMENTO","ERRO - VERIFICAR"))))</f>
        <v>CUSTEIO</v>
      </c>
      <c r="Z1064" s="64">
        <f t="shared" si="29"/>
        <v>397621.39</v>
      </c>
      <c r="AB1064" s="44">
        <v>33020.31</v>
      </c>
      <c r="AC1064" s="44">
        <v>364601.08</v>
      </c>
    </row>
    <row r="1065" spans="1:29" x14ac:dyDescent="0.25">
      <c r="A1065" t="s">
        <v>594</v>
      </c>
      <c r="B1065" t="s">
        <v>337</v>
      </c>
      <c r="C1065" t="s">
        <v>595</v>
      </c>
      <c r="D1065" t="s">
        <v>35</v>
      </c>
      <c r="E1065" t="s">
        <v>117</v>
      </c>
      <c r="F1065" s="51" t="str">
        <f>IFERROR(VLOOKUP(D1065,'Tabelas auxiliares'!$A$3:$B$61,2,FALSE),"")</f>
        <v>PU - PREFEITURA UNIVERSITÁRIA</v>
      </c>
      <c r="G1065" s="51" t="str">
        <f>IFERROR(VLOOKUP($B1065,'Tabelas auxiliares'!$A$65:$C$102,2,FALSE),"")</f>
        <v>Recepção, portaria e zeladoria</v>
      </c>
      <c r="H1065" s="51" t="str">
        <f>IFERROR(VLOOKUP($B1065,'Tabelas auxiliares'!$A$65:$C$102,3,FALSE),"")</f>
        <v>PORTARIA / RECEPÇÃO / ZELADORIA</v>
      </c>
      <c r="I1065" t="s">
        <v>630</v>
      </c>
      <c r="J1065" t="s">
        <v>2950</v>
      </c>
      <c r="K1065" t="s">
        <v>2953</v>
      </c>
      <c r="L1065" t="s">
        <v>2952</v>
      </c>
      <c r="M1065" t="s">
        <v>2882</v>
      </c>
      <c r="N1065" t="s">
        <v>166</v>
      </c>
      <c r="O1065" t="s">
        <v>167</v>
      </c>
      <c r="P1065" t="s">
        <v>200</v>
      </c>
      <c r="Q1065" t="s">
        <v>168</v>
      </c>
      <c r="R1065" t="s">
        <v>165</v>
      </c>
      <c r="S1065" t="s">
        <v>597</v>
      </c>
      <c r="T1065" t="s">
        <v>164</v>
      </c>
      <c r="U1065" t="s">
        <v>118</v>
      </c>
      <c r="V1065" t="s">
        <v>466</v>
      </c>
      <c r="W1065" t="s">
        <v>447</v>
      </c>
      <c r="X1065" s="51" t="str">
        <f t="shared" si="28"/>
        <v>3</v>
      </c>
      <c r="Y1065" s="51" t="str">
        <f>IF(T1065="","",IF(AND(T1065&lt;&gt;'Tabelas auxiliares'!$B$236,T1065&lt;&gt;'Tabelas auxiliares'!$B$237,T1065&lt;&gt;'Tabelas auxiliares'!$C$236,T1065&lt;&gt;'Tabelas auxiliares'!$C$237,T1065&lt;&gt;'Tabelas auxiliares'!$D$236),"FOLHA DE PESSOAL",IF(X1065='Tabelas auxiliares'!$A$237,"CUSTEIO",IF(X1065='Tabelas auxiliares'!$A$236,"INVESTIMENTO","ERRO - VERIFICAR"))))</f>
        <v>CUSTEIO</v>
      </c>
      <c r="Z1065" s="64">
        <f t="shared" si="29"/>
        <v>107573.6</v>
      </c>
      <c r="AA1065" s="44">
        <v>87700.75</v>
      </c>
      <c r="AB1065" s="44">
        <v>19872.849999999999</v>
      </c>
    </row>
    <row r="1066" spans="1:29" x14ac:dyDescent="0.25">
      <c r="A1066" t="s">
        <v>594</v>
      </c>
      <c r="B1066" t="s">
        <v>337</v>
      </c>
      <c r="C1066" t="s">
        <v>595</v>
      </c>
      <c r="D1066" t="s">
        <v>67</v>
      </c>
      <c r="E1066" t="s">
        <v>117</v>
      </c>
      <c r="F1066" s="51" t="str">
        <f>IFERROR(VLOOKUP(D1066,'Tabelas auxiliares'!$A$3:$B$61,2,FALSE),"")</f>
        <v>PROAP - PRÓ-REITORIA DE POLÍTICAS AFIRMATIVAS</v>
      </c>
      <c r="G1066" s="51" t="str">
        <f>IFERROR(VLOOKUP($B1066,'Tabelas auxiliares'!$A$65:$C$102,2,FALSE),"")</f>
        <v>Recepção, portaria e zeladoria</v>
      </c>
      <c r="H1066" s="51" t="str">
        <f>IFERROR(VLOOKUP($B1066,'Tabelas auxiliares'!$A$65:$C$102,3,FALSE),"")</f>
        <v>PORTARIA / RECEPÇÃO / ZELADORIA</v>
      </c>
      <c r="I1066" t="s">
        <v>2846</v>
      </c>
      <c r="J1066" t="s">
        <v>2954</v>
      </c>
      <c r="K1066" t="s">
        <v>2955</v>
      </c>
      <c r="L1066" t="s">
        <v>2956</v>
      </c>
      <c r="M1066" t="s">
        <v>2957</v>
      </c>
      <c r="N1066" t="s">
        <v>166</v>
      </c>
      <c r="O1066" t="s">
        <v>167</v>
      </c>
      <c r="P1066" t="s">
        <v>200</v>
      </c>
      <c r="Q1066" t="s">
        <v>168</v>
      </c>
      <c r="R1066" t="s">
        <v>165</v>
      </c>
      <c r="S1066" t="s">
        <v>119</v>
      </c>
      <c r="T1066" t="s">
        <v>164</v>
      </c>
      <c r="U1066" t="s">
        <v>118</v>
      </c>
      <c r="V1066" t="s">
        <v>466</v>
      </c>
      <c r="W1066" t="s">
        <v>447</v>
      </c>
      <c r="X1066" s="51" t="str">
        <f t="shared" si="28"/>
        <v>3</v>
      </c>
      <c r="Y1066" s="51" t="str">
        <f>IF(T1066="","",IF(AND(T1066&lt;&gt;'Tabelas auxiliares'!$B$236,T1066&lt;&gt;'Tabelas auxiliares'!$B$237,T1066&lt;&gt;'Tabelas auxiliares'!$C$236,T1066&lt;&gt;'Tabelas auxiliares'!$C$237,T1066&lt;&gt;'Tabelas auxiliares'!$D$236),"FOLHA DE PESSOAL",IF(X1066='Tabelas auxiliares'!$A$237,"CUSTEIO",IF(X1066='Tabelas auxiliares'!$A$236,"INVESTIMENTO","ERRO - VERIFICAR"))))</f>
        <v>CUSTEIO</v>
      </c>
      <c r="Z1066" s="64">
        <f t="shared" si="29"/>
        <v>1024226.45</v>
      </c>
      <c r="AC1066" s="44">
        <v>1024226.45</v>
      </c>
    </row>
    <row r="1067" spans="1:29" x14ac:dyDescent="0.25">
      <c r="A1067" t="s">
        <v>594</v>
      </c>
      <c r="B1067" t="s">
        <v>337</v>
      </c>
      <c r="C1067" t="s">
        <v>595</v>
      </c>
      <c r="D1067" t="s">
        <v>67</v>
      </c>
      <c r="E1067" t="s">
        <v>117</v>
      </c>
      <c r="F1067" s="51" t="str">
        <f>IFERROR(VLOOKUP(D1067,'Tabelas auxiliares'!$A$3:$B$61,2,FALSE),"")</f>
        <v>PROAP - PRÓ-REITORIA DE POLÍTICAS AFIRMATIVAS</v>
      </c>
      <c r="G1067" s="51" t="str">
        <f>IFERROR(VLOOKUP($B1067,'Tabelas auxiliares'!$A$65:$C$102,2,FALSE),"")</f>
        <v>Recepção, portaria e zeladoria</v>
      </c>
      <c r="H1067" s="51" t="str">
        <f>IFERROR(VLOOKUP($B1067,'Tabelas auxiliares'!$A$65:$C$102,3,FALSE),"")</f>
        <v>PORTARIA / RECEPÇÃO / ZELADORIA</v>
      </c>
      <c r="I1067" t="s">
        <v>829</v>
      </c>
      <c r="J1067" t="s">
        <v>2954</v>
      </c>
      <c r="K1067" t="s">
        <v>2958</v>
      </c>
      <c r="L1067" t="s">
        <v>2956</v>
      </c>
      <c r="M1067" t="s">
        <v>2957</v>
      </c>
      <c r="N1067" t="s">
        <v>166</v>
      </c>
      <c r="O1067" t="s">
        <v>167</v>
      </c>
      <c r="P1067" t="s">
        <v>200</v>
      </c>
      <c r="Q1067" t="s">
        <v>168</v>
      </c>
      <c r="R1067" t="s">
        <v>165</v>
      </c>
      <c r="S1067" t="s">
        <v>597</v>
      </c>
      <c r="T1067" t="s">
        <v>164</v>
      </c>
      <c r="U1067" t="s">
        <v>118</v>
      </c>
      <c r="V1067" t="s">
        <v>466</v>
      </c>
      <c r="W1067" t="s">
        <v>447</v>
      </c>
      <c r="X1067" s="51" t="str">
        <f t="shared" si="28"/>
        <v>3</v>
      </c>
      <c r="Y1067" s="51" t="str">
        <f>IF(T1067="","",IF(AND(T1067&lt;&gt;'Tabelas auxiliares'!$B$236,T1067&lt;&gt;'Tabelas auxiliares'!$B$237,T1067&lt;&gt;'Tabelas auxiliares'!$C$236,T1067&lt;&gt;'Tabelas auxiliares'!$C$237,T1067&lt;&gt;'Tabelas auxiliares'!$D$236),"FOLHA DE PESSOAL",IF(X1067='Tabelas auxiliares'!$A$237,"CUSTEIO",IF(X1067='Tabelas auxiliares'!$A$236,"INVESTIMENTO","ERRO - VERIFICAR"))))</f>
        <v>CUSTEIO</v>
      </c>
      <c r="Z1067" s="64">
        <f t="shared" si="29"/>
        <v>65662.149999999994</v>
      </c>
      <c r="AC1067" s="44">
        <v>65662.149999999994</v>
      </c>
    </row>
    <row r="1068" spans="1:29" x14ac:dyDescent="0.25">
      <c r="A1068" t="s">
        <v>594</v>
      </c>
      <c r="B1068" t="s">
        <v>337</v>
      </c>
      <c r="C1068" t="s">
        <v>595</v>
      </c>
      <c r="D1068" t="s">
        <v>67</v>
      </c>
      <c r="E1068" t="s">
        <v>117</v>
      </c>
      <c r="F1068" s="51" t="str">
        <f>IFERROR(VLOOKUP(D1068,'Tabelas auxiliares'!$A$3:$B$61,2,FALSE),"")</f>
        <v>PROAP - PRÓ-REITORIA DE POLÍTICAS AFIRMATIVAS</v>
      </c>
      <c r="G1068" s="51" t="str">
        <f>IFERROR(VLOOKUP($B1068,'Tabelas auxiliares'!$A$65:$C$102,2,FALSE),"")</f>
        <v>Recepção, portaria e zeladoria</v>
      </c>
      <c r="H1068" s="51" t="str">
        <f>IFERROR(VLOOKUP($B1068,'Tabelas auxiliares'!$A$65:$C$102,3,FALSE),"")</f>
        <v>PORTARIA / RECEPÇÃO / ZELADORIA</v>
      </c>
      <c r="I1068" t="s">
        <v>829</v>
      </c>
      <c r="J1068" t="s">
        <v>2954</v>
      </c>
      <c r="K1068" t="s">
        <v>2959</v>
      </c>
      <c r="L1068" t="s">
        <v>2956</v>
      </c>
      <c r="M1068" t="s">
        <v>2957</v>
      </c>
      <c r="N1068" t="s">
        <v>166</v>
      </c>
      <c r="O1068" t="s">
        <v>167</v>
      </c>
      <c r="P1068" t="s">
        <v>200</v>
      </c>
      <c r="Q1068" t="s">
        <v>168</v>
      </c>
      <c r="R1068" t="s">
        <v>165</v>
      </c>
      <c r="S1068" t="s">
        <v>119</v>
      </c>
      <c r="T1068" t="s">
        <v>164</v>
      </c>
      <c r="U1068" t="s">
        <v>118</v>
      </c>
      <c r="V1068" t="s">
        <v>466</v>
      </c>
      <c r="W1068" t="s">
        <v>447</v>
      </c>
      <c r="X1068" s="51" t="str">
        <f t="shared" si="28"/>
        <v>3</v>
      </c>
      <c r="Y1068" s="51" t="str">
        <f>IF(T1068="","",IF(AND(T1068&lt;&gt;'Tabelas auxiliares'!$B$236,T1068&lt;&gt;'Tabelas auxiliares'!$B$237,T1068&lt;&gt;'Tabelas auxiliares'!$C$236,T1068&lt;&gt;'Tabelas auxiliares'!$C$237,T1068&lt;&gt;'Tabelas auxiliares'!$D$236),"FOLHA DE PESSOAL",IF(X1068='Tabelas auxiliares'!$A$237,"CUSTEIO",IF(X1068='Tabelas auxiliares'!$A$236,"INVESTIMENTO","ERRO - VERIFICAR"))))</f>
        <v>CUSTEIO</v>
      </c>
      <c r="Z1068" s="64">
        <f t="shared" si="29"/>
        <v>55875.83</v>
      </c>
      <c r="AA1068" s="44">
        <v>40512.660000000003</v>
      </c>
      <c r="AC1068" s="44">
        <v>15363.17</v>
      </c>
    </row>
    <row r="1069" spans="1:29" x14ac:dyDescent="0.25">
      <c r="A1069" t="s">
        <v>594</v>
      </c>
      <c r="B1069" t="s">
        <v>337</v>
      </c>
      <c r="C1069" t="s">
        <v>595</v>
      </c>
      <c r="D1069" t="s">
        <v>67</v>
      </c>
      <c r="E1069" t="s">
        <v>117</v>
      </c>
      <c r="F1069" s="51" t="str">
        <f>IFERROR(VLOOKUP(D1069,'Tabelas auxiliares'!$A$3:$B$61,2,FALSE),"")</f>
        <v>PROAP - PRÓ-REITORIA DE POLÍTICAS AFIRMATIVAS</v>
      </c>
      <c r="G1069" s="51" t="str">
        <f>IFERROR(VLOOKUP($B1069,'Tabelas auxiliares'!$A$65:$C$102,2,FALSE),"")</f>
        <v>Recepção, portaria e zeladoria</v>
      </c>
      <c r="H1069" s="51" t="str">
        <f>IFERROR(VLOOKUP($B1069,'Tabelas auxiliares'!$A$65:$C$102,3,FALSE),"")</f>
        <v>PORTARIA / RECEPÇÃO / ZELADORIA</v>
      </c>
      <c r="I1069" t="s">
        <v>778</v>
      </c>
      <c r="J1069" t="s">
        <v>2954</v>
      </c>
      <c r="K1069" t="s">
        <v>2960</v>
      </c>
      <c r="L1069" t="s">
        <v>2956</v>
      </c>
      <c r="M1069" t="s">
        <v>2957</v>
      </c>
      <c r="N1069" t="s">
        <v>166</v>
      </c>
      <c r="O1069" t="s">
        <v>167</v>
      </c>
      <c r="P1069" t="s">
        <v>200</v>
      </c>
      <c r="Q1069" t="s">
        <v>168</v>
      </c>
      <c r="R1069" t="s">
        <v>165</v>
      </c>
      <c r="S1069" t="s">
        <v>597</v>
      </c>
      <c r="T1069" t="s">
        <v>164</v>
      </c>
      <c r="U1069" t="s">
        <v>118</v>
      </c>
      <c r="V1069" t="s">
        <v>466</v>
      </c>
      <c r="W1069" t="s">
        <v>447</v>
      </c>
      <c r="X1069" s="51" t="str">
        <f t="shared" si="28"/>
        <v>3</v>
      </c>
      <c r="Y1069" s="51" t="str">
        <f>IF(T1069="","",IF(AND(T1069&lt;&gt;'Tabelas auxiliares'!$B$236,T1069&lt;&gt;'Tabelas auxiliares'!$B$237,T1069&lt;&gt;'Tabelas auxiliares'!$C$236,T1069&lt;&gt;'Tabelas auxiliares'!$C$237,T1069&lt;&gt;'Tabelas auxiliares'!$D$236),"FOLHA DE PESSOAL",IF(X1069='Tabelas auxiliares'!$A$237,"CUSTEIO",IF(X1069='Tabelas auxiliares'!$A$236,"INVESTIMENTO","ERRO - VERIFICAR"))))</f>
        <v>CUSTEIO</v>
      </c>
      <c r="Z1069" s="64">
        <f t="shared" si="29"/>
        <v>631048.53</v>
      </c>
      <c r="AA1069" s="44">
        <v>379794.04</v>
      </c>
      <c r="AB1069" s="44">
        <v>210349.51</v>
      </c>
      <c r="AC1069" s="44">
        <v>40904.980000000003</v>
      </c>
    </row>
    <row r="1070" spans="1:29" x14ac:dyDescent="0.25">
      <c r="A1070" t="s">
        <v>594</v>
      </c>
      <c r="B1070" t="s">
        <v>340</v>
      </c>
      <c r="C1070" t="s">
        <v>595</v>
      </c>
      <c r="D1070" t="s">
        <v>67</v>
      </c>
      <c r="E1070" t="s">
        <v>117</v>
      </c>
      <c r="F1070" s="51" t="str">
        <f>IFERROR(VLOOKUP(D1070,'Tabelas auxiliares'!$A$3:$B$61,2,FALSE),"")</f>
        <v>PROAP - PRÓ-REITORIA DE POLÍTICAS AFIRMATIVAS</v>
      </c>
      <c r="G1070" s="51" t="str">
        <f>IFERROR(VLOOKUP($B1070,'Tabelas auxiliares'!$A$65:$C$102,2,FALSE),"")</f>
        <v>Segurança e vigilância</v>
      </c>
      <c r="H1070" s="51" t="str">
        <f>IFERROR(VLOOKUP($B1070,'Tabelas auxiliares'!$A$65:$C$102,3,FALSE),"")</f>
        <v>SISTEMA DE SEGURANÇA / VIGILÂNCIA</v>
      </c>
      <c r="I1070" t="s">
        <v>1425</v>
      </c>
      <c r="J1070" t="s">
        <v>2961</v>
      </c>
      <c r="K1070" t="s">
        <v>2962</v>
      </c>
      <c r="L1070" t="s">
        <v>2963</v>
      </c>
      <c r="M1070" t="s">
        <v>2964</v>
      </c>
      <c r="N1070" t="s">
        <v>166</v>
      </c>
      <c r="O1070" t="s">
        <v>167</v>
      </c>
      <c r="P1070" t="s">
        <v>200</v>
      </c>
      <c r="Q1070" t="s">
        <v>168</v>
      </c>
      <c r="R1070" t="s">
        <v>165</v>
      </c>
      <c r="S1070" t="s">
        <v>119</v>
      </c>
      <c r="T1070" t="s">
        <v>164</v>
      </c>
      <c r="U1070" t="s">
        <v>118</v>
      </c>
      <c r="V1070" t="s">
        <v>2965</v>
      </c>
      <c r="W1070" t="s">
        <v>2966</v>
      </c>
      <c r="X1070" s="51" t="str">
        <f t="shared" si="28"/>
        <v>3</v>
      </c>
      <c r="Y1070" s="51" t="str">
        <f>IF(T1070="","",IF(AND(T1070&lt;&gt;'Tabelas auxiliares'!$B$236,T1070&lt;&gt;'Tabelas auxiliares'!$B$237,T1070&lt;&gt;'Tabelas auxiliares'!$C$236,T1070&lt;&gt;'Tabelas auxiliares'!$C$237,T1070&lt;&gt;'Tabelas auxiliares'!$D$236),"FOLHA DE PESSOAL",IF(X1070='Tabelas auxiliares'!$A$237,"CUSTEIO",IF(X1070='Tabelas auxiliares'!$A$236,"INVESTIMENTO","ERRO - VERIFICAR"))))</f>
        <v>CUSTEIO</v>
      </c>
      <c r="Z1070" s="64">
        <f t="shared" si="29"/>
        <v>1427433.99</v>
      </c>
      <c r="AC1070" s="44">
        <v>1427433.99</v>
      </c>
    </row>
    <row r="1071" spans="1:29" x14ac:dyDescent="0.25">
      <c r="A1071" t="s">
        <v>594</v>
      </c>
      <c r="B1071" t="s">
        <v>340</v>
      </c>
      <c r="C1071" t="s">
        <v>595</v>
      </c>
      <c r="D1071" t="s">
        <v>67</v>
      </c>
      <c r="E1071" t="s">
        <v>117</v>
      </c>
      <c r="F1071" s="51" t="str">
        <f>IFERROR(VLOOKUP(D1071,'Tabelas auxiliares'!$A$3:$B$61,2,FALSE),"")</f>
        <v>PROAP - PRÓ-REITORIA DE POLÍTICAS AFIRMATIVAS</v>
      </c>
      <c r="G1071" s="51" t="str">
        <f>IFERROR(VLOOKUP($B1071,'Tabelas auxiliares'!$A$65:$C$102,2,FALSE),"")</f>
        <v>Segurança e vigilância</v>
      </c>
      <c r="H1071" s="51" t="str">
        <f>IFERROR(VLOOKUP($B1071,'Tabelas auxiliares'!$A$65:$C$102,3,FALSE),"")</f>
        <v>SISTEMA DE SEGURANÇA / VIGILÂNCIA</v>
      </c>
      <c r="I1071" t="s">
        <v>781</v>
      </c>
      <c r="J1071" t="s">
        <v>2967</v>
      </c>
      <c r="K1071" t="s">
        <v>2968</v>
      </c>
      <c r="L1071" t="s">
        <v>2969</v>
      </c>
      <c r="M1071" t="s">
        <v>2970</v>
      </c>
      <c r="N1071" t="s">
        <v>166</v>
      </c>
      <c r="O1071" t="s">
        <v>167</v>
      </c>
      <c r="P1071" t="s">
        <v>200</v>
      </c>
      <c r="Q1071" t="s">
        <v>168</v>
      </c>
      <c r="R1071" t="s">
        <v>165</v>
      </c>
      <c r="S1071" t="s">
        <v>119</v>
      </c>
      <c r="T1071" t="s">
        <v>164</v>
      </c>
      <c r="U1071" t="s">
        <v>118</v>
      </c>
      <c r="V1071" t="s">
        <v>2965</v>
      </c>
      <c r="W1071" t="s">
        <v>2966</v>
      </c>
      <c r="X1071" s="51" t="str">
        <f t="shared" si="28"/>
        <v>3</v>
      </c>
      <c r="Y1071" s="51" t="str">
        <f>IF(T1071="","",IF(AND(T1071&lt;&gt;'Tabelas auxiliares'!$B$236,T1071&lt;&gt;'Tabelas auxiliares'!$B$237,T1071&lt;&gt;'Tabelas auxiliares'!$C$236,T1071&lt;&gt;'Tabelas auxiliares'!$C$237,T1071&lt;&gt;'Tabelas auxiliares'!$D$236),"FOLHA DE PESSOAL",IF(X1071='Tabelas auxiliares'!$A$237,"CUSTEIO",IF(X1071='Tabelas auxiliares'!$A$236,"INVESTIMENTO","ERRO - VERIFICAR"))))</f>
        <v>CUSTEIO</v>
      </c>
      <c r="Z1071" s="64">
        <f t="shared" si="29"/>
        <v>1562707.74</v>
      </c>
      <c r="AA1071" s="44">
        <v>1562707.74</v>
      </c>
    </row>
    <row r="1072" spans="1:29" x14ac:dyDescent="0.25">
      <c r="A1072" t="s">
        <v>594</v>
      </c>
      <c r="B1072" t="s">
        <v>340</v>
      </c>
      <c r="C1072" t="s">
        <v>595</v>
      </c>
      <c r="D1072" t="s">
        <v>67</v>
      </c>
      <c r="E1072" t="s">
        <v>117</v>
      </c>
      <c r="F1072" s="51" t="str">
        <f>IFERROR(VLOOKUP(D1072,'Tabelas auxiliares'!$A$3:$B$61,2,FALSE),"")</f>
        <v>PROAP - PRÓ-REITORIA DE POLÍTICAS AFIRMATIVAS</v>
      </c>
      <c r="G1072" s="51" t="str">
        <f>IFERROR(VLOOKUP($B1072,'Tabelas auxiliares'!$A$65:$C$102,2,FALSE),"")</f>
        <v>Segurança e vigilância</v>
      </c>
      <c r="H1072" s="51" t="str">
        <f>IFERROR(VLOOKUP($B1072,'Tabelas auxiliares'!$A$65:$C$102,3,FALSE),"")</f>
        <v>SISTEMA DE SEGURANÇA / VIGILÂNCIA</v>
      </c>
      <c r="I1072" t="s">
        <v>836</v>
      </c>
      <c r="J1072" t="s">
        <v>2961</v>
      </c>
      <c r="K1072" t="s">
        <v>2971</v>
      </c>
      <c r="L1072" t="s">
        <v>2963</v>
      </c>
      <c r="M1072" t="s">
        <v>2964</v>
      </c>
      <c r="N1072" t="s">
        <v>166</v>
      </c>
      <c r="O1072" t="s">
        <v>167</v>
      </c>
      <c r="P1072" t="s">
        <v>200</v>
      </c>
      <c r="Q1072" t="s">
        <v>168</v>
      </c>
      <c r="R1072" t="s">
        <v>165</v>
      </c>
      <c r="S1072" t="s">
        <v>597</v>
      </c>
      <c r="T1072" t="s">
        <v>164</v>
      </c>
      <c r="U1072" t="s">
        <v>118</v>
      </c>
      <c r="V1072" t="s">
        <v>2965</v>
      </c>
      <c r="W1072" t="s">
        <v>2966</v>
      </c>
      <c r="X1072" s="51" t="str">
        <f t="shared" si="28"/>
        <v>3</v>
      </c>
      <c r="Y1072" s="51" t="str">
        <f>IF(T1072="","",IF(AND(T1072&lt;&gt;'Tabelas auxiliares'!$B$236,T1072&lt;&gt;'Tabelas auxiliares'!$B$237,T1072&lt;&gt;'Tabelas auxiliares'!$C$236,T1072&lt;&gt;'Tabelas auxiliares'!$C$237,T1072&lt;&gt;'Tabelas auxiliares'!$D$236),"FOLHA DE PESSOAL",IF(X1072='Tabelas auxiliares'!$A$237,"CUSTEIO",IF(X1072='Tabelas auxiliares'!$A$236,"INVESTIMENTO","ERRO - VERIFICAR"))))</f>
        <v>CUSTEIO</v>
      </c>
      <c r="Z1072" s="64">
        <f t="shared" si="29"/>
        <v>823059.6</v>
      </c>
      <c r="AA1072" s="44">
        <v>7674.64</v>
      </c>
      <c r="AC1072" s="44">
        <v>815384.96</v>
      </c>
    </row>
    <row r="1073" spans="1:29" x14ac:dyDescent="0.25">
      <c r="A1073" t="s">
        <v>594</v>
      </c>
      <c r="B1073" t="s">
        <v>343</v>
      </c>
      <c r="C1073" t="s">
        <v>595</v>
      </c>
      <c r="D1073" t="s">
        <v>94</v>
      </c>
      <c r="E1073" t="s">
        <v>117</v>
      </c>
      <c r="F1073" s="51" t="str">
        <f>IFERROR(VLOOKUP(D1073,'Tabelas auxiliares'!$A$3:$B$61,2,FALSE),"")</f>
        <v>Projetos TRANSVERSAIS</v>
      </c>
      <c r="G1073" s="51" t="str">
        <f>IFERROR(VLOOKUP($B1073,'Tabelas auxiliares'!$A$65:$C$102,2,FALSE),"")</f>
        <v>Tecnologia da informação e comunicação</v>
      </c>
      <c r="H1073" s="51" t="str">
        <f>IFERROR(VLOOKUP($B1073,'Tabelas auxiliares'!$A$65:$C$102,3,FALSE),"")</f>
        <v>TELEFONIA / TI</v>
      </c>
      <c r="I1073" t="s">
        <v>996</v>
      </c>
      <c r="J1073" t="s">
        <v>2972</v>
      </c>
      <c r="K1073" t="s">
        <v>2973</v>
      </c>
      <c r="L1073" t="s">
        <v>2974</v>
      </c>
      <c r="M1073" t="s">
        <v>2975</v>
      </c>
      <c r="N1073" t="s">
        <v>166</v>
      </c>
      <c r="O1073" t="s">
        <v>167</v>
      </c>
      <c r="P1073" t="s">
        <v>200</v>
      </c>
      <c r="Q1073" t="s">
        <v>2976</v>
      </c>
      <c r="R1073" t="s">
        <v>2977</v>
      </c>
      <c r="S1073" t="s">
        <v>119</v>
      </c>
      <c r="T1073" t="s">
        <v>164</v>
      </c>
      <c r="U1073" t="s">
        <v>118</v>
      </c>
      <c r="V1073" t="s">
        <v>1631</v>
      </c>
      <c r="W1073" t="s">
        <v>1632</v>
      </c>
      <c r="X1073" s="51" t="str">
        <f t="shared" si="28"/>
        <v>3</v>
      </c>
      <c r="Y1073" s="51" t="str">
        <f>IF(T1073="","",IF(AND(T1073&lt;&gt;'Tabelas auxiliares'!$B$236,T1073&lt;&gt;'Tabelas auxiliares'!$B$237,T1073&lt;&gt;'Tabelas auxiliares'!$C$236,T1073&lt;&gt;'Tabelas auxiliares'!$C$237,T1073&lt;&gt;'Tabelas auxiliares'!$D$236),"FOLHA DE PESSOAL",IF(X1073='Tabelas auxiliares'!$A$237,"CUSTEIO",IF(X1073='Tabelas auxiliares'!$A$236,"INVESTIMENTO","ERRO - VERIFICAR"))))</f>
        <v>CUSTEIO</v>
      </c>
      <c r="Z1073" s="64">
        <f t="shared" si="29"/>
        <v>310568.73</v>
      </c>
      <c r="AB1073" s="44">
        <v>207045.82</v>
      </c>
      <c r="AC1073" s="44">
        <v>103522.91</v>
      </c>
    </row>
    <row r="1074" spans="1:29" x14ac:dyDescent="0.25">
      <c r="A1074" t="s">
        <v>594</v>
      </c>
      <c r="B1074" t="s">
        <v>343</v>
      </c>
      <c r="C1074" t="s">
        <v>595</v>
      </c>
      <c r="D1074" t="s">
        <v>25</v>
      </c>
      <c r="E1074" t="s">
        <v>117</v>
      </c>
      <c r="F1074" s="51" t="str">
        <f>IFERROR(VLOOKUP(D1074,'Tabelas auxiliares'!$A$3:$B$61,2,FALSE),"")</f>
        <v>SG - SECRETARIA GERAL</v>
      </c>
      <c r="G1074" s="51" t="str">
        <f>IFERROR(VLOOKUP($B1074,'Tabelas auxiliares'!$A$65:$C$102,2,FALSE),"")</f>
        <v>Tecnologia da informação e comunicação</v>
      </c>
      <c r="H1074" s="51" t="str">
        <f>IFERROR(VLOOKUP($B1074,'Tabelas auxiliares'!$A$65:$C$102,3,FALSE),"")</f>
        <v>TELEFONIA / TI</v>
      </c>
      <c r="I1074" t="s">
        <v>797</v>
      </c>
      <c r="J1074" t="s">
        <v>2978</v>
      </c>
      <c r="K1074" t="s">
        <v>2979</v>
      </c>
      <c r="L1074" t="s">
        <v>2980</v>
      </c>
      <c r="M1074" t="s">
        <v>2981</v>
      </c>
      <c r="N1074" t="s">
        <v>166</v>
      </c>
      <c r="O1074" t="s">
        <v>167</v>
      </c>
      <c r="P1074" t="s">
        <v>200</v>
      </c>
      <c r="Q1074" t="s">
        <v>168</v>
      </c>
      <c r="R1074" t="s">
        <v>165</v>
      </c>
      <c r="S1074" t="s">
        <v>119</v>
      </c>
      <c r="T1074" t="s">
        <v>164</v>
      </c>
      <c r="U1074" t="s">
        <v>118</v>
      </c>
      <c r="V1074" t="s">
        <v>1656</v>
      </c>
      <c r="W1074" t="s">
        <v>1657</v>
      </c>
      <c r="X1074" s="51" t="str">
        <f t="shared" si="28"/>
        <v>3</v>
      </c>
      <c r="Y1074" s="51" t="str">
        <f>IF(T1074="","",IF(AND(T1074&lt;&gt;'Tabelas auxiliares'!$B$236,T1074&lt;&gt;'Tabelas auxiliares'!$B$237,T1074&lt;&gt;'Tabelas auxiliares'!$C$236,T1074&lt;&gt;'Tabelas auxiliares'!$C$237,T1074&lt;&gt;'Tabelas auxiliares'!$D$236),"FOLHA DE PESSOAL",IF(X1074='Tabelas auxiliares'!$A$237,"CUSTEIO",IF(X1074='Tabelas auxiliares'!$A$236,"INVESTIMENTO","ERRO - VERIFICAR"))))</f>
        <v>CUSTEIO</v>
      </c>
      <c r="Z1074" s="64">
        <f t="shared" si="29"/>
        <v>3100</v>
      </c>
      <c r="AC1074" s="44">
        <v>3100</v>
      </c>
    </row>
    <row r="1075" spans="1:29" x14ac:dyDescent="0.25">
      <c r="A1075" t="s">
        <v>594</v>
      </c>
      <c r="B1075" t="s">
        <v>343</v>
      </c>
      <c r="C1075" t="s">
        <v>595</v>
      </c>
      <c r="D1075" t="s">
        <v>27</v>
      </c>
      <c r="E1075" t="s">
        <v>117</v>
      </c>
      <c r="F1075" s="51" t="str">
        <f>IFERROR(VLOOKUP(D1075,'Tabelas auxiliares'!$A$3:$B$61,2,FALSE),"")</f>
        <v>ACI - ASSESSORIA DE COMUNICAÇÃO E IMPRENSA</v>
      </c>
      <c r="G1075" s="51" t="str">
        <f>IFERROR(VLOOKUP($B1075,'Tabelas auxiliares'!$A$65:$C$102,2,FALSE),"")</f>
        <v>Tecnologia da informação e comunicação</v>
      </c>
      <c r="H1075" s="51" t="str">
        <f>IFERROR(VLOOKUP($B1075,'Tabelas auxiliares'!$A$65:$C$102,3,FALSE),"")</f>
        <v>TELEFONIA / TI</v>
      </c>
      <c r="I1075" t="s">
        <v>623</v>
      </c>
      <c r="J1075" t="s">
        <v>2982</v>
      </c>
      <c r="K1075" t="s">
        <v>2983</v>
      </c>
      <c r="L1075" t="s">
        <v>2984</v>
      </c>
      <c r="M1075" t="s">
        <v>2985</v>
      </c>
      <c r="N1075" t="s">
        <v>166</v>
      </c>
      <c r="O1075" t="s">
        <v>167</v>
      </c>
      <c r="P1075" t="s">
        <v>200</v>
      </c>
      <c r="Q1075" t="s">
        <v>168</v>
      </c>
      <c r="R1075" t="s">
        <v>165</v>
      </c>
      <c r="S1075" t="s">
        <v>119</v>
      </c>
      <c r="T1075" t="s">
        <v>164</v>
      </c>
      <c r="U1075" t="s">
        <v>118</v>
      </c>
      <c r="V1075" t="s">
        <v>2986</v>
      </c>
      <c r="W1075" t="s">
        <v>2987</v>
      </c>
      <c r="X1075" s="51" t="str">
        <f t="shared" si="28"/>
        <v>3</v>
      </c>
      <c r="Y1075" s="51" t="str">
        <f>IF(T1075="","",IF(AND(T1075&lt;&gt;'Tabelas auxiliares'!$B$236,T1075&lt;&gt;'Tabelas auxiliares'!$B$237,T1075&lt;&gt;'Tabelas auxiliares'!$C$236,T1075&lt;&gt;'Tabelas auxiliares'!$C$237,T1075&lt;&gt;'Tabelas auxiliares'!$D$236),"FOLHA DE PESSOAL",IF(X1075='Tabelas auxiliares'!$A$237,"CUSTEIO",IF(X1075='Tabelas auxiliares'!$A$236,"INVESTIMENTO","ERRO - VERIFICAR"))))</f>
        <v>CUSTEIO</v>
      </c>
      <c r="Z1075" s="64">
        <f t="shared" si="29"/>
        <v>4335.5200000000004</v>
      </c>
      <c r="AC1075" s="44">
        <v>4335.5200000000004</v>
      </c>
    </row>
    <row r="1076" spans="1:29" x14ac:dyDescent="0.25">
      <c r="A1076" t="s">
        <v>594</v>
      </c>
      <c r="B1076" t="s">
        <v>343</v>
      </c>
      <c r="C1076" t="s">
        <v>595</v>
      </c>
      <c r="D1076" t="s">
        <v>41</v>
      </c>
      <c r="E1076" t="s">
        <v>117</v>
      </c>
      <c r="F1076" s="51" t="str">
        <f>IFERROR(VLOOKUP(D1076,'Tabelas auxiliares'!$A$3:$B$61,2,FALSE),"")</f>
        <v>CECS - CENTRO DE ENG., MODELAGEM E CIÊNCIAS SOCIAIS APLICADAS</v>
      </c>
      <c r="G1076" s="51" t="str">
        <f>IFERROR(VLOOKUP($B1076,'Tabelas auxiliares'!$A$65:$C$102,2,FALSE),"")</f>
        <v>Tecnologia da informação e comunicação</v>
      </c>
      <c r="H1076" s="51" t="str">
        <f>IFERROR(VLOOKUP($B1076,'Tabelas auxiliares'!$A$65:$C$102,3,FALSE),"")</f>
        <v>TELEFONIA / TI</v>
      </c>
      <c r="I1076" t="s">
        <v>2988</v>
      </c>
      <c r="J1076" t="s">
        <v>2989</v>
      </c>
      <c r="K1076" t="s">
        <v>2990</v>
      </c>
      <c r="L1076" t="s">
        <v>2991</v>
      </c>
      <c r="M1076" t="s">
        <v>2992</v>
      </c>
      <c r="N1076" t="s">
        <v>166</v>
      </c>
      <c r="O1076" t="s">
        <v>167</v>
      </c>
      <c r="P1076" t="s">
        <v>200</v>
      </c>
      <c r="Q1076" t="s">
        <v>168</v>
      </c>
      <c r="R1076" t="s">
        <v>165</v>
      </c>
      <c r="S1076" t="s">
        <v>119</v>
      </c>
      <c r="T1076" t="s">
        <v>164</v>
      </c>
      <c r="U1076" t="s">
        <v>118</v>
      </c>
      <c r="V1076" t="s">
        <v>2986</v>
      </c>
      <c r="W1076" t="s">
        <v>2987</v>
      </c>
      <c r="X1076" s="51" t="str">
        <f t="shared" si="28"/>
        <v>3</v>
      </c>
      <c r="Y1076" s="51" t="str">
        <f>IF(T1076="","",IF(AND(T1076&lt;&gt;'Tabelas auxiliares'!$B$236,T1076&lt;&gt;'Tabelas auxiliares'!$B$237,T1076&lt;&gt;'Tabelas auxiliares'!$C$236,T1076&lt;&gt;'Tabelas auxiliares'!$C$237,T1076&lt;&gt;'Tabelas auxiliares'!$D$236),"FOLHA DE PESSOAL",IF(X1076='Tabelas auxiliares'!$A$237,"CUSTEIO",IF(X1076='Tabelas auxiliares'!$A$236,"INVESTIMENTO","ERRO - VERIFICAR"))))</f>
        <v>CUSTEIO</v>
      </c>
      <c r="Z1076" s="64">
        <f t="shared" si="29"/>
        <v>18739.63</v>
      </c>
      <c r="AA1076" s="44">
        <v>18739.63</v>
      </c>
    </row>
    <row r="1077" spans="1:29" x14ac:dyDescent="0.25">
      <c r="A1077" t="s">
        <v>594</v>
      </c>
      <c r="B1077" t="s">
        <v>343</v>
      </c>
      <c r="C1077" t="s">
        <v>595</v>
      </c>
      <c r="D1077" t="s">
        <v>61</v>
      </c>
      <c r="E1077" t="s">
        <v>117</v>
      </c>
      <c r="F1077" s="51" t="str">
        <f>IFERROR(VLOOKUP(D1077,'Tabelas auxiliares'!$A$3:$B$61,2,FALSE),"")</f>
        <v>PROAD - PRÓ-REITORIA DE ADMINISTRAÇÃO</v>
      </c>
      <c r="G1077" s="51" t="str">
        <f>IFERROR(VLOOKUP($B1077,'Tabelas auxiliares'!$A$65:$C$102,2,FALSE),"")</f>
        <v>Tecnologia da informação e comunicação</v>
      </c>
      <c r="H1077" s="51" t="str">
        <f>IFERROR(VLOOKUP($B1077,'Tabelas auxiliares'!$A$65:$C$102,3,FALSE),"")</f>
        <v>TELEFONIA / TI</v>
      </c>
      <c r="I1077" t="s">
        <v>608</v>
      </c>
      <c r="J1077" t="s">
        <v>2993</v>
      </c>
      <c r="K1077" t="s">
        <v>2994</v>
      </c>
      <c r="L1077" t="s">
        <v>2995</v>
      </c>
      <c r="M1077" t="s">
        <v>2996</v>
      </c>
      <c r="N1077" t="s">
        <v>166</v>
      </c>
      <c r="O1077" t="s">
        <v>167</v>
      </c>
      <c r="P1077" t="s">
        <v>200</v>
      </c>
      <c r="Q1077" t="s">
        <v>168</v>
      </c>
      <c r="R1077" t="s">
        <v>165</v>
      </c>
      <c r="S1077" t="s">
        <v>119</v>
      </c>
      <c r="T1077" t="s">
        <v>164</v>
      </c>
      <c r="U1077" t="s">
        <v>118</v>
      </c>
      <c r="V1077" t="s">
        <v>2997</v>
      </c>
      <c r="W1077" t="s">
        <v>2998</v>
      </c>
      <c r="X1077" s="51" t="str">
        <f t="shared" si="28"/>
        <v>3</v>
      </c>
      <c r="Y1077" s="51" t="str">
        <f>IF(T1077="","",IF(AND(T1077&lt;&gt;'Tabelas auxiliares'!$B$236,T1077&lt;&gt;'Tabelas auxiliares'!$B$237,T1077&lt;&gt;'Tabelas auxiliares'!$C$236,T1077&lt;&gt;'Tabelas auxiliares'!$C$237,T1077&lt;&gt;'Tabelas auxiliares'!$D$236),"FOLHA DE PESSOAL",IF(X1077='Tabelas auxiliares'!$A$237,"CUSTEIO",IF(X1077='Tabelas auxiliares'!$A$236,"INVESTIMENTO","ERRO - VERIFICAR"))))</f>
        <v>CUSTEIO</v>
      </c>
      <c r="Z1077" s="64">
        <f t="shared" si="29"/>
        <v>2416.9700000000003</v>
      </c>
      <c r="AA1077" s="44">
        <v>1153.48</v>
      </c>
      <c r="AC1077" s="44">
        <v>1263.49</v>
      </c>
    </row>
    <row r="1078" spans="1:29" x14ac:dyDescent="0.25">
      <c r="A1078" t="s">
        <v>594</v>
      </c>
      <c r="B1078" t="s">
        <v>343</v>
      </c>
      <c r="C1078" t="s">
        <v>595</v>
      </c>
      <c r="D1078" t="s">
        <v>61</v>
      </c>
      <c r="E1078" t="s">
        <v>117</v>
      </c>
      <c r="F1078" s="51" t="str">
        <f>IFERROR(VLOOKUP(D1078,'Tabelas auxiliares'!$A$3:$B$61,2,FALSE),"")</f>
        <v>PROAD - PRÓ-REITORIA DE ADMINISTRAÇÃO</v>
      </c>
      <c r="G1078" s="51" t="str">
        <f>IFERROR(VLOOKUP($B1078,'Tabelas auxiliares'!$A$65:$C$102,2,FALSE),"")</f>
        <v>Tecnologia da informação e comunicação</v>
      </c>
      <c r="H1078" s="51" t="str">
        <f>IFERROR(VLOOKUP($B1078,'Tabelas auxiliares'!$A$65:$C$102,3,FALSE),"")</f>
        <v>TELEFONIA / TI</v>
      </c>
      <c r="I1078" t="s">
        <v>1264</v>
      </c>
      <c r="J1078" t="s">
        <v>2993</v>
      </c>
      <c r="K1078" t="s">
        <v>2999</v>
      </c>
      <c r="L1078" t="s">
        <v>3000</v>
      </c>
      <c r="M1078" t="s">
        <v>2996</v>
      </c>
      <c r="N1078" t="s">
        <v>166</v>
      </c>
      <c r="O1078" t="s">
        <v>167</v>
      </c>
      <c r="P1078" t="s">
        <v>200</v>
      </c>
      <c r="Q1078" t="s">
        <v>168</v>
      </c>
      <c r="R1078" t="s">
        <v>165</v>
      </c>
      <c r="S1078" t="s">
        <v>119</v>
      </c>
      <c r="T1078" t="s">
        <v>164</v>
      </c>
      <c r="U1078" t="s">
        <v>118</v>
      </c>
      <c r="V1078" t="s">
        <v>2997</v>
      </c>
      <c r="W1078" t="s">
        <v>2998</v>
      </c>
      <c r="X1078" s="51" t="str">
        <f t="shared" si="28"/>
        <v>3</v>
      </c>
      <c r="Y1078" s="51" t="str">
        <f>IF(T1078="","",IF(AND(T1078&lt;&gt;'Tabelas auxiliares'!$B$236,T1078&lt;&gt;'Tabelas auxiliares'!$B$237,T1078&lt;&gt;'Tabelas auxiliares'!$C$236,T1078&lt;&gt;'Tabelas auxiliares'!$C$237,T1078&lt;&gt;'Tabelas auxiliares'!$D$236),"FOLHA DE PESSOAL",IF(X1078='Tabelas auxiliares'!$A$237,"CUSTEIO",IF(X1078='Tabelas auxiliares'!$A$236,"INVESTIMENTO","ERRO - VERIFICAR"))))</f>
        <v>CUSTEIO</v>
      </c>
      <c r="Z1078" s="64">
        <f t="shared" si="29"/>
        <v>843.2</v>
      </c>
      <c r="AA1078" s="44">
        <v>843.2</v>
      </c>
    </row>
    <row r="1079" spans="1:29" x14ac:dyDescent="0.25">
      <c r="A1079" t="s">
        <v>594</v>
      </c>
      <c r="B1079" t="s">
        <v>343</v>
      </c>
      <c r="C1079" t="s">
        <v>595</v>
      </c>
      <c r="D1079" t="s">
        <v>77</v>
      </c>
      <c r="E1079" t="s">
        <v>117</v>
      </c>
      <c r="F1079" s="51" t="str">
        <f>IFERROR(VLOOKUP(D1079,'Tabelas auxiliares'!$A$3:$B$61,2,FALSE),"")</f>
        <v>NTI - NÚCLEO DE TECNOLOGIA DA INFORMAÇÃO</v>
      </c>
      <c r="G1079" s="51" t="str">
        <f>IFERROR(VLOOKUP($B1079,'Tabelas auxiliares'!$A$65:$C$102,2,FALSE),"")</f>
        <v>Tecnologia da informação e comunicação</v>
      </c>
      <c r="H1079" s="51" t="str">
        <f>IFERROR(VLOOKUP($B1079,'Tabelas auxiliares'!$A$65:$C$102,3,FALSE),"")</f>
        <v>TELEFONIA / TI</v>
      </c>
      <c r="I1079" t="s">
        <v>1056</v>
      </c>
      <c r="J1079" t="s">
        <v>3001</v>
      </c>
      <c r="K1079" t="s">
        <v>3002</v>
      </c>
      <c r="L1079" t="s">
        <v>3003</v>
      </c>
      <c r="M1079" t="s">
        <v>3004</v>
      </c>
      <c r="N1079" t="s">
        <v>166</v>
      </c>
      <c r="O1079" t="s">
        <v>167</v>
      </c>
      <c r="P1079" t="s">
        <v>200</v>
      </c>
      <c r="Q1079" t="s">
        <v>168</v>
      </c>
      <c r="R1079" t="s">
        <v>165</v>
      </c>
      <c r="S1079" t="s">
        <v>119</v>
      </c>
      <c r="T1079" t="s">
        <v>164</v>
      </c>
      <c r="U1079" t="s">
        <v>118</v>
      </c>
      <c r="V1079" t="s">
        <v>3005</v>
      </c>
      <c r="W1079" t="s">
        <v>3006</v>
      </c>
      <c r="X1079" s="51" t="str">
        <f t="shared" si="28"/>
        <v>3</v>
      </c>
      <c r="Y1079" s="51" t="str">
        <f>IF(T1079="","",IF(AND(T1079&lt;&gt;'Tabelas auxiliares'!$B$236,T1079&lt;&gt;'Tabelas auxiliares'!$B$237,T1079&lt;&gt;'Tabelas auxiliares'!$C$236,T1079&lt;&gt;'Tabelas auxiliares'!$C$237,T1079&lt;&gt;'Tabelas auxiliares'!$D$236),"FOLHA DE PESSOAL",IF(X1079='Tabelas auxiliares'!$A$237,"CUSTEIO",IF(X1079='Tabelas auxiliares'!$A$236,"INVESTIMENTO","ERRO - VERIFICAR"))))</f>
        <v>CUSTEIO</v>
      </c>
      <c r="Z1079" s="64">
        <f t="shared" si="29"/>
        <v>166610</v>
      </c>
      <c r="AC1079" s="44">
        <v>166610</v>
      </c>
    </row>
    <row r="1080" spans="1:29" x14ac:dyDescent="0.25">
      <c r="A1080" t="s">
        <v>594</v>
      </c>
      <c r="B1080" t="s">
        <v>343</v>
      </c>
      <c r="C1080" t="s">
        <v>595</v>
      </c>
      <c r="D1080" t="s">
        <v>77</v>
      </c>
      <c r="E1080" t="s">
        <v>117</v>
      </c>
      <c r="F1080" s="51" t="str">
        <f>IFERROR(VLOOKUP(D1080,'Tabelas auxiliares'!$A$3:$B$61,2,FALSE),"")</f>
        <v>NTI - NÚCLEO DE TECNOLOGIA DA INFORMAÇÃO</v>
      </c>
      <c r="G1080" s="51" t="str">
        <f>IFERROR(VLOOKUP($B1080,'Tabelas auxiliares'!$A$65:$C$102,2,FALSE),"")</f>
        <v>Tecnologia da informação e comunicação</v>
      </c>
      <c r="H1080" s="51" t="str">
        <f>IFERROR(VLOOKUP($B1080,'Tabelas auxiliares'!$A$65:$C$102,3,FALSE),"")</f>
        <v>TELEFONIA / TI</v>
      </c>
      <c r="I1080" t="s">
        <v>1068</v>
      </c>
      <c r="J1080" t="s">
        <v>3007</v>
      </c>
      <c r="K1080" t="s">
        <v>3008</v>
      </c>
      <c r="L1080" t="s">
        <v>3009</v>
      </c>
      <c r="M1080" t="s">
        <v>3010</v>
      </c>
      <c r="N1080" t="s">
        <v>166</v>
      </c>
      <c r="O1080" t="s">
        <v>167</v>
      </c>
      <c r="P1080" t="s">
        <v>200</v>
      </c>
      <c r="Q1080" t="s">
        <v>168</v>
      </c>
      <c r="R1080" t="s">
        <v>165</v>
      </c>
      <c r="S1080" t="s">
        <v>119</v>
      </c>
      <c r="T1080" t="s">
        <v>164</v>
      </c>
      <c r="U1080" t="s">
        <v>118</v>
      </c>
      <c r="V1080" t="s">
        <v>3011</v>
      </c>
      <c r="W1080" t="s">
        <v>3012</v>
      </c>
      <c r="X1080" s="51" t="str">
        <f t="shared" si="28"/>
        <v>3</v>
      </c>
      <c r="Y1080" s="51" t="str">
        <f>IF(T1080="","",IF(AND(T1080&lt;&gt;'Tabelas auxiliares'!$B$236,T1080&lt;&gt;'Tabelas auxiliares'!$B$237,T1080&lt;&gt;'Tabelas auxiliares'!$C$236,T1080&lt;&gt;'Tabelas auxiliares'!$C$237,T1080&lt;&gt;'Tabelas auxiliares'!$D$236),"FOLHA DE PESSOAL",IF(X1080='Tabelas auxiliares'!$A$237,"CUSTEIO",IF(X1080='Tabelas auxiliares'!$A$236,"INVESTIMENTO","ERRO - VERIFICAR"))))</f>
        <v>CUSTEIO</v>
      </c>
      <c r="Z1080" s="64">
        <f t="shared" si="29"/>
        <v>77616</v>
      </c>
      <c r="AA1080" s="44">
        <v>47000.800000000003</v>
      </c>
      <c r="AC1080" s="44">
        <v>30615.200000000001</v>
      </c>
    </row>
    <row r="1081" spans="1:29" x14ac:dyDescent="0.25">
      <c r="A1081" t="s">
        <v>594</v>
      </c>
      <c r="B1081" t="s">
        <v>343</v>
      </c>
      <c r="C1081" t="s">
        <v>595</v>
      </c>
      <c r="D1081" t="s">
        <v>77</v>
      </c>
      <c r="E1081" t="s">
        <v>117</v>
      </c>
      <c r="F1081" s="51" t="str">
        <f>IFERROR(VLOOKUP(D1081,'Tabelas auxiliares'!$A$3:$B$61,2,FALSE),"")</f>
        <v>NTI - NÚCLEO DE TECNOLOGIA DA INFORMAÇÃO</v>
      </c>
      <c r="G1081" s="51" t="str">
        <f>IFERROR(VLOOKUP($B1081,'Tabelas auxiliares'!$A$65:$C$102,2,FALSE),"")</f>
        <v>Tecnologia da informação e comunicação</v>
      </c>
      <c r="H1081" s="51" t="str">
        <f>IFERROR(VLOOKUP($B1081,'Tabelas auxiliares'!$A$65:$C$102,3,FALSE),"")</f>
        <v>TELEFONIA / TI</v>
      </c>
      <c r="I1081" t="s">
        <v>619</v>
      </c>
      <c r="J1081" t="s">
        <v>3013</v>
      </c>
      <c r="K1081" t="s">
        <v>3014</v>
      </c>
      <c r="L1081" t="s">
        <v>3015</v>
      </c>
      <c r="M1081" t="s">
        <v>3016</v>
      </c>
      <c r="N1081" t="s">
        <v>166</v>
      </c>
      <c r="O1081" t="s">
        <v>167</v>
      </c>
      <c r="P1081" t="s">
        <v>200</v>
      </c>
      <c r="Q1081" t="s">
        <v>168</v>
      </c>
      <c r="R1081" t="s">
        <v>165</v>
      </c>
      <c r="S1081" t="s">
        <v>119</v>
      </c>
      <c r="T1081" t="s">
        <v>164</v>
      </c>
      <c r="U1081" t="s">
        <v>118</v>
      </c>
      <c r="V1081" t="s">
        <v>3017</v>
      </c>
      <c r="W1081" t="s">
        <v>3018</v>
      </c>
      <c r="X1081" s="51" t="str">
        <f t="shared" si="28"/>
        <v>3</v>
      </c>
      <c r="Y1081" s="51" t="str">
        <f>IF(T1081="","",IF(AND(T1081&lt;&gt;'Tabelas auxiliares'!$B$236,T1081&lt;&gt;'Tabelas auxiliares'!$B$237,T1081&lt;&gt;'Tabelas auxiliares'!$C$236,T1081&lt;&gt;'Tabelas auxiliares'!$C$237,T1081&lt;&gt;'Tabelas auxiliares'!$D$236),"FOLHA DE PESSOAL",IF(X1081='Tabelas auxiliares'!$A$237,"CUSTEIO",IF(X1081='Tabelas auxiliares'!$A$236,"INVESTIMENTO","ERRO - VERIFICAR"))))</f>
        <v>CUSTEIO</v>
      </c>
      <c r="Z1081" s="64">
        <f t="shared" si="29"/>
        <v>396</v>
      </c>
      <c r="AA1081" s="44">
        <v>132</v>
      </c>
      <c r="AC1081" s="44">
        <v>264</v>
      </c>
    </row>
    <row r="1082" spans="1:29" x14ac:dyDescent="0.25">
      <c r="A1082" t="s">
        <v>594</v>
      </c>
      <c r="B1082" t="s">
        <v>343</v>
      </c>
      <c r="C1082" t="s">
        <v>595</v>
      </c>
      <c r="D1082" t="s">
        <v>77</v>
      </c>
      <c r="E1082" t="s">
        <v>117</v>
      </c>
      <c r="F1082" s="51" t="str">
        <f>IFERROR(VLOOKUP(D1082,'Tabelas auxiliares'!$A$3:$B$61,2,FALSE),"")</f>
        <v>NTI - NÚCLEO DE TECNOLOGIA DA INFORMAÇÃO</v>
      </c>
      <c r="G1082" s="51" t="str">
        <f>IFERROR(VLOOKUP($B1082,'Tabelas auxiliares'!$A$65:$C$102,2,FALSE),"")</f>
        <v>Tecnologia da informação e comunicação</v>
      </c>
      <c r="H1082" s="51" t="str">
        <f>IFERROR(VLOOKUP($B1082,'Tabelas auxiliares'!$A$65:$C$102,3,FALSE),"")</f>
        <v>TELEFONIA / TI</v>
      </c>
      <c r="I1082" t="s">
        <v>619</v>
      </c>
      <c r="J1082" t="s">
        <v>3013</v>
      </c>
      <c r="K1082" t="s">
        <v>3019</v>
      </c>
      <c r="L1082" t="s">
        <v>3015</v>
      </c>
      <c r="M1082" t="s">
        <v>3016</v>
      </c>
      <c r="N1082" t="s">
        <v>166</v>
      </c>
      <c r="O1082" t="s">
        <v>167</v>
      </c>
      <c r="P1082" t="s">
        <v>200</v>
      </c>
      <c r="Q1082" t="s">
        <v>168</v>
      </c>
      <c r="R1082" t="s">
        <v>165</v>
      </c>
      <c r="S1082" t="s">
        <v>119</v>
      </c>
      <c r="T1082" t="s">
        <v>164</v>
      </c>
      <c r="U1082" t="s">
        <v>118</v>
      </c>
      <c r="V1082" t="s">
        <v>3020</v>
      </c>
      <c r="W1082" t="s">
        <v>3021</v>
      </c>
      <c r="X1082" s="51" t="str">
        <f t="shared" si="28"/>
        <v>3</v>
      </c>
      <c r="Y1082" s="51" t="str">
        <f>IF(T1082="","",IF(AND(T1082&lt;&gt;'Tabelas auxiliares'!$B$236,T1082&lt;&gt;'Tabelas auxiliares'!$B$237,T1082&lt;&gt;'Tabelas auxiliares'!$C$236,T1082&lt;&gt;'Tabelas auxiliares'!$C$237,T1082&lt;&gt;'Tabelas auxiliares'!$D$236),"FOLHA DE PESSOAL",IF(X1082='Tabelas auxiliares'!$A$237,"CUSTEIO",IF(X1082='Tabelas auxiliares'!$A$236,"INVESTIMENTO","ERRO - VERIFICAR"))))</f>
        <v>CUSTEIO</v>
      </c>
      <c r="Z1082" s="64">
        <f t="shared" si="29"/>
        <v>36861.71</v>
      </c>
      <c r="AA1082" s="44">
        <v>12184.27</v>
      </c>
      <c r="AC1082" s="44">
        <v>24677.439999999999</v>
      </c>
    </row>
    <row r="1083" spans="1:29" x14ac:dyDescent="0.25">
      <c r="A1083" t="s">
        <v>594</v>
      </c>
      <c r="B1083" t="s">
        <v>343</v>
      </c>
      <c r="C1083" t="s">
        <v>595</v>
      </c>
      <c r="D1083" t="s">
        <v>77</v>
      </c>
      <c r="E1083" t="s">
        <v>117</v>
      </c>
      <c r="F1083" s="51" t="str">
        <f>IFERROR(VLOOKUP(D1083,'Tabelas auxiliares'!$A$3:$B$61,2,FALSE),"")</f>
        <v>NTI - NÚCLEO DE TECNOLOGIA DA INFORMAÇÃO</v>
      </c>
      <c r="G1083" s="51" t="str">
        <f>IFERROR(VLOOKUP($B1083,'Tabelas auxiliares'!$A$65:$C$102,2,FALSE),"")</f>
        <v>Tecnologia da informação e comunicação</v>
      </c>
      <c r="H1083" s="51" t="str">
        <f>IFERROR(VLOOKUP($B1083,'Tabelas auxiliares'!$A$65:$C$102,3,FALSE),"")</f>
        <v>TELEFONIA / TI</v>
      </c>
      <c r="I1083" t="s">
        <v>615</v>
      </c>
      <c r="J1083" t="s">
        <v>3022</v>
      </c>
      <c r="K1083" t="s">
        <v>3023</v>
      </c>
      <c r="L1083" t="s">
        <v>3024</v>
      </c>
      <c r="M1083" t="s">
        <v>3025</v>
      </c>
      <c r="N1083" t="s">
        <v>166</v>
      </c>
      <c r="O1083" t="s">
        <v>167</v>
      </c>
      <c r="P1083" t="s">
        <v>200</v>
      </c>
      <c r="Q1083" t="s">
        <v>168</v>
      </c>
      <c r="R1083" t="s">
        <v>165</v>
      </c>
      <c r="S1083" t="s">
        <v>119</v>
      </c>
      <c r="T1083" t="s">
        <v>164</v>
      </c>
      <c r="U1083" t="s">
        <v>118</v>
      </c>
      <c r="V1083" t="s">
        <v>3005</v>
      </c>
      <c r="W1083" t="s">
        <v>3006</v>
      </c>
      <c r="X1083" s="51" t="str">
        <f t="shared" si="28"/>
        <v>3</v>
      </c>
      <c r="Y1083" s="51" t="str">
        <f>IF(T1083="","",IF(AND(T1083&lt;&gt;'Tabelas auxiliares'!$B$236,T1083&lt;&gt;'Tabelas auxiliares'!$B$237,T1083&lt;&gt;'Tabelas auxiliares'!$C$236,T1083&lt;&gt;'Tabelas auxiliares'!$C$237,T1083&lt;&gt;'Tabelas auxiliares'!$D$236),"FOLHA DE PESSOAL",IF(X1083='Tabelas auxiliares'!$A$237,"CUSTEIO",IF(X1083='Tabelas auxiliares'!$A$236,"INVESTIMENTO","ERRO - VERIFICAR"))))</f>
        <v>CUSTEIO</v>
      </c>
      <c r="Z1083" s="64">
        <f t="shared" si="29"/>
        <v>15944.09</v>
      </c>
      <c r="AC1083" s="44">
        <v>15944.09</v>
      </c>
    </row>
    <row r="1084" spans="1:29" x14ac:dyDescent="0.25">
      <c r="A1084" t="s">
        <v>594</v>
      </c>
      <c r="B1084" t="s">
        <v>343</v>
      </c>
      <c r="C1084" t="s">
        <v>595</v>
      </c>
      <c r="D1084" t="s">
        <v>77</v>
      </c>
      <c r="E1084" t="s">
        <v>117</v>
      </c>
      <c r="F1084" s="51" t="str">
        <f>IFERROR(VLOOKUP(D1084,'Tabelas auxiliares'!$A$3:$B$61,2,FALSE),"")</f>
        <v>NTI - NÚCLEO DE TECNOLOGIA DA INFORMAÇÃO</v>
      </c>
      <c r="G1084" s="51" t="str">
        <f>IFERROR(VLOOKUP($B1084,'Tabelas auxiliares'!$A$65:$C$102,2,FALSE),"")</f>
        <v>Tecnologia da informação e comunicação</v>
      </c>
      <c r="H1084" s="51" t="str">
        <f>IFERROR(VLOOKUP($B1084,'Tabelas auxiliares'!$A$65:$C$102,3,FALSE),"")</f>
        <v>TELEFONIA / TI</v>
      </c>
      <c r="I1084" t="s">
        <v>3026</v>
      </c>
      <c r="J1084" t="s">
        <v>3027</v>
      </c>
      <c r="K1084" t="s">
        <v>3028</v>
      </c>
      <c r="L1084" t="s">
        <v>3029</v>
      </c>
      <c r="M1084" t="s">
        <v>3030</v>
      </c>
      <c r="N1084" t="s">
        <v>166</v>
      </c>
      <c r="O1084" t="s">
        <v>167</v>
      </c>
      <c r="P1084" t="s">
        <v>200</v>
      </c>
      <c r="Q1084" t="s">
        <v>168</v>
      </c>
      <c r="R1084" t="s">
        <v>165</v>
      </c>
      <c r="S1084" t="s">
        <v>119</v>
      </c>
      <c r="T1084" t="s">
        <v>164</v>
      </c>
      <c r="U1084" t="s">
        <v>118</v>
      </c>
      <c r="V1084" t="s">
        <v>3020</v>
      </c>
      <c r="W1084" t="s">
        <v>3021</v>
      </c>
      <c r="X1084" s="51" t="str">
        <f t="shared" si="28"/>
        <v>3</v>
      </c>
      <c r="Y1084" s="51" t="str">
        <f>IF(T1084="","",IF(AND(T1084&lt;&gt;'Tabelas auxiliares'!$B$236,T1084&lt;&gt;'Tabelas auxiliares'!$B$237,T1084&lt;&gt;'Tabelas auxiliares'!$C$236,T1084&lt;&gt;'Tabelas auxiliares'!$C$237,T1084&lt;&gt;'Tabelas auxiliares'!$D$236),"FOLHA DE PESSOAL",IF(X1084='Tabelas auxiliares'!$A$237,"CUSTEIO",IF(X1084='Tabelas auxiliares'!$A$236,"INVESTIMENTO","ERRO - VERIFICAR"))))</f>
        <v>CUSTEIO</v>
      </c>
      <c r="Z1084" s="64">
        <f t="shared" si="29"/>
        <v>11966.400000000001</v>
      </c>
      <c r="AA1084" s="44">
        <v>11565.12</v>
      </c>
      <c r="AC1084" s="44">
        <v>401.28</v>
      </c>
    </row>
    <row r="1085" spans="1:29" x14ac:dyDescent="0.25">
      <c r="A1085" t="s">
        <v>594</v>
      </c>
      <c r="B1085" t="s">
        <v>343</v>
      </c>
      <c r="C1085" t="s">
        <v>595</v>
      </c>
      <c r="D1085" t="s">
        <v>77</v>
      </c>
      <c r="E1085" t="s">
        <v>117</v>
      </c>
      <c r="F1085" s="51" t="str">
        <f>IFERROR(VLOOKUP(D1085,'Tabelas auxiliares'!$A$3:$B$61,2,FALSE),"")</f>
        <v>NTI - NÚCLEO DE TECNOLOGIA DA INFORMAÇÃO</v>
      </c>
      <c r="G1085" s="51" t="str">
        <f>IFERROR(VLOOKUP($B1085,'Tabelas auxiliares'!$A$65:$C$102,2,FALSE),"")</f>
        <v>Tecnologia da informação e comunicação</v>
      </c>
      <c r="H1085" s="51" t="str">
        <f>IFERROR(VLOOKUP($B1085,'Tabelas auxiliares'!$A$65:$C$102,3,FALSE),"")</f>
        <v>TELEFONIA / TI</v>
      </c>
      <c r="I1085" t="s">
        <v>1050</v>
      </c>
      <c r="J1085" t="s">
        <v>3031</v>
      </c>
      <c r="K1085" t="s">
        <v>3032</v>
      </c>
      <c r="L1085" t="s">
        <v>3033</v>
      </c>
      <c r="M1085" t="s">
        <v>3034</v>
      </c>
      <c r="N1085" t="s">
        <v>166</v>
      </c>
      <c r="O1085" t="s">
        <v>167</v>
      </c>
      <c r="P1085" t="s">
        <v>200</v>
      </c>
      <c r="Q1085" t="s">
        <v>168</v>
      </c>
      <c r="R1085" t="s">
        <v>165</v>
      </c>
      <c r="S1085" t="s">
        <v>119</v>
      </c>
      <c r="T1085" t="s">
        <v>164</v>
      </c>
      <c r="U1085" t="s">
        <v>118</v>
      </c>
      <c r="V1085" t="s">
        <v>3035</v>
      </c>
      <c r="W1085" t="s">
        <v>3036</v>
      </c>
      <c r="X1085" s="51" t="str">
        <f t="shared" si="28"/>
        <v>3</v>
      </c>
      <c r="Y1085" s="51" t="str">
        <f>IF(T1085="","",IF(AND(T1085&lt;&gt;'Tabelas auxiliares'!$B$236,T1085&lt;&gt;'Tabelas auxiliares'!$B$237,T1085&lt;&gt;'Tabelas auxiliares'!$C$236,T1085&lt;&gt;'Tabelas auxiliares'!$C$237,T1085&lt;&gt;'Tabelas auxiliares'!$D$236),"FOLHA DE PESSOAL",IF(X1085='Tabelas auxiliares'!$A$237,"CUSTEIO",IF(X1085='Tabelas auxiliares'!$A$236,"INVESTIMENTO","ERRO - VERIFICAR"))))</f>
        <v>CUSTEIO</v>
      </c>
      <c r="Z1085" s="64">
        <f t="shared" si="29"/>
        <v>1290</v>
      </c>
      <c r="AC1085" s="44">
        <v>1290</v>
      </c>
    </row>
    <row r="1086" spans="1:29" x14ac:dyDescent="0.25">
      <c r="A1086" t="s">
        <v>594</v>
      </c>
      <c r="B1086" t="s">
        <v>343</v>
      </c>
      <c r="C1086" t="s">
        <v>595</v>
      </c>
      <c r="D1086" t="s">
        <v>77</v>
      </c>
      <c r="E1086" t="s">
        <v>117</v>
      </c>
      <c r="F1086" s="51" t="str">
        <f>IFERROR(VLOOKUP(D1086,'Tabelas auxiliares'!$A$3:$B$61,2,FALSE),"")</f>
        <v>NTI - NÚCLEO DE TECNOLOGIA DA INFORMAÇÃO</v>
      </c>
      <c r="G1086" s="51" t="str">
        <f>IFERROR(VLOOKUP($B1086,'Tabelas auxiliares'!$A$65:$C$102,2,FALSE),"")</f>
        <v>Tecnologia da informação e comunicação</v>
      </c>
      <c r="H1086" s="51" t="str">
        <f>IFERROR(VLOOKUP($B1086,'Tabelas auxiliares'!$A$65:$C$102,3,FALSE),"")</f>
        <v>TELEFONIA / TI</v>
      </c>
      <c r="I1086" t="s">
        <v>2538</v>
      </c>
      <c r="J1086" t="s">
        <v>3037</v>
      </c>
      <c r="K1086" t="s">
        <v>3038</v>
      </c>
      <c r="L1086" t="s">
        <v>3039</v>
      </c>
      <c r="M1086" t="s">
        <v>3040</v>
      </c>
      <c r="N1086" t="s">
        <v>1308</v>
      </c>
      <c r="O1086" t="s">
        <v>167</v>
      </c>
      <c r="P1086" t="s">
        <v>1309</v>
      </c>
      <c r="Q1086" t="s">
        <v>168</v>
      </c>
      <c r="R1086" t="s">
        <v>165</v>
      </c>
      <c r="S1086" t="s">
        <v>119</v>
      </c>
      <c r="T1086" t="s">
        <v>164</v>
      </c>
      <c r="U1086" t="s">
        <v>789</v>
      </c>
      <c r="V1086" t="s">
        <v>3041</v>
      </c>
      <c r="W1086" t="s">
        <v>3042</v>
      </c>
      <c r="X1086" s="51" t="str">
        <f t="shared" si="28"/>
        <v>4</v>
      </c>
      <c r="Y1086" s="51" t="str">
        <f>IF(T1086="","",IF(AND(T1086&lt;&gt;'Tabelas auxiliares'!$B$236,T1086&lt;&gt;'Tabelas auxiliares'!$B$237,T1086&lt;&gt;'Tabelas auxiliares'!$C$236,T1086&lt;&gt;'Tabelas auxiliares'!$C$237,T1086&lt;&gt;'Tabelas auxiliares'!$D$236),"FOLHA DE PESSOAL",IF(X1086='Tabelas auxiliares'!$A$237,"CUSTEIO",IF(X1086='Tabelas auxiliares'!$A$236,"INVESTIMENTO","ERRO - VERIFICAR"))))</f>
        <v>INVESTIMENTO</v>
      </c>
      <c r="Z1086" s="64">
        <f t="shared" si="29"/>
        <v>55600</v>
      </c>
      <c r="AC1086" s="44">
        <v>55600</v>
      </c>
    </row>
    <row r="1087" spans="1:29" x14ac:dyDescent="0.25">
      <c r="A1087" t="s">
        <v>594</v>
      </c>
      <c r="B1087" t="s">
        <v>343</v>
      </c>
      <c r="C1087" t="s">
        <v>595</v>
      </c>
      <c r="D1087" t="s">
        <v>77</v>
      </c>
      <c r="E1087" t="s">
        <v>117</v>
      </c>
      <c r="F1087" s="51" t="str">
        <f>IFERROR(VLOOKUP(D1087,'Tabelas auxiliares'!$A$3:$B$61,2,FALSE),"")</f>
        <v>NTI - NÚCLEO DE TECNOLOGIA DA INFORMAÇÃO</v>
      </c>
      <c r="G1087" s="51" t="str">
        <f>IFERROR(VLOOKUP($B1087,'Tabelas auxiliares'!$A$65:$C$102,2,FALSE),"")</f>
        <v>Tecnologia da informação e comunicação</v>
      </c>
      <c r="H1087" s="51" t="str">
        <f>IFERROR(VLOOKUP($B1087,'Tabelas auxiliares'!$A$65:$C$102,3,FALSE),"")</f>
        <v>TELEFONIA / TI</v>
      </c>
      <c r="I1087" t="s">
        <v>1592</v>
      </c>
      <c r="J1087" t="s">
        <v>3043</v>
      </c>
      <c r="K1087" t="s">
        <v>3044</v>
      </c>
      <c r="L1087" t="s">
        <v>3045</v>
      </c>
      <c r="M1087" t="s">
        <v>3046</v>
      </c>
      <c r="N1087" t="s">
        <v>166</v>
      </c>
      <c r="O1087" t="s">
        <v>167</v>
      </c>
      <c r="P1087" t="s">
        <v>200</v>
      </c>
      <c r="Q1087" t="s">
        <v>168</v>
      </c>
      <c r="R1087" t="s">
        <v>165</v>
      </c>
      <c r="S1087" t="s">
        <v>119</v>
      </c>
      <c r="T1087" t="s">
        <v>164</v>
      </c>
      <c r="U1087" t="s">
        <v>118</v>
      </c>
      <c r="V1087" t="s">
        <v>2595</v>
      </c>
      <c r="W1087" t="s">
        <v>2596</v>
      </c>
      <c r="X1087" s="51" t="str">
        <f t="shared" si="28"/>
        <v>3</v>
      </c>
      <c r="Y1087" s="51" t="str">
        <f>IF(T1087="","",IF(AND(T1087&lt;&gt;'Tabelas auxiliares'!$B$236,T1087&lt;&gt;'Tabelas auxiliares'!$B$237,T1087&lt;&gt;'Tabelas auxiliares'!$C$236,T1087&lt;&gt;'Tabelas auxiliares'!$C$237,T1087&lt;&gt;'Tabelas auxiliares'!$D$236),"FOLHA DE PESSOAL",IF(X1087='Tabelas auxiliares'!$A$237,"CUSTEIO",IF(X1087='Tabelas auxiliares'!$A$236,"INVESTIMENTO","ERRO - VERIFICAR"))))</f>
        <v>CUSTEIO</v>
      </c>
      <c r="Z1087" s="64">
        <f t="shared" si="29"/>
        <v>97772</v>
      </c>
      <c r="AC1087" s="44">
        <v>97772</v>
      </c>
    </row>
    <row r="1088" spans="1:29" x14ac:dyDescent="0.25">
      <c r="A1088" t="s">
        <v>594</v>
      </c>
      <c r="B1088" t="s">
        <v>343</v>
      </c>
      <c r="C1088" t="s">
        <v>595</v>
      </c>
      <c r="D1088" t="s">
        <v>77</v>
      </c>
      <c r="E1088" t="s">
        <v>117</v>
      </c>
      <c r="F1088" s="51" t="str">
        <f>IFERROR(VLOOKUP(D1088,'Tabelas auxiliares'!$A$3:$B$61,2,FALSE),"")</f>
        <v>NTI - NÚCLEO DE TECNOLOGIA DA INFORMAÇÃO</v>
      </c>
      <c r="G1088" s="51" t="str">
        <f>IFERROR(VLOOKUP($B1088,'Tabelas auxiliares'!$A$65:$C$102,2,FALSE),"")</f>
        <v>Tecnologia da informação e comunicação</v>
      </c>
      <c r="H1088" s="51" t="str">
        <f>IFERROR(VLOOKUP($B1088,'Tabelas auxiliares'!$A$65:$C$102,3,FALSE),"")</f>
        <v>TELEFONIA / TI</v>
      </c>
      <c r="I1088" t="s">
        <v>617</v>
      </c>
      <c r="J1088" t="s">
        <v>3047</v>
      </c>
      <c r="K1088" t="s">
        <v>3048</v>
      </c>
      <c r="L1088" t="s">
        <v>3049</v>
      </c>
      <c r="M1088" t="s">
        <v>3050</v>
      </c>
      <c r="N1088" t="s">
        <v>166</v>
      </c>
      <c r="O1088" t="s">
        <v>167</v>
      </c>
      <c r="P1088" t="s">
        <v>200</v>
      </c>
      <c r="Q1088" t="s">
        <v>168</v>
      </c>
      <c r="R1088" t="s">
        <v>165</v>
      </c>
      <c r="S1088" t="s">
        <v>119</v>
      </c>
      <c r="T1088" t="s">
        <v>164</v>
      </c>
      <c r="U1088" t="s">
        <v>118</v>
      </c>
      <c r="V1088" t="s">
        <v>3005</v>
      </c>
      <c r="W1088" t="s">
        <v>3006</v>
      </c>
      <c r="X1088" s="51" t="str">
        <f t="shared" si="28"/>
        <v>3</v>
      </c>
      <c r="Y1088" s="51" t="str">
        <f>IF(T1088="","",IF(AND(T1088&lt;&gt;'Tabelas auxiliares'!$B$236,T1088&lt;&gt;'Tabelas auxiliares'!$B$237,T1088&lt;&gt;'Tabelas auxiliares'!$C$236,T1088&lt;&gt;'Tabelas auxiliares'!$C$237,T1088&lt;&gt;'Tabelas auxiliares'!$D$236),"FOLHA DE PESSOAL",IF(X1088='Tabelas auxiliares'!$A$237,"CUSTEIO",IF(X1088='Tabelas auxiliares'!$A$236,"INVESTIMENTO","ERRO - VERIFICAR"))))</f>
        <v>CUSTEIO</v>
      </c>
      <c r="Z1088" s="64">
        <f t="shared" si="29"/>
        <v>3070</v>
      </c>
      <c r="AA1088" s="44">
        <v>3070</v>
      </c>
    </row>
    <row r="1089" spans="1:29" x14ac:dyDescent="0.25">
      <c r="A1089" t="s">
        <v>594</v>
      </c>
      <c r="B1089" t="s">
        <v>343</v>
      </c>
      <c r="C1089" t="s">
        <v>595</v>
      </c>
      <c r="D1089" t="s">
        <v>77</v>
      </c>
      <c r="E1089" t="s">
        <v>117</v>
      </c>
      <c r="F1089" s="51" t="str">
        <f>IFERROR(VLOOKUP(D1089,'Tabelas auxiliares'!$A$3:$B$61,2,FALSE),"")</f>
        <v>NTI - NÚCLEO DE TECNOLOGIA DA INFORMAÇÃO</v>
      </c>
      <c r="G1089" s="51" t="str">
        <f>IFERROR(VLOOKUP($B1089,'Tabelas auxiliares'!$A$65:$C$102,2,FALSE),"")</f>
        <v>Tecnologia da informação e comunicação</v>
      </c>
      <c r="H1089" s="51" t="str">
        <f>IFERROR(VLOOKUP($B1089,'Tabelas auxiliares'!$A$65:$C$102,3,FALSE),"")</f>
        <v>TELEFONIA / TI</v>
      </c>
      <c r="I1089" t="s">
        <v>1235</v>
      </c>
      <c r="J1089" t="s">
        <v>3022</v>
      </c>
      <c r="K1089" t="s">
        <v>3051</v>
      </c>
      <c r="L1089" t="s">
        <v>3024</v>
      </c>
      <c r="M1089" t="s">
        <v>3025</v>
      </c>
      <c r="N1089" t="s">
        <v>166</v>
      </c>
      <c r="O1089" t="s">
        <v>167</v>
      </c>
      <c r="P1089" t="s">
        <v>200</v>
      </c>
      <c r="Q1089" t="s">
        <v>168</v>
      </c>
      <c r="R1089" t="s">
        <v>165</v>
      </c>
      <c r="S1089" t="s">
        <v>597</v>
      </c>
      <c r="T1089" t="s">
        <v>164</v>
      </c>
      <c r="U1089" t="s">
        <v>118</v>
      </c>
      <c r="V1089" t="s">
        <v>3005</v>
      </c>
      <c r="W1089" t="s">
        <v>3006</v>
      </c>
      <c r="X1089" s="51" t="str">
        <f t="shared" si="28"/>
        <v>3</v>
      </c>
      <c r="Y1089" s="51" t="str">
        <f>IF(T1089="","",IF(AND(T1089&lt;&gt;'Tabelas auxiliares'!$B$236,T1089&lt;&gt;'Tabelas auxiliares'!$B$237,T1089&lt;&gt;'Tabelas auxiliares'!$C$236,T1089&lt;&gt;'Tabelas auxiliares'!$C$237,T1089&lt;&gt;'Tabelas auxiliares'!$D$236),"FOLHA DE PESSOAL",IF(X1089='Tabelas auxiliares'!$A$237,"CUSTEIO",IF(X1089='Tabelas auxiliares'!$A$236,"INVESTIMENTO","ERRO - VERIFICAR"))))</f>
        <v>CUSTEIO</v>
      </c>
      <c r="Z1089" s="64">
        <f t="shared" si="29"/>
        <v>46574.62</v>
      </c>
      <c r="AA1089" s="44">
        <v>46574.62</v>
      </c>
    </row>
    <row r="1090" spans="1:29" x14ac:dyDescent="0.25">
      <c r="A1090" t="s">
        <v>594</v>
      </c>
      <c r="B1090" t="s">
        <v>343</v>
      </c>
      <c r="C1090" t="s">
        <v>595</v>
      </c>
      <c r="D1090" t="s">
        <v>151</v>
      </c>
      <c r="E1090" t="s">
        <v>117</v>
      </c>
      <c r="F1090" s="51" t="str">
        <f>IFERROR(VLOOKUP(D1090,'Tabelas auxiliares'!$A$3:$B$61,2,FALSE),"")</f>
        <v>NTI - EQUIPAMENTO DE INFORMÁTICA * D.U.C</v>
      </c>
      <c r="G1090" s="51" t="str">
        <f>IFERROR(VLOOKUP($B1090,'Tabelas auxiliares'!$A$65:$C$102,2,FALSE),"")</f>
        <v>Tecnologia da informação e comunicação</v>
      </c>
      <c r="H1090" s="51" t="str">
        <f>IFERROR(VLOOKUP($B1090,'Tabelas auxiliares'!$A$65:$C$102,3,FALSE),"")</f>
        <v>TELEFONIA / TI</v>
      </c>
      <c r="I1090" t="s">
        <v>857</v>
      </c>
      <c r="J1090" t="s">
        <v>3052</v>
      </c>
      <c r="K1090" t="s">
        <v>3053</v>
      </c>
      <c r="L1090" t="s">
        <v>3054</v>
      </c>
      <c r="M1090" t="s">
        <v>3055</v>
      </c>
      <c r="N1090" t="s">
        <v>1308</v>
      </c>
      <c r="O1090" t="s">
        <v>167</v>
      </c>
      <c r="P1090" t="s">
        <v>1309</v>
      </c>
      <c r="Q1090" t="s">
        <v>168</v>
      </c>
      <c r="R1090" t="s">
        <v>165</v>
      </c>
      <c r="S1090" t="s">
        <v>119</v>
      </c>
      <c r="T1090" t="s">
        <v>164</v>
      </c>
      <c r="U1090" t="s">
        <v>789</v>
      </c>
      <c r="V1090" t="s">
        <v>3056</v>
      </c>
      <c r="W1090" t="s">
        <v>3057</v>
      </c>
      <c r="X1090" s="51" t="str">
        <f t="shared" si="28"/>
        <v>4</v>
      </c>
      <c r="Y1090" s="51" t="str">
        <f>IF(T1090="","",IF(AND(T1090&lt;&gt;'Tabelas auxiliares'!$B$236,T1090&lt;&gt;'Tabelas auxiliares'!$B$237,T1090&lt;&gt;'Tabelas auxiliares'!$C$236,T1090&lt;&gt;'Tabelas auxiliares'!$C$237,T1090&lt;&gt;'Tabelas auxiliares'!$D$236),"FOLHA DE PESSOAL",IF(X1090='Tabelas auxiliares'!$A$237,"CUSTEIO",IF(X1090='Tabelas auxiliares'!$A$236,"INVESTIMENTO","ERRO - VERIFICAR"))))</f>
        <v>INVESTIMENTO</v>
      </c>
      <c r="Z1090" s="64">
        <f t="shared" si="29"/>
        <v>515430</v>
      </c>
      <c r="AB1090" s="44">
        <v>515430</v>
      </c>
    </row>
    <row r="1091" spans="1:29" x14ac:dyDescent="0.25">
      <c r="A1091" t="s">
        <v>594</v>
      </c>
      <c r="B1091" t="s">
        <v>343</v>
      </c>
      <c r="C1091" t="s">
        <v>595</v>
      </c>
      <c r="D1091" t="s">
        <v>151</v>
      </c>
      <c r="E1091" t="s">
        <v>117</v>
      </c>
      <c r="F1091" s="51" t="str">
        <f>IFERROR(VLOOKUP(D1091,'Tabelas auxiliares'!$A$3:$B$61,2,FALSE),"")</f>
        <v>NTI - EQUIPAMENTO DE INFORMÁTICA * D.U.C</v>
      </c>
      <c r="G1091" s="51" t="str">
        <f>IFERROR(VLOOKUP($B1091,'Tabelas auxiliares'!$A$65:$C$102,2,FALSE),"")</f>
        <v>Tecnologia da informação e comunicação</v>
      </c>
      <c r="H1091" s="51" t="str">
        <f>IFERROR(VLOOKUP($B1091,'Tabelas auxiliares'!$A$65:$C$102,3,FALSE),"")</f>
        <v>TELEFONIA / TI</v>
      </c>
      <c r="I1091" t="s">
        <v>796</v>
      </c>
      <c r="J1091" t="s">
        <v>3058</v>
      </c>
      <c r="K1091" t="s">
        <v>3059</v>
      </c>
      <c r="L1091" t="s">
        <v>3060</v>
      </c>
      <c r="M1091" t="s">
        <v>3061</v>
      </c>
      <c r="N1091" t="s">
        <v>1308</v>
      </c>
      <c r="O1091" t="s">
        <v>167</v>
      </c>
      <c r="P1091" t="s">
        <v>1309</v>
      </c>
      <c r="Q1091" t="s">
        <v>168</v>
      </c>
      <c r="R1091" t="s">
        <v>165</v>
      </c>
      <c r="S1091" t="s">
        <v>597</v>
      </c>
      <c r="T1091" t="s">
        <v>164</v>
      </c>
      <c r="U1091" t="s">
        <v>789</v>
      </c>
      <c r="V1091" t="s">
        <v>3056</v>
      </c>
      <c r="W1091" t="s">
        <v>3057</v>
      </c>
      <c r="X1091" s="51" t="str">
        <f t="shared" si="28"/>
        <v>4</v>
      </c>
      <c r="Y1091" s="51" t="str">
        <f>IF(T1091="","",IF(AND(T1091&lt;&gt;'Tabelas auxiliares'!$B$236,T1091&lt;&gt;'Tabelas auxiliares'!$B$237,T1091&lt;&gt;'Tabelas auxiliares'!$C$236,T1091&lt;&gt;'Tabelas auxiliares'!$C$237,T1091&lt;&gt;'Tabelas auxiliares'!$D$236),"FOLHA DE PESSOAL",IF(X1091='Tabelas auxiliares'!$A$237,"CUSTEIO",IF(X1091='Tabelas auxiliares'!$A$236,"INVESTIMENTO","ERRO - VERIFICAR"))))</f>
        <v>INVESTIMENTO</v>
      </c>
      <c r="Z1091" s="64">
        <f t="shared" si="29"/>
        <v>132000</v>
      </c>
      <c r="AB1091" s="44">
        <v>132000</v>
      </c>
    </row>
    <row r="1092" spans="1:29" x14ac:dyDescent="0.25">
      <c r="A1092" t="s">
        <v>594</v>
      </c>
      <c r="B1092" t="s">
        <v>343</v>
      </c>
      <c r="C1092" t="s">
        <v>595</v>
      </c>
      <c r="D1092" t="s">
        <v>151</v>
      </c>
      <c r="E1092" t="s">
        <v>117</v>
      </c>
      <c r="F1092" s="51" t="str">
        <f>IFERROR(VLOOKUP(D1092,'Tabelas auxiliares'!$A$3:$B$61,2,FALSE),"")</f>
        <v>NTI - EQUIPAMENTO DE INFORMÁTICA * D.U.C</v>
      </c>
      <c r="G1092" s="51" t="str">
        <f>IFERROR(VLOOKUP($B1092,'Tabelas auxiliares'!$A$65:$C$102,2,FALSE),"")</f>
        <v>Tecnologia da informação e comunicação</v>
      </c>
      <c r="H1092" s="51" t="str">
        <f>IFERROR(VLOOKUP($B1092,'Tabelas auxiliares'!$A$65:$C$102,3,FALSE),"")</f>
        <v>TELEFONIA / TI</v>
      </c>
      <c r="I1092" t="s">
        <v>796</v>
      </c>
      <c r="J1092" t="s">
        <v>3058</v>
      </c>
      <c r="K1092" t="s">
        <v>3062</v>
      </c>
      <c r="L1092" t="s">
        <v>3060</v>
      </c>
      <c r="M1092" t="s">
        <v>3063</v>
      </c>
      <c r="N1092" t="s">
        <v>1308</v>
      </c>
      <c r="O1092" t="s">
        <v>167</v>
      </c>
      <c r="P1092" t="s">
        <v>1309</v>
      </c>
      <c r="Q1092" t="s">
        <v>168</v>
      </c>
      <c r="R1092" t="s">
        <v>165</v>
      </c>
      <c r="S1092" t="s">
        <v>597</v>
      </c>
      <c r="T1092" t="s">
        <v>164</v>
      </c>
      <c r="U1092" t="s">
        <v>789</v>
      </c>
      <c r="V1092" t="s">
        <v>3056</v>
      </c>
      <c r="W1092" t="s">
        <v>3057</v>
      </c>
      <c r="X1092" s="51" t="str">
        <f t="shared" si="28"/>
        <v>4</v>
      </c>
      <c r="Y1092" s="51" t="str">
        <f>IF(T1092="","",IF(AND(T1092&lt;&gt;'Tabelas auxiliares'!$B$236,T1092&lt;&gt;'Tabelas auxiliares'!$B$237,T1092&lt;&gt;'Tabelas auxiliares'!$C$236,T1092&lt;&gt;'Tabelas auxiliares'!$C$237,T1092&lt;&gt;'Tabelas auxiliares'!$D$236),"FOLHA DE PESSOAL",IF(X1092='Tabelas auxiliares'!$A$237,"CUSTEIO",IF(X1092='Tabelas auxiliares'!$A$236,"INVESTIMENTO","ERRO - VERIFICAR"))))</f>
        <v>INVESTIMENTO</v>
      </c>
      <c r="Z1092" s="64">
        <f t="shared" si="29"/>
        <v>47100</v>
      </c>
      <c r="AA1092" s="44">
        <v>47100</v>
      </c>
    </row>
    <row r="1093" spans="1:29" x14ac:dyDescent="0.25">
      <c r="A1093" t="s">
        <v>594</v>
      </c>
      <c r="B1093" t="s">
        <v>343</v>
      </c>
      <c r="C1093" t="s">
        <v>595</v>
      </c>
      <c r="D1093" t="s">
        <v>151</v>
      </c>
      <c r="E1093" t="s">
        <v>117</v>
      </c>
      <c r="F1093" s="51" t="str">
        <f>IFERROR(VLOOKUP(D1093,'Tabelas auxiliares'!$A$3:$B$61,2,FALSE),"")</f>
        <v>NTI - EQUIPAMENTO DE INFORMÁTICA * D.U.C</v>
      </c>
      <c r="G1093" s="51" t="str">
        <f>IFERROR(VLOOKUP($B1093,'Tabelas auxiliares'!$A$65:$C$102,2,FALSE),"")</f>
        <v>Tecnologia da informação e comunicação</v>
      </c>
      <c r="H1093" s="51" t="str">
        <f>IFERROR(VLOOKUP($B1093,'Tabelas auxiliares'!$A$65:$C$102,3,FALSE),"")</f>
        <v>TELEFONIA / TI</v>
      </c>
      <c r="I1093" t="s">
        <v>3064</v>
      </c>
      <c r="J1093" t="s">
        <v>3052</v>
      </c>
      <c r="K1093" t="s">
        <v>3065</v>
      </c>
      <c r="L1093" t="s">
        <v>3054</v>
      </c>
      <c r="M1093" t="s">
        <v>3055</v>
      </c>
      <c r="N1093" t="s">
        <v>1308</v>
      </c>
      <c r="O1093" t="s">
        <v>167</v>
      </c>
      <c r="P1093" t="s">
        <v>1309</v>
      </c>
      <c r="Q1093" t="s">
        <v>168</v>
      </c>
      <c r="R1093" t="s">
        <v>165</v>
      </c>
      <c r="S1093" t="s">
        <v>119</v>
      </c>
      <c r="T1093" t="s">
        <v>164</v>
      </c>
      <c r="U1093" t="s">
        <v>789</v>
      </c>
      <c r="V1093" t="s">
        <v>3056</v>
      </c>
      <c r="W1093" t="s">
        <v>3057</v>
      </c>
      <c r="X1093" s="51" t="str">
        <f t="shared" si="28"/>
        <v>4</v>
      </c>
      <c r="Y1093" s="51" t="str">
        <f>IF(T1093="","",IF(AND(T1093&lt;&gt;'Tabelas auxiliares'!$B$236,T1093&lt;&gt;'Tabelas auxiliares'!$B$237,T1093&lt;&gt;'Tabelas auxiliares'!$C$236,T1093&lt;&gt;'Tabelas auxiliares'!$C$237,T1093&lt;&gt;'Tabelas auxiliares'!$D$236),"FOLHA DE PESSOAL",IF(X1093='Tabelas auxiliares'!$A$237,"CUSTEIO",IF(X1093='Tabelas auxiliares'!$A$236,"INVESTIMENTO","ERRO - VERIFICAR"))))</f>
        <v>INVESTIMENTO</v>
      </c>
      <c r="Z1093" s="64">
        <f t="shared" si="29"/>
        <v>49798</v>
      </c>
      <c r="AA1093" s="44">
        <v>49798</v>
      </c>
    </row>
    <row r="1094" spans="1:29" x14ac:dyDescent="0.25">
      <c r="A1094" t="s">
        <v>594</v>
      </c>
      <c r="B1094" t="s">
        <v>343</v>
      </c>
      <c r="C1094" t="s">
        <v>595</v>
      </c>
      <c r="D1094" t="s">
        <v>151</v>
      </c>
      <c r="E1094" t="s">
        <v>117</v>
      </c>
      <c r="F1094" s="51" t="str">
        <f>IFERROR(VLOOKUP(D1094,'Tabelas auxiliares'!$A$3:$B$61,2,FALSE),"")</f>
        <v>NTI - EQUIPAMENTO DE INFORMÁTICA * D.U.C</v>
      </c>
      <c r="G1094" s="51" t="str">
        <f>IFERROR(VLOOKUP($B1094,'Tabelas auxiliares'!$A$65:$C$102,2,FALSE),"")</f>
        <v>Tecnologia da informação e comunicação</v>
      </c>
      <c r="H1094" s="51" t="str">
        <f>IFERROR(VLOOKUP($B1094,'Tabelas auxiliares'!$A$65:$C$102,3,FALSE),"")</f>
        <v>TELEFONIA / TI</v>
      </c>
      <c r="I1094" t="s">
        <v>3064</v>
      </c>
      <c r="J1094" t="s">
        <v>3052</v>
      </c>
      <c r="K1094" t="s">
        <v>3066</v>
      </c>
      <c r="L1094" t="s">
        <v>3067</v>
      </c>
      <c r="M1094" t="s">
        <v>3055</v>
      </c>
      <c r="N1094" t="s">
        <v>1308</v>
      </c>
      <c r="O1094" t="s">
        <v>167</v>
      </c>
      <c r="P1094" t="s">
        <v>1309</v>
      </c>
      <c r="Q1094" t="s">
        <v>168</v>
      </c>
      <c r="R1094" t="s">
        <v>165</v>
      </c>
      <c r="S1094" t="s">
        <v>597</v>
      </c>
      <c r="T1094" t="s">
        <v>164</v>
      </c>
      <c r="U1094" t="s">
        <v>789</v>
      </c>
      <c r="V1094" t="s">
        <v>3056</v>
      </c>
      <c r="W1094" t="s">
        <v>3057</v>
      </c>
      <c r="X1094" s="51" t="str">
        <f t="shared" si="28"/>
        <v>4</v>
      </c>
      <c r="Y1094" s="51" t="str">
        <f>IF(T1094="","",IF(AND(T1094&lt;&gt;'Tabelas auxiliares'!$B$236,T1094&lt;&gt;'Tabelas auxiliares'!$B$237,T1094&lt;&gt;'Tabelas auxiliares'!$C$236,T1094&lt;&gt;'Tabelas auxiliares'!$C$237,T1094&lt;&gt;'Tabelas auxiliares'!$D$236),"FOLHA DE PESSOAL",IF(X1094='Tabelas auxiliares'!$A$237,"CUSTEIO",IF(X1094='Tabelas auxiliares'!$A$236,"INVESTIMENTO","ERRO - VERIFICAR"))))</f>
        <v>INVESTIMENTO</v>
      </c>
      <c r="Z1094" s="64">
        <f t="shared" si="29"/>
        <v>71140</v>
      </c>
      <c r="AA1094" s="44">
        <v>71140</v>
      </c>
    </row>
    <row r="1095" spans="1:29" x14ac:dyDescent="0.25">
      <c r="A1095" t="s">
        <v>594</v>
      </c>
      <c r="B1095" t="s">
        <v>346</v>
      </c>
      <c r="C1095" t="s">
        <v>595</v>
      </c>
      <c r="D1095" t="s">
        <v>35</v>
      </c>
      <c r="E1095" t="s">
        <v>117</v>
      </c>
      <c r="F1095" s="51" t="str">
        <f>IFERROR(VLOOKUP(D1095,'Tabelas auxiliares'!$A$3:$B$61,2,FALSE),"")</f>
        <v>PU - PREFEITURA UNIVERSITÁRIA</v>
      </c>
      <c r="G1095" s="51" t="str">
        <f>IFERROR(VLOOKUP($B1095,'Tabelas auxiliares'!$A$65:$C$102,2,FALSE),"")</f>
        <v>Obrigações tributárias e serviços financeiros</v>
      </c>
      <c r="H1095" s="51" t="str">
        <f>IFERROR(VLOOKUP($B1095,'Tabelas auxiliares'!$A$65:$C$102,3,FALSE),"")</f>
        <v xml:space="preserve">OBRIGAÇÕES TRIBUTÁRIAS / SEGURO COLETIVO PARA ALUNOS / SEGURO ESTAGIÁRIOS / SEGURO CARROS OFICIAIS / SEGURO PREDIAL / IMPORTAÇÃO (TAXAS/SEGURO) </v>
      </c>
      <c r="I1095" t="s">
        <v>3068</v>
      </c>
      <c r="J1095" t="s">
        <v>3069</v>
      </c>
      <c r="K1095" t="s">
        <v>3070</v>
      </c>
      <c r="L1095" t="s">
        <v>3071</v>
      </c>
      <c r="M1095" t="s">
        <v>3072</v>
      </c>
      <c r="N1095" t="s">
        <v>166</v>
      </c>
      <c r="O1095" t="s">
        <v>167</v>
      </c>
      <c r="P1095" t="s">
        <v>200</v>
      </c>
      <c r="Q1095" t="s">
        <v>168</v>
      </c>
      <c r="R1095" t="s">
        <v>165</v>
      </c>
      <c r="S1095" t="s">
        <v>597</v>
      </c>
      <c r="T1095" t="s">
        <v>164</v>
      </c>
      <c r="U1095" t="s">
        <v>118</v>
      </c>
      <c r="V1095" t="s">
        <v>467</v>
      </c>
      <c r="W1095" t="s">
        <v>448</v>
      </c>
      <c r="X1095" s="51" t="str">
        <f t="shared" si="28"/>
        <v>3</v>
      </c>
      <c r="Y1095" s="51" t="str">
        <f>IF(T1095="","",IF(AND(T1095&lt;&gt;'Tabelas auxiliares'!$B$236,T1095&lt;&gt;'Tabelas auxiliares'!$B$237,T1095&lt;&gt;'Tabelas auxiliares'!$C$236,T1095&lt;&gt;'Tabelas auxiliares'!$C$237,T1095&lt;&gt;'Tabelas auxiliares'!$D$236),"FOLHA DE PESSOAL",IF(X1095='Tabelas auxiliares'!$A$237,"CUSTEIO",IF(X1095='Tabelas auxiliares'!$A$236,"INVESTIMENTO","ERRO - VERIFICAR"))))</f>
        <v>CUSTEIO</v>
      </c>
      <c r="Z1095" s="64">
        <f t="shared" si="29"/>
        <v>51.26</v>
      </c>
      <c r="AA1095" s="44">
        <v>51.26</v>
      </c>
    </row>
    <row r="1096" spans="1:29" x14ac:dyDescent="0.25">
      <c r="A1096" t="s">
        <v>594</v>
      </c>
      <c r="B1096" t="s">
        <v>346</v>
      </c>
      <c r="C1096" t="s">
        <v>595</v>
      </c>
      <c r="D1096" t="s">
        <v>35</v>
      </c>
      <c r="E1096" t="s">
        <v>117</v>
      </c>
      <c r="F1096" s="51" t="str">
        <f>IFERROR(VLOOKUP(D1096,'Tabelas auxiliares'!$A$3:$B$61,2,FALSE),"")</f>
        <v>PU - PREFEITURA UNIVERSITÁRIA</v>
      </c>
      <c r="G1096" s="51" t="str">
        <f>IFERROR(VLOOKUP($B1096,'Tabelas auxiliares'!$A$65:$C$102,2,FALSE),"")</f>
        <v>Obrigações tributárias e serviços financeiros</v>
      </c>
      <c r="H1096" s="51" t="str">
        <f>IFERROR(VLOOKUP($B1096,'Tabelas auxiliares'!$A$65:$C$102,3,FALSE),"")</f>
        <v xml:space="preserve">OBRIGAÇÕES TRIBUTÁRIAS / SEGURO COLETIVO PARA ALUNOS / SEGURO ESTAGIÁRIOS / SEGURO CARROS OFICIAIS / SEGURO PREDIAL / IMPORTAÇÃO (TAXAS/SEGURO) </v>
      </c>
      <c r="I1096" t="s">
        <v>3073</v>
      </c>
      <c r="J1096" t="s">
        <v>3069</v>
      </c>
      <c r="K1096" t="s">
        <v>3074</v>
      </c>
      <c r="L1096" t="s">
        <v>3071</v>
      </c>
      <c r="M1096" t="s">
        <v>3072</v>
      </c>
      <c r="N1096" t="s">
        <v>166</v>
      </c>
      <c r="O1096" t="s">
        <v>167</v>
      </c>
      <c r="P1096" t="s">
        <v>200</v>
      </c>
      <c r="Q1096" t="s">
        <v>168</v>
      </c>
      <c r="R1096" t="s">
        <v>165</v>
      </c>
      <c r="S1096" t="s">
        <v>119</v>
      </c>
      <c r="T1096" t="s">
        <v>164</v>
      </c>
      <c r="U1096" t="s">
        <v>118</v>
      </c>
      <c r="V1096" t="s">
        <v>467</v>
      </c>
      <c r="W1096" t="s">
        <v>448</v>
      </c>
      <c r="X1096" s="51" t="str">
        <f t="shared" si="28"/>
        <v>3</v>
      </c>
      <c r="Y1096" s="51" t="str">
        <f>IF(T1096="","",IF(AND(T1096&lt;&gt;'Tabelas auxiliares'!$B$236,T1096&lt;&gt;'Tabelas auxiliares'!$B$237,T1096&lt;&gt;'Tabelas auxiliares'!$C$236,T1096&lt;&gt;'Tabelas auxiliares'!$C$237,T1096&lt;&gt;'Tabelas auxiliares'!$D$236),"FOLHA DE PESSOAL",IF(X1096='Tabelas auxiliares'!$A$237,"CUSTEIO",IF(X1096='Tabelas auxiliares'!$A$236,"INVESTIMENTO","ERRO - VERIFICAR"))))</f>
        <v>CUSTEIO</v>
      </c>
      <c r="Z1096" s="64">
        <f t="shared" si="29"/>
        <v>7826.5</v>
      </c>
      <c r="AC1096" s="44">
        <v>7826.5</v>
      </c>
    </row>
    <row r="1097" spans="1:29" x14ac:dyDescent="0.25">
      <c r="A1097" t="s">
        <v>594</v>
      </c>
      <c r="B1097" t="s">
        <v>346</v>
      </c>
      <c r="C1097" t="s">
        <v>595</v>
      </c>
      <c r="D1097" t="s">
        <v>53</v>
      </c>
      <c r="E1097" t="s">
        <v>117</v>
      </c>
      <c r="F1097" s="51" t="str">
        <f>IFERROR(VLOOKUP(D1097,'Tabelas auxiliares'!$A$3:$B$61,2,FALSE),"")</f>
        <v>PROGRAD - PRÓ-REITORIA DE GRADUAÇÃO</v>
      </c>
      <c r="G1097" s="51" t="str">
        <f>IFERROR(VLOOKUP($B1097,'Tabelas auxiliares'!$A$65:$C$102,2,FALSE),"")</f>
        <v>Obrigações tributárias e serviços financeiros</v>
      </c>
      <c r="H1097" s="51" t="str">
        <f>IFERROR(VLOOKUP($B1097,'Tabelas auxiliares'!$A$65:$C$102,3,FALSE),"")</f>
        <v xml:space="preserve">OBRIGAÇÕES TRIBUTÁRIAS / SEGURO COLETIVO PARA ALUNOS / SEGURO ESTAGIÁRIOS / SEGURO CARROS OFICIAIS / SEGURO PREDIAL / IMPORTAÇÃO (TAXAS/SEGURO) </v>
      </c>
      <c r="I1097" t="s">
        <v>836</v>
      </c>
      <c r="J1097" t="s">
        <v>3075</v>
      </c>
      <c r="K1097" t="s">
        <v>3076</v>
      </c>
      <c r="L1097" t="s">
        <v>3077</v>
      </c>
      <c r="M1097" t="s">
        <v>229</v>
      </c>
      <c r="N1097" t="s">
        <v>166</v>
      </c>
      <c r="O1097" t="s">
        <v>167</v>
      </c>
      <c r="P1097" t="s">
        <v>200</v>
      </c>
      <c r="Q1097" t="s">
        <v>168</v>
      </c>
      <c r="R1097" t="s">
        <v>165</v>
      </c>
      <c r="S1097" t="s">
        <v>119</v>
      </c>
      <c r="T1097" t="s">
        <v>164</v>
      </c>
      <c r="U1097" t="s">
        <v>118</v>
      </c>
      <c r="V1097" t="s">
        <v>467</v>
      </c>
      <c r="W1097" t="s">
        <v>448</v>
      </c>
      <c r="X1097" s="51" t="str">
        <f t="shared" si="28"/>
        <v>3</v>
      </c>
      <c r="Y1097" s="51" t="str">
        <f>IF(T1097="","",IF(AND(T1097&lt;&gt;'Tabelas auxiliares'!$B$236,T1097&lt;&gt;'Tabelas auxiliares'!$B$237,T1097&lt;&gt;'Tabelas auxiliares'!$C$236,T1097&lt;&gt;'Tabelas auxiliares'!$C$237,T1097&lt;&gt;'Tabelas auxiliares'!$D$236),"FOLHA DE PESSOAL",IF(X1097='Tabelas auxiliares'!$A$237,"CUSTEIO",IF(X1097='Tabelas auxiliares'!$A$236,"INVESTIMENTO","ERRO - VERIFICAR"))))</f>
        <v>CUSTEIO</v>
      </c>
      <c r="Z1097" s="64">
        <f t="shared" si="29"/>
        <v>1260</v>
      </c>
      <c r="AA1097" s="44">
        <v>1243.4100000000001</v>
      </c>
      <c r="AB1097" s="44">
        <v>16.59</v>
      </c>
    </row>
    <row r="1098" spans="1:29" x14ac:dyDescent="0.25">
      <c r="A1098" t="s">
        <v>594</v>
      </c>
      <c r="B1098" t="s">
        <v>346</v>
      </c>
      <c r="C1098" t="s">
        <v>595</v>
      </c>
      <c r="D1098" t="s">
        <v>61</v>
      </c>
      <c r="E1098" t="s">
        <v>117</v>
      </c>
      <c r="F1098" s="51" t="str">
        <f>IFERROR(VLOOKUP(D1098,'Tabelas auxiliares'!$A$3:$B$61,2,FALSE),"")</f>
        <v>PROAD - PRÓ-REITORIA DE ADMINISTRAÇÃO</v>
      </c>
      <c r="G1098" s="51" t="str">
        <f>IFERROR(VLOOKUP($B1098,'Tabelas auxiliares'!$A$65:$C$102,2,FALSE),"")</f>
        <v>Obrigações tributárias e serviços financeiros</v>
      </c>
      <c r="H1098" s="51" t="str">
        <f>IFERROR(VLOOKUP($B1098,'Tabelas auxiliares'!$A$65:$C$102,3,FALSE),"")</f>
        <v xml:space="preserve">OBRIGAÇÕES TRIBUTÁRIAS / SEGURO COLETIVO PARA ALUNOS / SEGURO ESTAGIÁRIOS / SEGURO CARROS OFICIAIS / SEGURO PREDIAL / IMPORTAÇÃO (TAXAS/SEGURO) </v>
      </c>
      <c r="I1098" t="s">
        <v>1068</v>
      </c>
      <c r="J1098" t="s">
        <v>1422</v>
      </c>
      <c r="K1098" t="s">
        <v>3078</v>
      </c>
      <c r="L1098" t="s">
        <v>1423</v>
      </c>
      <c r="M1098" t="s">
        <v>1424</v>
      </c>
      <c r="N1098" t="s">
        <v>166</v>
      </c>
      <c r="O1098" t="s">
        <v>167</v>
      </c>
      <c r="P1098" t="s">
        <v>200</v>
      </c>
      <c r="Q1098" t="s">
        <v>168</v>
      </c>
      <c r="R1098" t="s">
        <v>165</v>
      </c>
      <c r="S1098" t="s">
        <v>119</v>
      </c>
      <c r="T1098" t="s">
        <v>164</v>
      </c>
      <c r="U1098" t="s">
        <v>118</v>
      </c>
      <c r="V1098" t="s">
        <v>467</v>
      </c>
      <c r="W1098" t="s">
        <v>448</v>
      </c>
      <c r="X1098" s="51" t="str">
        <f t="shared" si="28"/>
        <v>3</v>
      </c>
      <c r="Y1098" s="51" t="str">
        <f>IF(T1098="","",IF(AND(T1098&lt;&gt;'Tabelas auxiliares'!$B$236,T1098&lt;&gt;'Tabelas auxiliares'!$B$237,T1098&lt;&gt;'Tabelas auxiliares'!$C$236,T1098&lt;&gt;'Tabelas auxiliares'!$C$237,T1098&lt;&gt;'Tabelas auxiliares'!$D$236),"FOLHA DE PESSOAL",IF(X1098='Tabelas auxiliares'!$A$237,"CUSTEIO",IF(X1098='Tabelas auxiliares'!$A$236,"INVESTIMENTO","ERRO - VERIFICAR"))))</f>
        <v>CUSTEIO</v>
      </c>
      <c r="Z1098" s="64">
        <f t="shared" si="29"/>
        <v>4638.8999999999996</v>
      </c>
      <c r="AA1098" s="44">
        <v>3254.65</v>
      </c>
      <c r="AC1098" s="44">
        <v>1384.25</v>
      </c>
    </row>
    <row r="1099" spans="1:29" x14ac:dyDescent="0.25">
      <c r="A1099" t="s">
        <v>594</v>
      </c>
      <c r="B1099" t="s">
        <v>346</v>
      </c>
      <c r="C1099" t="s">
        <v>595</v>
      </c>
      <c r="D1099" t="s">
        <v>61</v>
      </c>
      <c r="E1099" t="s">
        <v>117</v>
      </c>
      <c r="F1099" s="51" t="str">
        <f>IFERROR(VLOOKUP(D1099,'Tabelas auxiliares'!$A$3:$B$61,2,FALSE),"")</f>
        <v>PROAD - PRÓ-REITORIA DE ADMINISTRAÇÃO</v>
      </c>
      <c r="G1099" s="51" t="str">
        <f>IFERROR(VLOOKUP($B1099,'Tabelas auxiliares'!$A$65:$C$102,2,FALSE),"")</f>
        <v>Obrigações tributárias e serviços financeiros</v>
      </c>
      <c r="H1099" s="51" t="str">
        <f>IFERROR(VLOOKUP($B1099,'Tabelas auxiliares'!$A$65:$C$102,3,FALSE),"")</f>
        <v xml:space="preserve">OBRIGAÇÕES TRIBUTÁRIAS / SEGURO COLETIVO PARA ALUNOS / SEGURO ESTAGIÁRIOS / SEGURO CARROS OFICIAIS / SEGURO PREDIAL / IMPORTAÇÃO (TAXAS/SEGURO) </v>
      </c>
      <c r="I1099" t="s">
        <v>628</v>
      </c>
      <c r="J1099" t="s">
        <v>3079</v>
      </c>
      <c r="K1099" t="s">
        <v>3080</v>
      </c>
      <c r="L1099" t="s">
        <v>3081</v>
      </c>
      <c r="M1099" t="s">
        <v>3082</v>
      </c>
      <c r="N1099" t="s">
        <v>166</v>
      </c>
      <c r="O1099" t="s">
        <v>167</v>
      </c>
      <c r="P1099" t="s">
        <v>200</v>
      </c>
      <c r="Q1099" t="s">
        <v>168</v>
      </c>
      <c r="R1099" t="s">
        <v>165</v>
      </c>
      <c r="S1099" t="s">
        <v>119</v>
      </c>
      <c r="T1099" t="s">
        <v>164</v>
      </c>
      <c r="U1099" t="s">
        <v>118</v>
      </c>
      <c r="V1099" t="s">
        <v>3083</v>
      </c>
      <c r="W1099" t="s">
        <v>508</v>
      </c>
      <c r="X1099" s="51" t="str">
        <f t="shared" si="28"/>
        <v>3</v>
      </c>
      <c r="Y1099" s="51" t="str">
        <f>IF(T1099="","",IF(AND(T1099&lt;&gt;'Tabelas auxiliares'!$B$236,T1099&lt;&gt;'Tabelas auxiliares'!$B$237,T1099&lt;&gt;'Tabelas auxiliares'!$C$236,T1099&lt;&gt;'Tabelas auxiliares'!$C$237,T1099&lt;&gt;'Tabelas auxiliares'!$D$236),"FOLHA DE PESSOAL",IF(X1099='Tabelas auxiliares'!$A$237,"CUSTEIO",IF(X1099='Tabelas auxiliares'!$A$236,"INVESTIMENTO","ERRO - VERIFICAR"))))</f>
        <v>CUSTEIO</v>
      </c>
      <c r="Z1099" s="64">
        <f t="shared" si="29"/>
        <v>4166.43</v>
      </c>
      <c r="AC1099" s="44">
        <v>4166.43</v>
      </c>
    </row>
    <row r="1100" spans="1:29" x14ac:dyDescent="0.25">
      <c r="A1100" t="s">
        <v>594</v>
      </c>
      <c r="B1100" t="s">
        <v>346</v>
      </c>
      <c r="C1100" t="s">
        <v>595</v>
      </c>
      <c r="D1100" t="s">
        <v>61</v>
      </c>
      <c r="E1100" t="s">
        <v>117</v>
      </c>
      <c r="F1100" s="51" t="str">
        <f>IFERROR(VLOOKUP(D1100,'Tabelas auxiliares'!$A$3:$B$61,2,FALSE),"")</f>
        <v>PROAD - PRÓ-REITORIA DE ADMINISTRAÇÃO</v>
      </c>
      <c r="G1100" s="51" t="str">
        <f>IFERROR(VLOOKUP($B1100,'Tabelas auxiliares'!$A$65:$C$102,2,FALSE),"")</f>
        <v>Obrigações tributárias e serviços financeiros</v>
      </c>
      <c r="H1100" s="51" t="str">
        <f>IFERROR(VLOOKUP($B1100,'Tabelas auxiliares'!$A$65:$C$102,3,FALSE),"")</f>
        <v xml:space="preserve">OBRIGAÇÕES TRIBUTÁRIAS / SEGURO COLETIVO PARA ALUNOS / SEGURO ESTAGIÁRIOS / SEGURO CARROS OFICIAIS / SEGURO PREDIAL / IMPORTAÇÃO (TAXAS/SEGURO) </v>
      </c>
      <c r="I1100" t="s">
        <v>2506</v>
      </c>
      <c r="J1100" t="s">
        <v>3079</v>
      </c>
      <c r="K1100" t="s">
        <v>3084</v>
      </c>
      <c r="L1100" t="s">
        <v>3085</v>
      </c>
      <c r="M1100" t="s">
        <v>3082</v>
      </c>
      <c r="N1100" t="s">
        <v>166</v>
      </c>
      <c r="O1100" t="s">
        <v>167</v>
      </c>
      <c r="P1100" t="s">
        <v>200</v>
      </c>
      <c r="Q1100" t="s">
        <v>168</v>
      </c>
      <c r="R1100" t="s">
        <v>165</v>
      </c>
      <c r="S1100" t="s">
        <v>119</v>
      </c>
      <c r="T1100" t="s">
        <v>164</v>
      </c>
      <c r="U1100" t="s">
        <v>118</v>
      </c>
      <c r="V1100" t="s">
        <v>3083</v>
      </c>
      <c r="W1100" t="s">
        <v>508</v>
      </c>
      <c r="X1100" s="51" t="str">
        <f t="shared" si="28"/>
        <v>3</v>
      </c>
      <c r="Y1100" s="51" t="str">
        <f>IF(T1100="","",IF(AND(T1100&lt;&gt;'Tabelas auxiliares'!$B$236,T1100&lt;&gt;'Tabelas auxiliares'!$B$237,T1100&lt;&gt;'Tabelas auxiliares'!$C$236,T1100&lt;&gt;'Tabelas auxiliares'!$C$237,T1100&lt;&gt;'Tabelas auxiliares'!$D$236),"FOLHA DE PESSOAL",IF(X1100='Tabelas auxiliares'!$A$237,"CUSTEIO",IF(X1100='Tabelas auxiliares'!$A$236,"INVESTIMENTO","ERRO - VERIFICAR"))))</f>
        <v>CUSTEIO</v>
      </c>
      <c r="Z1100" s="64">
        <f t="shared" si="29"/>
        <v>23823.08</v>
      </c>
      <c r="AC1100" s="44">
        <v>23823.08</v>
      </c>
    </row>
    <row r="1101" spans="1:29" x14ac:dyDescent="0.25">
      <c r="A1101" t="s">
        <v>594</v>
      </c>
      <c r="B1101" t="s">
        <v>346</v>
      </c>
      <c r="C1101" t="s">
        <v>595</v>
      </c>
      <c r="D1101" t="s">
        <v>61</v>
      </c>
      <c r="E1101" t="s">
        <v>117</v>
      </c>
      <c r="F1101" s="51" t="str">
        <f>IFERROR(VLOOKUP(D1101,'Tabelas auxiliares'!$A$3:$B$61,2,FALSE),"")</f>
        <v>PROAD - PRÓ-REITORIA DE ADMINISTRAÇÃO</v>
      </c>
      <c r="G1101" s="51" t="str">
        <f>IFERROR(VLOOKUP($B1101,'Tabelas auxiliares'!$A$65:$C$102,2,FALSE),"")</f>
        <v>Obrigações tributárias e serviços financeiros</v>
      </c>
      <c r="H1101" s="51" t="str">
        <f>IFERROR(VLOOKUP($B1101,'Tabelas auxiliares'!$A$65:$C$102,3,FALSE),"")</f>
        <v xml:space="preserve">OBRIGAÇÕES TRIBUTÁRIAS / SEGURO COLETIVO PARA ALUNOS / SEGURO ESTAGIÁRIOS / SEGURO CARROS OFICIAIS / SEGURO PREDIAL / IMPORTAÇÃO (TAXAS/SEGURO) </v>
      </c>
      <c r="I1101" t="s">
        <v>642</v>
      </c>
      <c r="J1101" t="s">
        <v>632</v>
      </c>
      <c r="K1101" t="s">
        <v>3086</v>
      </c>
      <c r="L1101" t="s">
        <v>3087</v>
      </c>
      <c r="M1101" t="s">
        <v>170</v>
      </c>
      <c r="N1101" t="s">
        <v>166</v>
      </c>
      <c r="O1101" t="s">
        <v>167</v>
      </c>
      <c r="P1101" t="s">
        <v>200</v>
      </c>
      <c r="Q1101" t="s">
        <v>168</v>
      </c>
      <c r="R1101" t="s">
        <v>165</v>
      </c>
      <c r="S1101" t="s">
        <v>119</v>
      </c>
      <c r="T1101" t="s">
        <v>164</v>
      </c>
      <c r="U1101" t="s">
        <v>118</v>
      </c>
      <c r="V1101" t="s">
        <v>464</v>
      </c>
      <c r="W1101" t="s">
        <v>508</v>
      </c>
      <c r="X1101" s="51" t="str">
        <f t="shared" si="28"/>
        <v>3</v>
      </c>
      <c r="Y1101" s="51" t="str">
        <f>IF(T1101="","",IF(AND(T1101&lt;&gt;'Tabelas auxiliares'!$B$236,T1101&lt;&gt;'Tabelas auxiliares'!$B$237,T1101&lt;&gt;'Tabelas auxiliares'!$C$236,T1101&lt;&gt;'Tabelas auxiliares'!$C$237,T1101&lt;&gt;'Tabelas auxiliares'!$D$236),"FOLHA DE PESSOAL",IF(X1101='Tabelas auxiliares'!$A$237,"CUSTEIO",IF(X1101='Tabelas auxiliares'!$A$236,"INVESTIMENTO","ERRO - VERIFICAR"))))</f>
        <v>CUSTEIO</v>
      </c>
      <c r="Z1101" s="64">
        <f t="shared" si="29"/>
        <v>1057.83</v>
      </c>
      <c r="AC1101" s="44">
        <v>1057.83</v>
      </c>
    </row>
    <row r="1102" spans="1:29" x14ac:dyDescent="0.25">
      <c r="A1102" t="s">
        <v>594</v>
      </c>
      <c r="B1102" t="s">
        <v>346</v>
      </c>
      <c r="C1102" t="s">
        <v>595</v>
      </c>
      <c r="D1102" t="s">
        <v>61</v>
      </c>
      <c r="E1102" t="s">
        <v>117</v>
      </c>
      <c r="F1102" s="51" t="str">
        <f>IFERROR(VLOOKUP(D1102,'Tabelas auxiliares'!$A$3:$B$61,2,FALSE),"")</f>
        <v>PROAD - PRÓ-REITORIA DE ADMINISTRAÇÃO</v>
      </c>
      <c r="G1102" s="51" t="str">
        <f>IFERROR(VLOOKUP($B1102,'Tabelas auxiliares'!$A$65:$C$102,2,FALSE),"")</f>
        <v>Obrigações tributárias e serviços financeiros</v>
      </c>
      <c r="H1102" s="51" t="str">
        <f>IFERROR(VLOOKUP($B1102,'Tabelas auxiliares'!$A$65:$C$102,3,FALSE),"")</f>
        <v xml:space="preserve">OBRIGAÇÕES TRIBUTÁRIAS / SEGURO COLETIVO PARA ALUNOS / SEGURO ESTAGIÁRIOS / SEGURO CARROS OFICIAIS / SEGURO PREDIAL / IMPORTAÇÃO (TAXAS/SEGURO) </v>
      </c>
      <c r="I1102" t="s">
        <v>623</v>
      </c>
      <c r="J1102" t="s">
        <v>3088</v>
      </c>
      <c r="K1102" t="s">
        <v>3089</v>
      </c>
      <c r="L1102" t="s">
        <v>3090</v>
      </c>
      <c r="M1102" t="s">
        <v>3082</v>
      </c>
      <c r="N1102" t="s">
        <v>166</v>
      </c>
      <c r="O1102" t="s">
        <v>167</v>
      </c>
      <c r="P1102" t="s">
        <v>200</v>
      </c>
      <c r="Q1102" t="s">
        <v>168</v>
      </c>
      <c r="R1102" t="s">
        <v>165</v>
      </c>
      <c r="S1102" t="s">
        <v>119</v>
      </c>
      <c r="T1102" t="s">
        <v>164</v>
      </c>
      <c r="U1102" t="s">
        <v>118</v>
      </c>
      <c r="V1102" t="s">
        <v>3083</v>
      </c>
      <c r="W1102" t="s">
        <v>508</v>
      </c>
      <c r="X1102" s="51" t="str">
        <f t="shared" si="28"/>
        <v>3</v>
      </c>
      <c r="Y1102" s="51" t="str">
        <f>IF(T1102="","",IF(AND(T1102&lt;&gt;'Tabelas auxiliares'!$B$236,T1102&lt;&gt;'Tabelas auxiliares'!$B$237,T1102&lt;&gt;'Tabelas auxiliares'!$C$236,T1102&lt;&gt;'Tabelas auxiliares'!$C$237,T1102&lt;&gt;'Tabelas auxiliares'!$D$236),"FOLHA DE PESSOAL",IF(X1102='Tabelas auxiliares'!$A$237,"CUSTEIO",IF(X1102='Tabelas auxiliares'!$A$236,"INVESTIMENTO","ERRO - VERIFICAR"))))</f>
        <v>CUSTEIO</v>
      </c>
      <c r="Z1102" s="64">
        <f t="shared" si="29"/>
        <v>247</v>
      </c>
      <c r="AC1102" s="44">
        <v>247</v>
      </c>
    </row>
    <row r="1103" spans="1:29" x14ac:dyDescent="0.25">
      <c r="A1103" t="s">
        <v>594</v>
      </c>
      <c r="B1103" t="s">
        <v>346</v>
      </c>
      <c r="C1103" t="s">
        <v>595</v>
      </c>
      <c r="D1103" t="s">
        <v>61</v>
      </c>
      <c r="E1103" t="s">
        <v>117</v>
      </c>
      <c r="F1103" s="51" t="str">
        <f>IFERROR(VLOOKUP(D1103,'Tabelas auxiliares'!$A$3:$B$61,2,FALSE),"")</f>
        <v>PROAD - PRÓ-REITORIA DE ADMINISTRAÇÃO</v>
      </c>
      <c r="G1103" s="51" t="str">
        <f>IFERROR(VLOOKUP($B1103,'Tabelas auxiliares'!$A$65:$C$102,2,FALSE),"")</f>
        <v>Obrigações tributárias e serviços financeiros</v>
      </c>
      <c r="H1103" s="51" t="str">
        <f>IFERROR(VLOOKUP($B1103,'Tabelas auxiliares'!$A$65:$C$102,3,FALSE),"")</f>
        <v xml:space="preserve">OBRIGAÇÕES TRIBUTÁRIAS / SEGURO COLETIVO PARA ALUNOS / SEGURO ESTAGIÁRIOS / SEGURO CARROS OFICIAIS / SEGURO PREDIAL / IMPORTAÇÃO (TAXAS/SEGURO) </v>
      </c>
      <c r="I1103" t="s">
        <v>623</v>
      </c>
      <c r="J1103" t="s">
        <v>3091</v>
      </c>
      <c r="K1103" t="s">
        <v>3092</v>
      </c>
      <c r="L1103" t="s">
        <v>3093</v>
      </c>
      <c r="M1103" t="s">
        <v>3082</v>
      </c>
      <c r="N1103" t="s">
        <v>166</v>
      </c>
      <c r="O1103" t="s">
        <v>167</v>
      </c>
      <c r="P1103" t="s">
        <v>200</v>
      </c>
      <c r="Q1103" t="s">
        <v>168</v>
      </c>
      <c r="R1103" t="s">
        <v>165</v>
      </c>
      <c r="S1103" t="s">
        <v>119</v>
      </c>
      <c r="T1103" t="s">
        <v>164</v>
      </c>
      <c r="U1103" t="s">
        <v>118</v>
      </c>
      <c r="V1103" t="s">
        <v>3083</v>
      </c>
      <c r="W1103" t="s">
        <v>508</v>
      </c>
      <c r="X1103" s="51" t="str">
        <f t="shared" si="28"/>
        <v>3</v>
      </c>
      <c r="Y1103" s="51" t="str">
        <f>IF(T1103="","",IF(AND(T1103&lt;&gt;'Tabelas auxiliares'!$B$236,T1103&lt;&gt;'Tabelas auxiliares'!$B$237,T1103&lt;&gt;'Tabelas auxiliares'!$C$236,T1103&lt;&gt;'Tabelas auxiliares'!$C$237,T1103&lt;&gt;'Tabelas auxiliares'!$D$236),"FOLHA DE PESSOAL",IF(X1103='Tabelas auxiliares'!$A$237,"CUSTEIO",IF(X1103='Tabelas auxiliares'!$A$236,"INVESTIMENTO","ERRO - VERIFICAR"))))</f>
        <v>CUSTEIO</v>
      </c>
      <c r="Z1103" s="64">
        <f t="shared" si="29"/>
        <v>171.17</v>
      </c>
      <c r="AC1103" s="44">
        <v>171.17</v>
      </c>
    </row>
    <row r="1104" spans="1:29" x14ac:dyDescent="0.25">
      <c r="A1104" t="s">
        <v>594</v>
      </c>
      <c r="B1104" t="s">
        <v>346</v>
      </c>
      <c r="C1104" t="s">
        <v>595</v>
      </c>
      <c r="D1104" t="s">
        <v>61</v>
      </c>
      <c r="E1104" t="s">
        <v>117</v>
      </c>
      <c r="F1104" s="51" t="str">
        <f>IFERROR(VLOOKUP(D1104,'Tabelas auxiliares'!$A$3:$B$61,2,FALSE),"")</f>
        <v>PROAD - PRÓ-REITORIA DE ADMINISTRAÇÃO</v>
      </c>
      <c r="G1104" s="51" t="str">
        <f>IFERROR(VLOOKUP($B1104,'Tabelas auxiliares'!$A$65:$C$102,2,FALSE),"")</f>
        <v>Obrigações tributárias e serviços financeiros</v>
      </c>
      <c r="H1104" s="51" t="str">
        <f>IFERROR(VLOOKUP($B1104,'Tabelas auxiliares'!$A$65:$C$102,3,FALSE),"")</f>
        <v xml:space="preserve">OBRIGAÇÕES TRIBUTÁRIAS / SEGURO COLETIVO PARA ALUNOS / SEGURO ESTAGIÁRIOS / SEGURO CARROS OFICIAIS / SEGURO PREDIAL / IMPORTAÇÃO (TAXAS/SEGURO) </v>
      </c>
      <c r="I1104" t="s">
        <v>3094</v>
      </c>
      <c r="J1104" t="s">
        <v>643</v>
      </c>
      <c r="K1104" t="s">
        <v>3095</v>
      </c>
      <c r="L1104" t="s">
        <v>3096</v>
      </c>
      <c r="M1104" t="s">
        <v>3082</v>
      </c>
      <c r="N1104" t="s">
        <v>166</v>
      </c>
      <c r="O1104" t="s">
        <v>167</v>
      </c>
      <c r="P1104" t="s">
        <v>200</v>
      </c>
      <c r="Q1104" t="s">
        <v>168</v>
      </c>
      <c r="R1104" t="s">
        <v>165</v>
      </c>
      <c r="S1104" t="s">
        <v>119</v>
      </c>
      <c r="T1104" t="s">
        <v>164</v>
      </c>
      <c r="U1104" t="s">
        <v>118</v>
      </c>
      <c r="V1104" t="s">
        <v>3083</v>
      </c>
      <c r="W1104" t="s">
        <v>508</v>
      </c>
      <c r="X1104" s="51" t="str">
        <f t="shared" si="28"/>
        <v>3</v>
      </c>
      <c r="Y1104" s="51" t="str">
        <f>IF(T1104="","",IF(AND(T1104&lt;&gt;'Tabelas auxiliares'!$B$236,T1104&lt;&gt;'Tabelas auxiliares'!$B$237,T1104&lt;&gt;'Tabelas auxiliares'!$C$236,T1104&lt;&gt;'Tabelas auxiliares'!$C$237,T1104&lt;&gt;'Tabelas auxiliares'!$D$236),"FOLHA DE PESSOAL",IF(X1104='Tabelas auxiliares'!$A$237,"CUSTEIO",IF(X1104='Tabelas auxiliares'!$A$236,"INVESTIMENTO","ERRO - VERIFICAR"))))</f>
        <v>CUSTEIO</v>
      </c>
      <c r="Z1104" s="64">
        <f t="shared" si="29"/>
        <v>66.260000000000005</v>
      </c>
      <c r="AC1104" s="44">
        <v>66.260000000000005</v>
      </c>
    </row>
    <row r="1105" spans="1:29" x14ac:dyDescent="0.25">
      <c r="A1105" t="s">
        <v>594</v>
      </c>
      <c r="B1105" t="s">
        <v>346</v>
      </c>
      <c r="C1105" t="s">
        <v>595</v>
      </c>
      <c r="D1105" t="s">
        <v>61</v>
      </c>
      <c r="E1105" t="s">
        <v>117</v>
      </c>
      <c r="F1105" s="51" t="str">
        <f>IFERROR(VLOOKUP(D1105,'Tabelas auxiliares'!$A$3:$B$61,2,FALSE),"")</f>
        <v>PROAD - PRÓ-REITORIA DE ADMINISTRAÇÃO</v>
      </c>
      <c r="G1105" s="51" t="str">
        <f>IFERROR(VLOOKUP($B1105,'Tabelas auxiliares'!$A$65:$C$102,2,FALSE),"")</f>
        <v>Obrigações tributárias e serviços financeiros</v>
      </c>
      <c r="H1105" s="51" t="str">
        <f>IFERROR(VLOOKUP($B1105,'Tabelas auxiliares'!$A$65:$C$102,3,FALSE),"")</f>
        <v xml:space="preserve">OBRIGAÇÕES TRIBUTÁRIAS / SEGURO COLETIVO PARA ALUNOS / SEGURO ESTAGIÁRIOS / SEGURO CARROS OFICIAIS / SEGURO PREDIAL / IMPORTAÇÃO (TAXAS/SEGURO) </v>
      </c>
      <c r="I1105" t="s">
        <v>610</v>
      </c>
      <c r="J1105" t="s">
        <v>3088</v>
      </c>
      <c r="K1105" t="s">
        <v>3097</v>
      </c>
      <c r="L1105" t="s">
        <v>3098</v>
      </c>
      <c r="M1105" t="s">
        <v>3082</v>
      </c>
      <c r="N1105" t="s">
        <v>166</v>
      </c>
      <c r="O1105" t="s">
        <v>167</v>
      </c>
      <c r="P1105" t="s">
        <v>200</v>
      </c>
      <c r="Q1105" t="s">
        <v>168</v>
      </c>
      <c r="R1105" t="s">
        <v>165</v>
      </c>
      <c r="S1105" t="s">
        <v>119</v>
      </c>
      <c r="T1105" t="s">
        <v>164</v>
      </c>
      <c r="U1105" t="s">
        <v>118</v>
      </c>
      <c r="V1105" t="s">
        <v>3083</v>
      </c>
      <c r="W1105" t="s">
        <v>508</v>
      </c>
      <c r="X1105" s="51" t="str">
        <f t="shared" si="28"/>
        <v>3</v>
      </c>
      <c r="Y1105" s="51" t="str">
        <f>IF(T1105="","",IF(AND(T1105&lt;&gt;'Tabelas auxiliares'!$B$236,T1105&lt;&gt;'Tabelas auxiliares'!$B$237,T1105&lt;&gt;'Tabelas auxiliares'!$C$236,T1105&lt;&gt;'Tabelas auxiliares'!$C$237,T1105&lt;&gt;'Tabelas auxiliares'!$D$236),"FOLHA DE PESSOAL",IF(X1105='Tabelas auxiliares'!$A$237,"CUSTEIO",IF(X1105='Tabelas auxiliares'!$A$236,"INVESTIMENTO","ERRO - VERIFICAR"))))</f>
        <v>CUSTEIO</v>
      </c>
      <c r="Z1105" s="64">
        <f t="shared" si="29"/>
        <v>381.11</v>
      </c>
      <c r="AC1105" s="44">
        <v>381.11</v>
      </c>
    </row>
    <row r="1106" spans="1:29" x14ac:dyDescent="0.25">
      <c r="A1106" t="s">
        <v>594</v>
      </c>
      <c r="B1106" t="s">
        <v>346</v>
      </c>
      <c r="C1106" t="s">
        <v>595</v>
      </c>
      <c r="D1106" t="s">
        <v>61</v>
      </c>
      <c r="E1106" t="s">
        <v>117</v>
      </c>
      <c r="F1106" s="51" t="str">
        <f>IFERROR(VLOOKUP(D1106,'Tabelas auxiliares'!$A$3:$B$61,2,FALSE),"")</f>
        <v>PROAD - PRÓ-REITORIA DE ADMINISTRAÇÃO</v>
      </c>
      <c r="G1106" s="51" t="str">
        <f>IFERROR(VLOOKUP($B1106,'Tabelas auxiliares'!$A$65:$C$102,2,FALSE),"")</f>
        <v>Obrigações tributárias e serviços financeiros</v>
      </c>
      <c r="H1106" s="51" t="str">
        <f>IFERROR(VLOOKUP($B1106,'Tabelas auxiliares'!$A$65:$C$102,3,FALSE),"")</f>
        <v xml:space="preserve">OBRIGAÇÕES TRIBUTÁRIAS / SEGURO COLETIVO PARA ALUNOS / SEGURO ESTAGIÁRIOS / SEGURO CARROS OFICIAIS / SEGURO PREDIAL / IMPORTAÇÃO (TAXAS/SEGURO) </v>
      </c>
      <c r="I1106" t="s">
        <v>2303</v>
      </c>
      <c r="J1106" t="s">
        <v>3079</v>
      </c>
      <c r="K1106" t="s">
        <v>3099</v>
      </c>
      <c r="L1106" t="s">
        <v>3085</v>
      </c>
      <c r="M1106" t="s">
        <v>3082</v>
      </c>
      <c r="N1106" t="s">
        <v>166</v>
      </c>
      <c r="O1106" t="s">
        <v>167</v>
      </c>
      <c r="P1106" t="s">
        <v>200</v>
      </c>
      <c r="Q1106" t="s">
        <v>168</v>
      </c>
      <c r="R1106" t="s">
        <v>165</v>
      </c>
      <c r="S1106" t="s">
        <v>119</v>
      </c>
      <c r="T1106" t="s">
        <v>164</v>
      </c>
      <c r="U1106" t="s">
        <v>118</v>
      </c>
      <c r="V1106" t="s">
        <v>3083</v>
      </c>
      <c r="W1106" t="s">
        <v>508</v>
      </c>
      <c r="X1106" s="51" t="str">
        <f t="shared" ref="X1106:X1169" si="30">LEFT(V1106,1)</f>
        <v>3</v>
      </c>
      <c r="Y1106" s="51" t="str">
        <f>IF(T1106="","",IF(AND(T1106&lt;&gt;'Tabelas auxiliares'!$B$236,T1106&lt;&gt;'Tabelas auxiliares'!$B$237,T1106&lt;&gt;'Tabelas auxiliares'!$C$236,T1106&lt;&gt;'Tabelas auxiliares'!$C$237,T1106&lt;&gt;'Tabelas auxiliares'!$D$236),"FOLHA DE PESSOAL",IF(X1106='Tabelas auxiliares'!$A$237,"CUSTEIO",IF(X1106='Tabelas auxiliares'!$A$236,"INVESTIMENTO","ERRO - VERIFICAR"))))</f>
        <v>CUSTEIO</v>
      </c>
      <c r="Z1106" s="64">
        <f t="shared" si="29"/>
        <v>6634.56</v>
      </c>
      <c r="AC1106" s="44">
        <v>6634.56</v>
      </c>
    </row>
    <row r="1107" spans="1:29" x14ac:dyDescent="0.25">
      <c r="A1107" t="s">
        <v>594</v>
      </c>
      <c r="B1107" t="s">
        <v>346</v>
      </c>
      <c r="C1107" t="s">
        <v>595</v>
      </c>
      <c r="D1107" t="s">
        <v>61</v>
      </c>
      <c r="E1107" t="s">
        <v>117</v>
      </c>
      <c r="F1107" s="51" t="str">
        <f>IFERROR(VLOOKUP(D1107,'Tabelas auxiliares'!$A$3:$B$61,2,FALSE),"")</f>
        <v>PROAD - PRÓ-REITORIA DE ADMINISTRAÇÃO</v>
      </c>
      <c r="G1107" s="51" t="str">
        <f>IFERROR(VLOOKUP($B1107,'Tabelas auxiliares'!$A$65:$C$102,2,FALSE),"")</f>
        <v>Obrigações tributárias e serviços financeiros</v>
      </c>
      <c r="H1107" s="51" t="str">
        <f>IFERROR(VLOOKUP($B1107,'Tabelas auxiliares'!$A$65:$C$102,3,FALSE),"")</f>
        <v xml:space="preserve">OBRIGAÇÕES TRIBUTÁRIAS / SEGURO COLETIVO PARA ALUNOS / SEGURO ESTAGIÁRIOS / SEGURO CARROS OFICIAIS / SEGURO PREDIAL / IMPORTAÇÃO (TAXAS/SEGURO) </v>
      </c>
      <c r="I1107" t="s">
        <v>2303</v>
      </c>
      <c r="J1107" t="s">
        <v>2855</v>
      </c>
      <c r="K1107" t="s">
        <v>3100</v>
      </c>
      <c r="L1107" t="s">
        <v>3101</v>
      </c>
      <c r="M1107" t="s">
        <v>3082</v>
      </c>
      <c r="N1107" t="s">
        <v>166</v>
      </c>
      <c r="O1107" t="s">
        <v>167</v>
      </c>
      <c r="P1107" t="s">
        <v>200</v>
      </c>
      <c r="Q1107" t="s">
        <v>168</v>
      </c>
      <c r="R1107" t="s">
        <v>165</v>
      </c>
      <c r="S1107" t="s">
        <v>119</v>
      </c>
      <c r="T1107" t="s">
        <v>164</v>
      </c>
      <c r="U1107" t="s">
        <v>118</v>
      </c>
      <c r="V1107" t="s">
        <v>3083</v>
      </c>
      <c r="W1107" t="s">
        <v>508</v>
      </c>
      <c r="X1107" s="51" t="str">
        <f t="shared" si="30"/>
        <v>3</v>
      </c>
      <c r="Y1107" s="51" t="str">
        <f>IF(T1107="","",IF(AND(T1107&lt;&gt;'Tabelas auxiliares'!$B$236,T1107&lt;&gt;'Tabelas auxiliares'!$B$237,T1107&lt;&gt;'Tabelas auxiliares'!$C$236,T1107&lt;&gt;'Tabelas auxiliares'!$C$237,T1107&lt;&gt;'Tabelas auxiliares'!$D$236),"FOLHA DE PESSOAL",IF(X1107='Tabelas auxiliares'!$A$237,"CUSTEIO",IF(X1107='Tabelas auxiliares'!$A$236,"INVESTIMENTO","ERRO - VERIFICAR"))))</f>
        <v>CUSTEIO</v>
      </c>
      <c r="Z1107" s="64">
        <f t="shared" ref="Z1107:Z1170" si="31">IF(AA1107+AB1107+AC1107&lt;&gt;0,AA1107+AB1107+AC1107,"")</f>
        <v>2328.41</v>
      </c>
      <c r="AC1107" s="44">
        <v>2328.41</v>
      </c>
    </row>
    <row r="1108" spans="1:29" x14ac:dyDescent="0.25">
      <c r="A1108" t="s">
        <v>594</v>
      </c>
      <c r="B1108" t="s">
        <v>346</v>
      </c>
      <c r="C1108" t="s">
        <v>595</v>
      </c>
      <c r="D1108" t="s">
        <v>61</v>
      </c>
      <c r="E1108" t="s">
        <v>117</v>
      </c>
      <c r="F1108" s="51" t="str">
        <f>IFERROR(VLOOKUP(D1108,'Tabelas auxiliares'!$A$3:$B$61,2,FALSE),"")</f>
        <v>PROAD - PRÓ-REITORIA DE ADMINISTRAÇÃO</v>
      </c>
      <c r="G1108" s="51" t="str">
        <f>IFERROR(VLOOKUP($B1108,'Tabelas auxiliares'!$A$65:$C$102,2,FALSE),"")</f>
        <v>Obrigações tributárias e serviços financeiros</v>
      </c>
      <c r="H1108" s="51" t="str">
        <f>IFERROR(VLOOKUP($B1108,'Tabelas auxiliares'!$A$65:$C$102,3,FALSE),"")</f>
        <v xml:space="preserve">OBRIGAÇÕES TRIBUTÁRIAS / SEGURO COLETIVO PARA ALUNOS / SEGURO ESTAGIÁRIOS / SEGURO CARROS OFICIAIS / SEGURO PREDIAL / IMPORTAÇÃO (TAXAS/SEGURO) </v>
      </c>
      <c r="I1108" t="s">
        <v>2303</v>
      </c>
      <c r="J1108" t="s">
        <v>2855</v>
      </c>
      <c r="K1108" t="s">
        <v>3102</v>
      </c>
      <c r="L1108" t="s">
        <v>3101</v>
      </c>
      <c r="M1108" t="s">
        <v>2509</v>
      </c>
      <c r="N1108" t="s">
        <v>166</v>
      </c>
      <c r="O1108" t="s">
        <v>167</v>
      </c>
      <c r="P1108" t="s">
        <v>200</v>
      </c>
      <c r="Q1108" t="s">
        <v>168</v>
      </c>
      <c r="R1108" t="s">
        <v>165</v>
      </c>
      <c r="S1108" t="s">
        <v>119</v>
      </c>
      <c r="T1108" t="s">
        <v>164</v>
      </c>
      <c r="U1108" t="s">
        <v>118</v>
      </c>
      <c r="V1108" t="s">
        <v>3083</v>
      </c>
      <c r="W1108" t="s">
        <v>508</v>
      </c>
      <c r="X1108" s="51" t="str">
        <f t="shared" si="30"/>
        <v>3</v>
      </c>
      <c r="Y1108" s="51" t="str">
        <f>IF(T1108="","",IF(AND(T1108&lt;&gt;'Tabelas auxiliares'!$B$236,T1108&lt;&gt;'Tabelas auxiliares'!$B$237,T1108&lt;&gt;'Tabelas auxiliares'!$C$236,T1108&lt;&gt;'Tabelas auxiliares'!$C$237,T1108&lt;&gt;'Tabelas auxiliares'!$D$236),"FOLHA DE PESSOAL",IF(X1108='Tabelas auxiliares'!$A$237,"CUSTEIO",IF(X1108='Tabelas auxiliares'!$A$236,"INVESTIMENTO","ERRO - VERIFICAR"))))</f>
        <v>CUSTEIO</v>
      </c>
      <c r="Z1108" s="64">
        <f t="shared" si="31"/>
        <v>343</v>
      </c>
      <c r="AC1108" s="44">
        <v>343</v>
      </c>
    </row>
    <row r="1109" spans="1:29" x14ac:dyDescent="0.25">
      <c r="A1109" t="s">
        <v>594</v>
      </c>
      <c r="B1109" t="s">
        <v>346</v>
      </c>
      <c r="C1109" t="s">
        <v>595</v>
      </c>
      <c r="D1109" t="s">
        <v>61</v>
      </c>
      <c r="E1109" t="s">
        <v>117</v>
      </c>
      <c r="F1109" s="51" t="str">
        <f>IFERROR(VLOOKUP(D1109,'Tabelas auxiliares'!$A$3:$B$61,2,FALSE),"")</f>
        <v>PROAD - PRÓ-REITORIA DE ADMINISTRAÇÃO</v>
      </c>
      <c r="G1109" s="51" t="str">
        <f>IFERROR(VLOOKUP($B1109,'Tabelas auxiliares'!$A$65:$C$102,2,FALSE),"")</f>
        <v>Obrigações tributárias e serviços financeiros</v>
      </c>
      <c r="H1109" s="51" t="str">
        <f>IFERROR(VLOOKUP($B1109,'Tabelas auxiliares'!$A$65:$C$102,3,FALSE),"")</f>
        <v xml:space="preserve">OBRIGAÇÕES TRIBUTÁRIAS / SEGURO COLETIVO PARA ALUNOS / SEGURO ESTAGIÁRIOS / SEGURO CARROS OFICIAIS / SEGURO PREDIAL / IMPORTAÇÃO (TAXAS/SEGURO) </v>
      </c>
      <c r="I1109" t="s">
        <v>2303</v>
      </c>
      <c r="J1109" t="s">
        <v>2855</v>
      </c>
      <c r="K1109" t="s">
        <v>3103</v>
      </c>
      <c r="L1109" t="s">
        <v>3101</v>
      </c>
      <c r="M1109" t="s">
        <v>1737</v>
      </c>
      <c r="N1109" t="s">
        <v>166</v>
      </c>
      <c r="O1109" t="s">
        <v>167</v>
      </c>
      <c r="P1109" t="s">
        <v>200</v>
      </c>
      <c r="Q1109" t="s">
        <v>168</v>
      </c>
      <c r="R1109" t="s">
        <v>165</v>
      </c>
      <c r="S1109" t="s">
        <v>119</v>
      </c>
      <c r="T1109" t="s">
        <v>164</v>
      </c>
      <c r="U1109" t="s">
        <v>118</v>
      </c>
      <c r="V1109" t="s">
        <v>464</v>
      </c>
      <c r="W1109" t="s">
        <v>508</v>
      </c>
      <c r="X1109" s="51" t="str">
        <f t="shared" si="30"/>
        <v>3</v>
      </c>
      <c r="Y1109" s="51" t="str">
        <f>IF(T1109="","",IF(AND(T1109&lt;&gt;'Tabelas auxiliares'!$B$236,T1109&lt;&gt;'Tabelas auxiliares'!$B$237,T1109&lt;&gt;'Tabelas auxiliares'!$C$236,T1109&lt;&gt;'Tabelas auxiliares'!$C$237,T1109&lt;&gt;'Tabelas auxiliares'!$D$236),"FOLHA DE PESSOAL",IF(X1109='Tabelas auxiliares'!$A$237,"CUSTEIO",IF(X1109='Tabelas auxiliares'!$A$236,"INVESTIMENTO","ERRO - VERIFICAR"))))</f>
        <v>CUSTEIO</v>
      </c>
      <c r="Z1109" s="64">
        <f t="shared" si="31"/>
        <v>6812.82</v>
      </c>
      <c r="AC1109" s="44">
        <v>6812.82</v>
      </c>
    </row>
    <row r="1110" spans="1:29" x14ac:dyDescent="0.25">
      <c r="A1110" t="s">
        <v>594</v>
      </c>
      <c r="B1110" t="s">
        <v>346</v>
      </c>
      <c r="C1110" t="s">
        <v>595</v>
      </c>
      <c r="D1110" t="s">
        <v>61</v>
      </c>
      <c r="E1110" t="s">
        <v>117</v>
      </c>
      <c r="F1110" s="51" t="str">
        <f>IFERROR(VLOOKUP(D1110,'Tabelas auxiliares'!$A$3:$B$61,2,FALSE),"")</f>
        <v>PROAD - PRÓ-REITORIA DE ADMINISTRAÇÃO</v>
      </c>
      <c r="G1110" s="51" t="str">
        <f>IFERROR(VLOOKUP($B1110,'Tabelas auxiliares'!$A$65:$C$102,2,FALSE),"")</f>
        <v>Obrigações tributárias e serviços financeiros</v>
      </c>
      <c r="H1110" s="51" t="str">
        <f>IFERROR(VLOOKUP($B1110,'Tabelas auxiliares'!$A$65:$C$102,3,FALSE),"")</f>
        <v xml:space="preserve">OBRIGAÇÕES TRIBUTÁRIAS / SEGURO COLETIVO PARA ALUNOS / SEGURO ESTAGIÁRIOS / SEGURO CARROS OFICIAIS / SEGURO PREDIAL / IMPORTAÇÃO (TAXAS/SEGURO) </v>
      </c>
      <c r="I1110" t="s">
        <v>2303</v>
      </c>
      <c r="J1110" t="s">
        <v>3091</v>
      </c>
      <c r="K1110" t="s">
        <v>3104</v>
      </c>
      <c r="L1110" t="s">
        <v>3093</v>
      </c>
      <c r="M1110" t="s">
        <v>3082</v>
      </c>
      <c r="N1110" t="s">
        <v>166</v>
      </c>
      <c r="O1110" t="s">
        <v>167</v>
      </c>
      <c r="P1110" t="s">
        <v>200</v>
      </c>
      <c r="Q1110" t="s">
        <v>168</v>
      </c>
      <c r="R1110" t="s">
        <v>165</v>
      </c>
      <c r="S1110" t="s">
        <v>119</v>
      </c>
      <c r="T1110" t="s">
        <v>164</v>
      </c>
      <c r="U1110" t="s">
        <v>118</v>
      </c>
      <c r="V1110" t="s">
        <v>3083</v>
      </c>
      <c r="W1110" t="s">
        <v>508</v>
      </c>
      <c r="X1110" s="51" t="str">
        <f t="shared" si="30"/>
        <v>3</v>
      </c>
      <c r="Y1110" s="51" t="str">
        <f>IF(T1110="","",IF(AND(T1110&lt;&gt;'Tabelas auxiliares'!$B$236,T1110&lt;&gt;'Tabelas auxiliares'!$B$237,T1110&lt;&gt;'Tabelas auxiliares'!$C$236,T1110&lt;&gt;'Tabelas auxiliares'!$C$237,T1110&lt;&gt;'Tabelas auxiliares'!$D$236),"FOLHA DE PESSOAL",IF(X1110='Tabelas auxiliares'!$A$237,"CUSTEIO",IF(X1110='Tabelas auxiliares'!$A$236,"INVESTIMENTO","ERRO - VERIFICAR"))))</f>
        <v>CUSTEIO</v>
      </c>
      <c r="Z1110" s="64">
        <f t="shared" si="31"/>
        <v>271.98</v>
      </c>
      <c r="AC1110" s="44">
        <v>271.98</v>
      </c>
    </row>
    <row r="1111" spans="1:29" x14ac:dyDescent="0.25">
      <c r="A1111" t="s">
        <v>594</v>
      </c>
      <c r="B1111" t="s">
        <v>346</v>
      </c>
      <c r="C1111" t="s">
        <v>595</v>
      </c>
      <c r="D1111" t="s">
        <v>61</v>
      </c>
      <c r="E1111" t="s">
        <v>117</v>
      </c>
      <c r="F1111" s="51" t="str">
        <f>IFERROR(VLOOKUP(D1111,'Tabelas auxiliares'!$A$3:$B$61,2,FALSE),"")</f>
        <v>PROAD - PRÓ-REITORIA DE ADMINISTRAÇÃO</v>
      </c>
      <c r="G1111" s="51" t="str">
        <f>IFERROR(VLOOKUP($B1111,'Tabelas auxiliares'!$A$65:$C$102,2,FALSE),"")</f>
        <v>Obrigações tributárias e serviços financeiros</v>
      </c>
      <c r="H1111" s="51" t="str">
        <f>IFERROR(VLOOKUP($B1111,'Tabelas auxiliares'!$A$65:$C$102,3,FALSE),"")</f>
        <v xml:space="preserve">OBRIGAÇÕES TRIBUTÁRIAS / SEGURO COLETIVO PARA ALUNOS / SEGURO ESTAGIÁRIOS / SEGURO CARROS OFICIAIS / SEGURO PREDIAL / IMPORTAÇÃO (TAXAS/SEGURO) </v>
      </c>
      <c r="I1111" t="s">
        <v>2303</v>
      </c>
      <c r="J1111" t="s">
        <v>831</v>
      </c>
      <c r="K1111" t="s">
        <v>3105</v>
      </c>
      <c r="L1111" t="s">
        <v>3106</v>
      </c>
      <c r="M1111" t="s">
        <v>2509</v>
      </c>
      <c r="N1111" t="s">
        <v>166</v>
      </c>
      <c r="O1111" t="s">
        <v>167</v>
      </c>
      <c r="P1111" t="s">
        <v>200</v>
      </c>
      <c r="Q1111" t="s">
        <v>168</v>
      </c>
      <c r="R1111" t="s">
        <v>165</v>
      </c>
      <c r="S1111" t="s">
        <v>119</v>
      </c>
      <c r="T1111" t="s">
        <v>164</v>
      </c>
      <c r="U1111" t="s">
        <v>118</v>
      </c>
      <c r="V1111" t="s">
        <v>3083</v>
      </c>
      <c r="W1111" t="s">
        <v>508</v>
      </c>
      <c r="X1111" s="51" t="str">
        <f t="shared" si="30"/>
        <v>3</v>
      </c>
      <c r="Y1111" s="51" t="str">
        <f>IF(T1111="","",IF(AND(T1111&lt;&gt;'Tabelas auxiliares'!$B$236,T1111&lt;&gt;'Tabelas auxiliares'!$B$237,T1111&lt;&gt;'Tabelas auxiliares'!$C$236,T1111&lt;&gt;'Tabelas auxiliares'!$C$237,T1111&lt;&gt;'Tabelas auxiliares'!$D$236),"FOLHA DE PESSOAL",IF(X1111='Tabelas auxiliares'!$A$237,"CUSTEIO",IF(X1111='Tabelas auxiliares'!$A$236,"INVESTIMENTO","ERRO - VERIFICAR"))))</f>
        <v>CUSTEIO</v>
      </c>
      <c r="Z1111" s="64">
        <f t="shared" si="31"/>
        <v>36.11</v>
      </c>
      <c r="AC1111" s="44">
        <v>36.11</v>
      </c>
    </row>
    <row r="1112" spans="1:29" x14ac:dyDescent="0.25">
      <c r="A1112" t="s">
        <v>594</v>
      </c>
      <c r="B1112" t="s">
        <v>346</v>
      </c>
      <c r="C1112" t="s">
        <v>595</v>
      </c>
      <c r="D1112" t="s">
        <v>61</v>
      </c>
      <c r="E1112" t="s">
        <v>117</v>
      </c>
      <c r="F1112" s="51" t="str">
        <f>IFERROR(VLOOKUP(D1112,'Tabelas auxiliares'!$A$3:$B$61,2,FALSE),"")</f>
        <v>PROAD - PRÓ-REITORIA DE ADMINISTRAÇÃO</v>
      </c>
      <c r="G1112" s="51" t="str">
        <f>IFERROR(VLOOKUP($B1112,'Tabelas auxiliares'!$A$65:$C$102,2,FALSE),"")</f>
        <v>Obrigações tributárias e serviços financeiros</v>
      </c>
      <c r="H1112" s="51" t="str">
        <f>IFERROR(VLOOKUP($B1112,'Tabelas auxiliares'!$A$65:$C$102,3,FALSE),"")</f>
        <v xml:space="preserve">OBRIGAÇÕES TRIBUTÁRIAS / SEGURO COLETIVO PARA ALUNOS / SEGURO ESTAGIÁRIOS / SEGURO CARROS OFICIAIS / SEGURO PREDIAL / IMPORTAÇÃO (TAXAS/SEGURO) </v>
      </c>
      <c r="I1112" t="s">
        <v>1485</v>
      </c>
      <c r="J1112" t="s">
        <v>3079</v>
      </c>
      <c r="K1112" t="s">
        <v>3107</v>
      </c>
      <c r="L1112" t="s">
        <v>3108</v>
      </c>
      <c r="M1112" t="s">
        <v>3082</v>
      </c>
      <c r="N1112" t="s">
        <v>166</v>
      </c>
      <c r="O1112" t="s">
        <v>167</v>
      </c>
      <c r="P1112" t="s">
        <v>200</v>
      </c>
      <c r="Q1112" t="s">
        <v>168</v>
      </c>
      <c r="R1112" t="s">
        <v>165</v>
      </c>
      <c r="S1112" t="s">
        <v>119</v>
      </c>
      <c r="T1112" t="s">
        <v>164</v>
      </c>
      <c r="U1112" t="s">
        <v>118</v>
      </c>
      <c r="V1112" t="s">
        <v>3083</v>
      </c>
      <c r="W1112" t="s">
        <v>508</v>
      </c>
      <c r="X1112" s="51" t="str">
        <f t="shared" si="30"/>
        <v>3</v>
      </c>
      <c r="Y1112" s="51" t="str">
        <f>IF(T1112="","",IF(AND(T1112&lt;&gt;'Tabelas auxiliares'!$B$236,T1112&lt;&gt;'Tabelas auxiliares'!$B$237,T1112&lt;&gt;'Tabelas auxiliares'!$C$236,T1112&lt;&gt;'Tabelas auxiliares'!$C$237,T1112&lt;&gt;'Tabelas auxiliares'!$D$236),"FOLHA DE PESSOAL",IF(X1112='Tabelas auxiliares'!$A$237,"CUSTEIO",IF(X1112='Tabelas auxiliares'!$A$236,"INVESTIMENTO","ERRO - VERIFICAR"))))</f>
        <v>CUSTEIO</v>
      </c>
      <c r="Z1112" s="64">
        <f t="shared" si="31"/>
        <v>3177.58</v>
      </c>
      <c r="AC1112" s="44">
        <v>3177.58</v>
      </c>
    </row>
    <row r="1113" spans="1:29" x14ac:dyDescent="0.25">
      <c r="A1113" t="s">
        <v>594</v>
      </c>
      <c r="B1113" t="s">
        <v>346</v>
      </c>
      <c r="C1113" t="s">
        <v>595</v>
      </c>
      <c r="D1113" t="s">
        <v>61</v>
      </c>
      <c r="E1113" t="s">
        <v>117</v>
      </c>
      <c r="F1113" s="51" t="str">
        <f>IFERROR(VLOOKUP(D1113,'Tabelas auxiliares'!$A$3:$B$61,2,FALSE),"")</f>
        <v>PROAD - PRÓ-REITORIA DE ADMINISTRAÇÃO</v>
      </c>
      <c r="G1113" s="51" t="str">
        <f>IFERROR(VLOOKUP($B1113,'Tabelas auxiliares'!$A$65:$C$102,2,FALSE),"")</f>
        <v>Obrigações tributárias e serviços financeiros</v>
      </c>
      <c r="H1113" s="51" t="str">
        <f>IFERROR(VLOOKUP($B1113,'Tabelas auxiliares'!$A$65:$C$102,3,FALSE),"")</f>
        <v xml:space="preserve">OBRIGAÇÕES TRIBUTÁRIAS / SEGURO COLETIVO PARA ALUNOS / SEGURO ESTAGIÁRIOS / SEGURO CARROS OFICIAIS / SEGURO PREDIAL / IMPORTAÇÃO (TAXAS/SEGURO) </v>
      </c>
      <c r="I1113" t="s">
        <v>1485</v>
      </c>
      <c r="J1113" t="s">
        <v>831</v>
      </c>
      <c r="K1113" t="s">
        <v>3109</v>
      </c>
      <c r="L1113" t="s">
        <v>3110</v>
      </c>
      <c r="M1113" t="s">
        <v>2509</v>
      </c>
      <c r="N1113" t="s">
        <v>166</v>
      </c>
      <c r="O1113" t="s">
        <v>167</v>
      </c>
      <c r="P1113" t="s">
        <v>200</v>
      </c>
      <c r="Q1113" t="s">
        <v>168</v>
      </c>
      <c r="R1113" t="s">
        <v>165</v>
      </c>
      <c r="S1113" t="s">
        <v>119</v>
      </c>
      <c r="T1113" t="s">
        <v>164</v>
      </c>
      <c r="U1113" t="s">
        <v>118</v>
      </c>
      <c r="V1113" t="s">
        <v>3083</v>
      </c>
      <c r="W1113" t="s">
        <v>508</v>
      </c>
      <c r="X1113" s="51" t="str">
        <f t="shared" si="30"/>
        <v>3</v>
      </c>
      <c r="Y1113" s="51" t="str">
        <f>IF(T1113="","",IF(AND(T1113&lt;&gt;'Tabelas auxiliares'!$B$236,T1113&lt;&gt;'Tabelas auxiliares'!$B$237,T1113&lt;&gt;'Tabelas auxiliares'!$C$236,T1113&lt;&gt;'Tabelas auxiliares'!$C$237,T1113&lt;&gt;'Tabelas auxiliares'!$D$236),"FOLHA DE PESSOAL",IF(X1113='Tabelas auxiliares'!$A$237,"CUSTEIO",IF(X1113='Tabelas auxiliares'!$A$236,"INVESTIMENTO","ERRO - VERIFICAR"))))</f>
        <v>CUSTEIO</v>
      </c>
      <c r="Z1113" s="64">
        <f t="shared" si="31"/>
        <v>196.71</v>
      </c>
      <c r="AC1113" s="44">
        <v>196.71</v>
      </c>
    </row>
    <row r="1114" spans="1:29" x14ac:dyDescent="0.25">
      <c r="A1114" t="s">
        <v>594</v>
      </c>
      <c r="B1114" t="s">
        <v>346</v>
      </c>
      <c r="C1114" t="s">
        <v>595</v>
      </c>
      <c r="D1114" t="s">
        <v>61</v>
      </c>
      <c r="E1114" t="s">
        <v>117</v>
      </c>
      <c r="F1114" s="51" t="str">
        <f>IFERROR(VLOOKUP(D1114,'Tabelas auxiliares'!$A$3:$B$61,2,FALSE),"")</f>
        <v>PROAD - PRÓ-REITORIA DE ADMINISTRAÇÃO</v>
      </c>
      <c r="G1114" s="51" t="str">
        <f>IFERROR(VLOOKUP($B1114,'Tabelas auxiliares'!$A$65:$C$102,2,FALSE),"")</f>
        <v>Obrigações tributárias e serviços financeiros</v>
      </c>
      <c r="H1114" s="51" t="str">
        <f>IFERROR(VLOOKUP($B1114,'Tabelas auxiliares'!$A$65:$C$102,3,FALSE),"")</f>
        <v xml:space="preserve">OBRIGAÇÕES TRIBUTÁRIAS / SEGURO COLETIVO PARA ALUNOS / SEGURO ESTAGIÁRIOS / SEGURO CARROS OFICIAIS / SEGURO PREDIAL / IMPORTAÇÃO (TAXAS/SEGURO) </v>
      </c>
      <c r="I1114" t="s">
        <v>614</v>
      </c>
      <c r="J1114" t="s">
        <v>3091</v>
      </c>
      <c r="K1114" t="s">
        <v>3111</v>
      </c>
      <c r="L1114" t="s">
        <v>3112</v>
      </c>
      <c r="M1114" t="s">
        <v>3082</v>
      </c>
      <c r="N1114" t="s">
        <v>166</v>
      </c>
      <c r="O1114" t="s">
        <v>167</v>
      </c>
      <c r="P1114" t="s">
        <v>200</v>
      </c>
      <c r="Q1114" t="s">
        <v>168</v>
      </c>
      <c r="R1114" t="s">
        <v>165</v>
      </c>
      <c r="S1114" t="s">
        <v>597</v>
      </c>
      <c r="T1114" t="s">
        <v>164</v>
      </c>
      <c r="U1114" t="s">
        <v>118</v>
      </c>
      <c r="V1114" t="s">
        <v>3083</v>
      </c>
      <c r="W1114" t="s">
        <v>508</v>
      </c>
      <c r="X1114" s="51" t="str">
        <f t="shared" si="30"/>
        <v>3</v>
      </c>
      <c r="Y1114" s="51" t="str">
        <f>IF(T1114="","",IF(AND(T1114&lt;&gt;'Tabelas auxiliares'!$B$236,T1114&lt;&gt;'Tabelas auxiliares'!$B$237,T1114&lt;&gt;'Tabelas auxiliares'!$C$236,T1114&lt;&gt;'Tabelas auxiliares'!$C$237,T1114&lt;&gt;'Tabelas auxiliares'!$D$236),"FOLHA DE PESSOAL",IF(X1114='Tabelas auxiliares'!$A$237,"CUSTEIO",IF(X1114='Tabelas auxiliares'!$A$236,"INVESTIMENTO","ERRO - VERIFICAR"))))</f>
        <v>CUSTEIO</v>
      </c>
      <c r="Z1114" s="64">
        <f t="shared" si="31"/>
        <v>488.81</v>
      </c>
      <c r="AC1114" s="44">
        <v>488.81</v>
      </c>
    </row>
    <row r="1115" spans="1:29" x14ac:dyDescent="0.25">
      <c r="A1115" t="s">
        <v>594</v>
      </c>
      <c r="B1115" t="s">
        <v>346</v>
      </c>
      <c r="C1115" t="s">
        <v>595</v>
      </c>
      <c r="D1115" t="s">
        <v>61</v>
      </c>
      <c r="E1115" t="s">
        <v>117</v>
      </c>
      <c r="F1115" s="51" t="str">
        <f>IFERROR(VLOOKUP(D1115,'Tabelas auxiliares'!$A$3:$B$61,2,FALSE),"")</f>
        <v>PROAD - PRÓ-REITORIA DE ADMINISTRAÇÃO</v>
      </c>
      <c r="G1115" s="51" t="str">
        <f>IFERROR(VLOOKUP($B1115,'Tabelas auxiliares'!$A$65:$C$102,2,FALSE),"")</f>
        <v>Obrigações tributárias e serviços financeiros</v>
      </c>
      <c r="H1115" s="51" t="str">
        <f>IFERROR(VLOOKUP($B1115,'Tabelas auxiliares'!$A$65:$C$102,3,FALSE),"")</f>
        <v xml:space="preserve">OBRIGAÇÕES TRIBUTÁRIAS / SEGURO COLETIVO PARA ALUNOS / SEGURO ESTAGIÁRIOS / SEGURO CARROS OFICIAIS / SEGURO PREDIAL / IMPORTAÇÃO (TAXAS/SEGURO) </v>
      </c>
      <c r="I1115" t="s">
        <v>614</v>
      </c>
      <c r="J1115" t="s">
        <v>831</v>
      </c>
      <c r="K1115" t="s">
        <v>3113</v>
      </c>
      <c r="L1115" t="s">
        <v>3114</v>
      </c>
      <c r="M1115" t="s">
        <v>2509</v>
      </c>
      <c r="N1115" t="s">
        <v>166</v>
      </c>
      <c r="O1115" t="s">
        <v>167</v>
      </c>
      <c r="P1115" t="s">
        <v>200</v>
      </c>
      <c r="Q1115" t="s">
        <v>168</v>
      </c>
      <c r="R1115" t="s">
        <v>165</v>
      </c>
      <c r="S1115" t="s">
        <v>597</v>
      </c>
      <c r="T1115" t="s">
        <v>164</v>
      </c>
      <c r="U1115" t="s">
        <v>118</v>
      </c>
      <c r="V1115" t="s">
        <v>3083</v>
      </c>
      <c r="W1115" t="s">
        <v>508</v>
      </c>
      <c r="X1115" s="51" t="str">
        <f t="shared" si="30"/>
        <v>3</v>
      </c>
      <c r="Y1115" s="51" t="str">
        <f>IF(T1115="","",IF(AND(T1115&lt;&gt;'Tabelas auxiliares'!$B$236,T1115&lt;&gt;'Tabelas auxiliares'!$B$237,T1115&lt;&gt;'Tabelas auxiliares'!$C$236,T1115&lt;&gt;'Tabelas auxiliares'!$C$237,T1115&lt;&gt;'Tabelas auxiliares'!$D$236),"FOLHA DE PESSOAL",IF(X1115='Tabelas auxiliares'!$A$237,"CUSTEIO",IF(X1115='Tabelas auxiliares'!$A$236,"INVESTIMENTO","ERRO - VERIFICAR"))))</f>
        <v>CUSTEIO</v>
      </c>
      <c r="Z1115" s="64">
        <f t="shared" si="31"/>
        <v>218.74</v>
      </c>
      <c r="AC1115" s="44">
        <v>218.74</v>
      </c>
    </row>
    <row r="1116" spans="1:29" x14ac:dyDescent="0.25">
      <c r="A1116" t="s">
        <v>594</v>
      </c>
      <c r="B1116" t="s">
        <v>346</v>
      </c>
      <c r="C1116" t="s">
        <v>595</v>
      </c>
      <c r="D1116" t="s">
        <v>61</v>
      </c>
      <c r="E1116" t="s">
        <v>117</v>
      </c>
      <c r="F1116" s="51" t="str">
        <f>IFERROR(VLOOKUP(D1116,'Tabelas auxiliares'!$A$3:$B$61,2,FALSE),"")</f>
        <v>PROAD - PRÓ-REITORIA DE ADMINISTRAÇÃO</v>
      </c>
      <c r="G1116" s="51" t="str">
        <f>IFERROR(VLOOKUP($B1116,'Tabelas auxiliares'!$A$65:$C$102,2,FALSE),"")</f>
        <v>Obrigações tributárias e serviços financeiros</v>
      </c>
      <c r="H1116" s="51" t="str">
        <f>IFERROR(VLOOKUP($B1116,'Tabelas auxiliares'!$A$65:$C$102,3,FALSE),"")</f>
        <v xml:space="preserve">OBRIGAÇÕES TRIBUTÁRIAS / SEGURO COLETIVO PARA ALUNOS / SEGURO ESTAGIÁRIOS / SEGURO CARROS OFICIAIS / SEGURO PREDIAL / IMPORTAÇÃO (TAXAS/SEGURO) </v>
      </c>
      <c r="I1116" t="s">
        <v>2761</v>
      </c>
      <c r="J1116" t="s">
        <v>3088</v>
      </c>
      <c r="K1116" t="s">
        <v>3115</v>
      </c>
      <c r="L1116" t="s">
        <v>3116</v>
      </c>
      <c r="M1116" t="s">
        <v>3082</v>
      </c>
      <c r="N1116" t="s">
        <v>166</v>
      </c>
      <c r="O1116" t="s">
        <v>167</v>
      </c>
      <c r="P1116" t="s">
        <v>200</v>
      </c>
      <c r="Q1116" t="s">
        <v>168</v>
      </c>
      <c r="R1116" t="s">
        <v>165</v>
      </c>
      <c r="S1116" t="s">
        <v>119</v>
      </c>
      <c r="T1116" t="s">
        <v>164</v>
      </c>
      <c r="U1116" t="s">
        <v>118</v>
      </c>
      <c r="V1116" t="s">
        <v>3083</v>
      </c>
      <c r="W1116" t="s">
        <v>508</v>
      </c>
      <c r="X1116" s="51" t="str">
        <f t="shared" si="30"/>
        <v>3</v>
      </c>
      <c r="Y1116" s="51" t="str">
        <f>IF(T1116="","",IF(AND(T1116&lt;&gt;'Tabelas auxiliares'!$B$236,T1116&lt;&gt;'Tabelas auxiliares'!$B$237,T1116&lt;&gt;'Tabelas auxiliares'!$C$236,T1116&lt;&gt;'Tabelas auxiliares'!$C$237,T1116&lt;&gt;'Tabelas auxiliares'!$D$236),"FOLHA DE PESSOAL",IF(X1116='Tabelas auxiliares'!$A$237,"CUSTEIO",IF(X1116='Tabelas auxiliares'!$A$236,"INVESTIMENTO","ERRO - VERIFICAR"))))</f>
        <v>CUSTEIO</v>
      </c>
      <c r="Z1116" s="64">
        <f t="shared" si="31"/>
        <v>68.66</v>
      </c>
      <c r="AC1116" s="44">
        <v>68.66</v>
      </c>
    </row>
    <row r="1117" spans="1:29" x14ac:dyDescent="0.25">
      <c r="A1117" t="s">
        <v>594</v>
      </c>
      <c r="B1117" t="s">
        <v>346</v>
      </c>
      <c r="C1117" t="s">
        <v>595</v>
      </c>
      <c r="D1117" t="s">
        <v>61</v>
      </c>
      <c r="E1117" t="s">
        <v>117</v>
      </c>
      <c r="F1117" s="51" t="str">
        <f>IFERROR(VLOOKUP(D1117,'Tabelas auxiliares'!$A$3:$B$61,2,FALSE),"")</f>
        <v>PROAD - PRÓ-REITORIA DE ADMINISTRAÇÃO</v>
      </c>
      <c r="G1117" s="51" t="str">
        <f>IFERROR(VLOOKUP($B1117,'Tabelas auxiliares'!$A$65:$C$102,2,FALSE),"")</f>
        <v>Obrigações tributárias e serviços financeiros</v>
      </c>
      <c r="H1117" s="51" t="str">
        <f>IFERROR(VLOOKUP($B1117,'Tabelas auxiliares'!$A$65:$C$102,3,FALSE),"")</f>
        <v xml:space="preserve">OBRIGAÇÕES TRIBUTÁRIAS / SEGURO COLETIVO PARA ALUNOS / SEGURO ESTAGIÁRIOS / SEGURO CARROS OFICIAIS / SEGURO PREDIAL / IMPORTAÇÃO (TAXAS/SEGURO) </v>
      </c>
      <c r="I1117" t="s">
        <v>2761</v>
      </c>
      <c r="J1117" t="s">
        <v>831</v>
      </c>
      <c r="K1117" t="s">
        <v>3117</v>
      </c>
      <c r="L1117" t="s">
        <v>3118</v>
      </c>
      <c r="M1117" t="s">
        <v>2509</v>
      </c>
      <c r="N1117" t="s">
        <v>166</v>
      </c>
      <c r="O1117" t="s">
        <v>167</v>
      </c>
      <c r="P1117" t="s">
        <v>200</v>
      </c>
      <c r="Q1117" t="s">
        <v>168</v>
      </c>
      <c r="R1117" t="s">
        <v>165</v>
      </c>
      <c r="S1117" t="s">
        <v>119</v>
      </c>
      <c r="T1117" t="s">
        <v>164</v>
      </c>
      <c r="U1117" t="s">
        <v>118</v>
      </c>
      <c r="V1117" t="s">
        <v>3083</v>
      </c>
      <c r="W1117" t="s">
        <v>508</v>
      </c>
      <c r="X1117" s="51" t="str">
        <f t="shared" si="30"/>
        <v>3</v>
      </c>
      <c r="Y1117" s="51" t="str">
        <f>IF(T1117="","",IF(AND(T1117&lt;&gt;'Tabelas auxiliares'!$B$236,T1117&lt;&gt;'Tabelas auxiliares'!$B$237,T1117&lt;&gt;'Tabelas auxiliares'!$C$236,T1117&lt;&gt;'Tabelas auxiliares'!$C$237,T1117&lt;&gt;'Tabelas auxiliares'!$D$236),"FOLHA DE PESSOAL",IF(X1117='Tabelas auxiliares'!$A$237,"CUSTEIO",IF(X1117='Tabelas auxiliares'!$A$236,"INVESTIMENTO","ERRO - VERIFICAR"))))</f>
        <v>CUSTEIO</v>
      </c>
      <c r="Z1117" s="64">
        <f t="shared" si="31"/>
        <v>146.4</v>
      </c>
      <c r="AC1117" s="44">
        <v>146.4</v>
      </c>
    </row>
    <row r="1118" spans="1:29" x14ac:dyDescent="0.25">
      <c r="A1118" t="s">
        <v>594</v>
      </c>
      <c r="B1118" t="s">
        <v>346</v>
      </c>
      <c r="C1118" t="s">
        <v>595</v>
      </c>
      <c r="D1118" t="s">
        <v>61</v>
      </c>
      <c r="E1118" t="s">
        <v>117</v>
      </c>
      <c r="F1118" s="51" t="str">
        <f>IFERROR(VLOOKUP(D1118,'Tabelas auxiliares'!$A$3:$B$61,2,FALSE),"")</f>
        <v>PROAD - PRÓ-REITORIA DE ADMINISTRAÇÃO</v>
      </c>
      <c r="G1118" s="51" t="str">
        <f>IFERROR(VLOOKUP($B1118,'Tabelas auxiliares'!$A$65:$C$102,2,FALSE),"")</f>
        <v>Obrigações tributárias e serviços financeiros</v>
      </c>
      <c r="H1118" s="51" t="str">
        <f>IFERROR(VLOOKUP($B1118,'Tabelas auxiliares'!$A$65:$C$102,3,FALSE),"")</f>
        <v xml:space="preserve">OBRIGAÇÕES TRIBUTÁRIAS / SEGURO COLETIVO PARA ALUNOS / SEGURO ESTAGIÁRIOS / SEGURO CARROS OFICIAIS / SEGURO PREDIAL / IMPORTAÇÃO (TAXAS/SEGURO) </v>
      </c>
      <c r="I1118" t="s">
        <v>1762</v>
      </c>
      <c r="J1118" t="s">
        <v>644</v>
      </c>
      <c r="K1118" t="s">
        <v>3119</v>
      </c>
      <c r="L1118" t="s">
        <v>3120</v>
      </c>
      <c r="M1118" t="s">
        <v>165</v>
      </c>
      <c r="N1118" t="s">
        <v>166</v>
      </c>
      <c r="O1118" t="s">
        <v>167</v>
      </c>
      <c r="P1118" t="s">
        <v>200</v>
      </c>
      <c r="Q1118" t="s">
        <v>168</v>
      </c>
      <c r="R1118" t="s">
        <v>165</v>
      </c>
      <c r="S1118" t="s">
        <v>597</v>
      </c>
      <c r="T1118" t="s">
        <v>164</v>
      </c>
      <c r="U1118" t="s">
        <v>118</v>
      </c>
      <c r="V1118" t="s">
        <v>3083</v>
      </c>
      <c r="W1118" t="s">
        <v>508</v>
      </c>
      <c r="X1118" s="51" t="str">
        <f t="shared" si="30"/>
        <v>3</v>
      </c>
      <c r="Y1118" s="51" t="str">
        <f>IF(T1118="","",IF(AND(T1118&lt;&gt;'Tabelas auxiliares'!$B$236,T1118&lt;&gt;'Tabelas auxiliares'!$B$237,T1118&lt;&gt;'Tabelas auxiliares'!$C$236,T1118&lt;&gt;'Tabelas auxiliares'!$C$237,T1118&lt;&gt;'Tabelas auxiliares'!$D$236),"FOLHA DE PESSOAL",IF(X1118='Tabelas auxiliares'!$A$237,"CUSTEIO",IF(X1118='Tabelas auxiliares'!$A$236,"INVESTIMENTO","ERRO - VERIFICAR"))))</f>
        <v>CUSTEIO</v>
      </c>
      <c r="Z1118" s="64">
        <f t="shared" si="31"/>
        <v>44.7</v>
      </c>
      <c r="AC1118" s="44">
        <v>44.7</v>
      </c>
    </row>
    <row r="1119" spans="1:29" x14ac:dyDescent="0.25">
      <c r="A1119" t="s">
        <v>594</v>
      </c>
      <c r="B1119" t="s">
        <v>346</v>
      </c>
      <c r="C1119" t="s">
        <v>595</v>
      </c>
      <c r="D1119" t="s">
        <v>88</v>
      </c>
      <c r="E1119" t="s">
        <v>117</v>
      </c>
      <c r="F1119" s="51" t="str">
        <f>IFERROR(VLOOKUP(D1119,'Tabelas auxiliares'!$A$3:$B$61,2,FALSE),"")</f>
        <v>SUGEPE - SUPERINTENDÊNCIA DE GESTÃO DE PESSOAS</v>
      </c>
      <c r="G1119" s="51" t="str">
        <f>IFERROR(VLOOKUP($B1119,'Tabelas auxiliares'!$A$65:$C$102,2,FALSE),"")</f>
        <v>Obrigações tributárias e serviços financeiros</v>
      </c>
      <c r="H1119" s="51" t="str">
        <f>IFERROR(VLOOKUP($B1119,'Tabelas auxiliares'!$A$65:$C$102,3,FALSE),"")</f>
        <v xml:space="preserve">OBRIGAÇÕES TRIBUTÁRIAS / SEGURO COLETIVO PARA ALUNOS / SEGURO ESTAGIÁRIOS / SEGURO CARROS OFICIAIS / SEGURO PREDIAL / IMPORTAÇÃO (TAXAS/SEGURO) </v>
      </c>
      <c r="I1119" t="s">
        <v>642</v>
      </c>
      <c r="J1119" t="s">
        <v>802</v>
      </c>
      <c r="K1119" t="s">
        <v>3121</v>
      </c>
      <c r="L1119" t="s">
        <v>3122</v>
      </c>
      <c r="M1119" t="s">
        <v>170</v>
      </c>
      <c r="N1119" t="s">
        <v>166</v>
      </c>
      <c r="O1119" t="s">
        <v>167</v>
      </c>
      <c r="P1119" t="s">
        <v>200</v>
      </c>
      <c r="Q1119" t="s">
        <v>168</v>
      </c>
      <c r="R1119" t="s">
        <v>165</v>
      </c>
      <c r="S1119" t="s">
        <v>119</v>
      </c>
      <c r="T1119" t="s">
        <v>164</v>
      </c>
      <c r="U1119" t="s">
        <v>118</v>
      </c>
      <c r="V1119" t="s">
        <v>464</v>
      </c>
      <c r="W1119" t="s">
        <v>508</v>
      </c>
      <c r="X1119" s="51" t="str">
        <f t="shared" si="30"/>
        <v>3</v>
      </c>
      <c r="Y1119" s="51" t="str">
        <f>IF(T1119="","",IF(AND(T1119&lt;&gt;'Tabelas auxiliares'!$B$236,T1119&lt;&gt;'Tabelas auxiliares'!$B$237,T1119&lt;&gt;'Tabelas auxiliares'!$C$236,T1119&lt;&gt;'Tabelas auxiliares'!$C$237,T1119&lt;&gt;'Tabelas auxiliares'!$D$236),"FOLHA DE PESSOAL",IF(X1119='Tabelas auxiliares'!$A$237,"CUSTEIO",IF(X1119='Tabelas auxiliares'!$A$236,"INVESTIMENTO","ERRO - VERIFICAR"))))</f>
        <v>CUSTEIO</v>
      </c>
      <c r="Z1119" s="64">
        <f t="shared" si="31"/>
        <v>98.42</v>
      </c>
      <c r="AC1119" s="44">
        <v>98.42</v>
      </c>
    </row>
    <row r="1120" spans="1:29" x14ac:dyDescent="0.25">
      <c r="A1120" t="s">
        <v>594</v>
      </c>
      <c r="B1120" t="s">
        <v>346</v>
      </c>
      <c r="C1120" t="s">
        <v>595</v>
      </c>
      <c r="D1120" t="s">
        <v>88</v>
      </c>
      <c r="E1120" t="s">
        <v>117</v>
      </c>
      <c r="F1120" s="51" t="str">
        <f>IFERROR(VLOOKUP(D1120,'Tabelas auxiliares'!$A$3:$B$61,2,FALSE),"")</f>
        <v>SUGEPE - SUPERINTENDÊNCIA DE GESTÃO DE PESSOAS</v>
      </c>
      <c r="G1120" s="51" t="str">
        <f>IFERROR(VLOOKUP($B1120,'Tabelas auxiliares'!$A$65:$C$102,2,FALSE),"")</f>
        <v>Obrigações tributárias e serviços financeiros</v>
      </c>
      <c r="H1120" s="51" t="str">
        <f>IFERROR(VLOOKUP($B1120,'Tabelas auxiliares'!$A$65:$C$102,3,FALSE),"")</f>
        <v xml:space="preserve">OBRIGAÇÕES TRIBUTÁRIAS / SEGURO COLETIVO PARA ALUNOS / SEGURO ESTAGIÁRIOS / SEGURO CARROS OFICIAIS / SEGURO PREDIAL / IMPORTAÇÃO (TAXAS/SEGURO) </v>
      </c>
      <c r="I1120" t="s">
        <v>642</v>
      </c>
      <c r="J1120" t="s">
        <v>632</v>
      </c>
      <c r="K1120" t="s">
        <v>645</v>
      </c>
      <c r="L1120" t="s">
        <v>510</v>
      </c>
      <c r="M1120" t="s">
        <v>170</v>
      </c>
      <c r="N1120" t="s">
        <v>166</v>
      </c>
      <c r="O1120" t="s">
        <v>167</v>
      </c>
      <c r="P1120" t="s">
        <v>200</v>
      </c>
      <c r="Q1120" t="s">
        <v>168</v>
      </c>
      <c r="R1120" t="s">
        <v>165</v>
      </c>
      <c r="S1120" t="s">
        <v>119</v>
      </c>
      <c r="T1120" t="s">
        <v>164</v>
      </c>
      <c r="U1120" t="s">
        <v>118</v>
      </c>
      <c r="V1120" t="s">
        <v>464</v>
      </c>
      <c r="W1120" t="s">
        <v>508</v>
      </c>
      <c r="X1120" s="51" t="str">
        <f t="shared" si="30"/>
        <v>3</v>
      </c>
      <c r="Y1120" s="51" t="str">
        <f>IF(T1120="","",IF(AND(T1120&lt;&gt;'Tabelas auxiliares'!$B$236,T1120&lt;&gt;'Tabelas auxiliares'!$B$237,T1120&lt;&gt;'Tabelas auxiliares'!$C$236,T1120&lt;&gt;'Tabelas auxiliares'!$C$237,T1120&lt;&gt;'Tabelas auxiliares'!$D$236),"FOLHA DE PESSOAL",IF(X1120='Tabelas auxiliares'!$A$237,"CUSTEIO",IF(X1120='Tabelas auxiliares'!$A$236,"INVESTIMENTO","ERRO - VERIFICAR"))))</f>
        <v>CUSTEIO</v>
      </c>
      <c r="Z1120" s="64">
        <f t="shared" si="31"/>
        <v>1109.25</v>
      </c>
      <c r="AC1120" s="44">
        <v>1109.25</v>
      </c>
    </row>
    <row r="1121" spans="1:29" x14ac:dyDescent="0.25">
      <c r="A1121" t="s">
        <v>594</v>
      </c>
      <c r="B1121" t="s">
        <v>346</v>
      </c>
      <c r="C1121" t="s">
        <v>595</v>
      </c>
      <c r="D1121" t="s">
        <v>88</v>
      </c>
      <c r="E1121" t="s">
        <v>117</v>
      </c>
      <c r="F1121" s="51" t="str">
        <f>IFERROR(VLOOKUP(D1121,'Tabelas auxiliares'!$A$3:$B$61,2,FALSE),"")</f>
        <v>SUGEPE - SUPERINTENDÊNCIA DE GESTÃO DE PESSOAS</v>
      </c>
      <c r="G1121" s="51" t="str">
        <f>IFERROR(VLOOKUP($B1121,'Tabelas auxiliares'!$A$65:$C$102,2,FALSE),"")</f>
        <v>Obrigações tributárias e serviços financeiros</v>
      </c>
      <c r="H1121" s="51" t="str">
        <f>IFERROR(VLOOKUP($B1121,'Tabelas auxiliares'!$A$65:$C$102,3,FALSE),"")</f>
        <v xml:space="preserve">OBRIGAÇÕES TRIBUTÁRIAS / SEGURO COLETIVO PARA ALUNOS / SEGURO ESTAGIÁRIOS / SEGURO CARROS OFICIAIS / SEGURO PREDIAL / IMPORTAÇÃO (TAXAS/SEGURO) </v>
      </c>
      <c r="I1121" t="s">
        <v>615</v>
      </c>
      <c r="J1121" t="s">
        <v>646</v>
      </c>
      <c r="K1121" t="s">
        <v>647</v>
      </c>
      <c r="L1121" t="s">
        <v>230</v>
      </c>
      <c r="M1121" t="s">
        <v>229</v>
      </c>
      <c r="N1121" t="s">
        <v>166</v>
      </c>
      <c r="O1121" t="s">
        <v>167</v>
      </c>
      <c r="P1121" t="s">
        <v>200</v>
      </c>
      <c r="Q1121" t="s">
        <v>168</v>
      </c>
      <c r="R1121" t="s">
        <v>165</v>
      </c>
      <c r="S1121" t="s">
        <v>119</v>
      </c>
      <c r="T1121" t="s">
        <v>164</v>
      </c>
      <c r="U1121" t="s">
        <v>118</v>
      </c>
      <c r="V1121" t="s">
        <v>467</v>
      </c>
      <c r="W1121" t="s">
        <v>448</v>
      </c>
      <c r="X1121" s="51" t="str">
        <f t="shared" si="30"/>
        <v>3</v>
      </c>
      <c r="Y1121" s="51" t="str">
        <f>IF(T1121="","",IF(AND(T1121&lt;&gt;'Tabelas auxiliares'!$B$236,T1121&lt;&gt;'Tabelas auxiliares'!$B$237,T1121&lt;&gt;'Tabelas auxiliares'!$C$236,T1121&lt;&gt;'Tabelas auxiliares'!$C$237,T1121&lt;&gt;'Tabelas auxiliares'!$D$236),"FOLHA DE PESSOAL",IF(X1121='Tabelas auxiliares'!$A$237,"CUSTEIO",IF(X1121='Tabelas auxiliares'!$A$236,"INVESTIMENTO","ERRO - VERIFICAR"))))</f>
        <v>CUSTEIO</v>
      </c>
      <c r="Z1121" s="64">
        <f t="shared" si="31"/>
        <v>3270.61</v>
      </c>
      <c r="AA1121" s="44">
        <v>3038.05</v>
      </c>
      <c r="AC1121" s="44">
        <v>232.56</v>
      </c>
    </row>
    <row r="1122" spans="1:29" x14ac:dyDescent="0.25">
      <c r="A1122" t="s">
        <v>594</v>
      </c>
      <c r="B1122" t="s">
        <v>349</v>
      </c>
      <c r="C1122" t="s">
        <v>595</v>
      </c>
      <c r="D1122" t="s">
        <v>35</v>
      </c>
      <c r="E1122" t="s">
        <v>117</v>
      </c>
      <c r="F1122" s="51" t="str">
        <f>IFERROR(VLOOKUP(D1122,'Tabelas auxiliares'!$A$3:$B$61,2,FALSE),"")</f>
        <v>PU - PREFEITURA UNIVERSITÁRIA</v>
      </c>
      <c r="G1122" s="51" t="str">
        <f>IFERROR(VLOOKUP($B1122,'Tabelas auxiliares'!$A$65:$C$102,2,FALSE),"")</f>
        <v>Transporte e locomoção comunitária</v>
      </c>
      <c r="H1122" s="51" t="str">
        <f>IFERROR(VLOOKUP($B1122,'Tabelas auxiliares'!$A$65:$C$102,3,FALSE),"")</f>
        <v>MOTORISTA / PNEUS FROTA OFICIAL / ABASTECIMENTO FROTA OFICIAL / TRANSPORTE EVENTUAL / TRANSPORTE INTERCAMPUS / IMPORTAÇÃO (fretes e transportes) / PEDÁGIO</v>
      </c>
      <c r="I1122" t="s">
        <v>648</v>
      </c>
      <c r="J1122" t="s">
        <v>649</v>
      </c>
      <c r="K1122" t="s">
        <v>650</v>
      </c>
      <c r="L1122" t="s">
        <v>171</v>
      </c>
      <c r="M1122" t="s">
        <v>172</v>
      </c>
      <c r="N1122" t="s">
        <v>166</v>
      </c>
      <c r="O1122" t="s">
        <v>167</v>
      </c>
      <c r="P1122" t="s">
        <v>200</v>
      </c>
      <c r="Q1122" t="s">
        <v>168</v>
      </c>
      <c r="R1122" t="s">
        <v>165</v>
      </c>
      <c r="S1122" t="s">
        <v>119</v>
      </c>
      <c r="T1122" t="s">
        <v>164</v>
      </c>
      <c r="U1122" t="s">
        <v>118</v>
      </c>
      <c r="V1122" t="s">
        <v>468</v>
      </c>
      <c r="W1122" t="s">
        <v>449</v>
      </c>
      <c r="X1122" s="51" t="str">
        <f t="shared" si="30"/>
        <v>3</v>
      </c>
      <c r="Y1122" s="51" t="str">
        <f>IF(T1122="","",IF(AND(T1122&lt;&gt;'Tabelas auxiliares'!$B$236,T1122&lt;&gt;'Tabelas auxiliares'!$B$237,T1122&lt;&gt;'Tabelas auxiliares'!$C$236,T1122&lt;&gt;'Tabelas auxiliares'!$C$237,T1122&lt;&gt;'Tabelas auxiliares'!$D$236),"FOLHA DE PESSOAL",IF(X1122='Tabelas auxiliares'!$A$237,"CUSTEIO",IF(X1122='Tabelas auxiliares'!$A$236,"INVESTIMENTO","ERRO - VERIFICAR"))))</f>
        <v>CUSTEIO</v>
      </c>
      <c r="Z1122" s="64">
        <f t="shared" si="31"/>
        <v>1099.19</v>
      </c>
      <c r="AA1122" s="44">
        <v>1099.19</v>
      </c>
    </row>
    <row r="1123" spans="1:29" x14ac:dyDescent="0.25">
      <c r="A1123" t="s">
        <v>594</v>
      </c>
      <c r="B1123" t="s">
        <v>349</v>
      </c>
      <c r="C1123" t="s">
        <v>595</v>
      </c>
      <c r="D1123" t="s">
        <v>35</v>
      </c>
      <c r="E1123" t="s">
        <v>117</v>
      </c>
      <c r="F1123" s="51" t="str">
        <f>IFERROR(VLOOKUP(D1123,'Tabelas auxiliares'!$A$3:$B$61,2,FALSE),"")</f>
        <v>PU - PREFEITURA UNIVERSITÁRIA</v>
      </c>
      <c r="G1123" s="51" t="str">
        <f>IFERROR(VLOOKUP($B1123,'Tabelas auxiliares'!$A$65:$C$102,2,FALSE),"")</f>
        <v>Transporte e locomoção comunitária</v>
      </c>
      <c r="H1123" s="51" t="str">
        <f>IFERROR(VLOOKUP($B1123,'Tabelas auxiliares'!$A$65:$C$102,3,FALSE),"")</f>
        <v>MOTORISTA / PNEUS FROTA OFICIAL / ABASTECIMENTO FROTA OFICIAL / TRANSPORTE EVENTUAL / TRANSPORTE INTERCAMPUS / IMPORTAÇÃO (fretes e transportes) / PEDÁGIO</v>
      </c>
      <c r="I1123" t="s">
        <v>605</v>
      </c>
      <c r="J1123" t="s">
        <v>651</v>
      </c>
      <c r="K1123" t="s">
        <v>652</v>
      </c>
      <c r="L1123" t="s">
        <v>173</v>
      </c>
      <c r="M1123" t="s">
        <v>174</v>
      </c>
      <c r="N1123" t="s">
        <v>166</v>
      </c>
      <c r="O1123" t="s">
        <v>167</v>
      </c>
      <c r="P1123" t="s">
        <v>200</v>
      </c>
      <c r="Q1123" t="s">
        <v>168</v>
      </c>
      <c r="R1123" t="s">
        <v>165</v>
      </c>
      <c r="S1123" t="s">
        <v>119</v>
      </c>
      <c r="T1123" t="s">
        <v>164</v>
      </c>
      <c r="U1123" t="s">
        <v>118</v>
      </c>
      <c r="V1123" t="s">
        <v>469</v>
      </c>
      <c r="W1123" t="s">
        <v>450</v>
      </c>
      <c r="X1123" s="51" t="str">
        <f t="shared" si="30"/>
        <v>3</v>
      </c>
      <c r="Y1123" s="51" t="str">
        <f>IF(T1123="","",IF(AND(T1123&lt;&gt;'Tabelas auxiliares'!$B$236,T1123&lt;&gt;'Tabelas auxiliares'!$B$237,T1123&lt;&gt;'Tabelas auxiliares'!$C$236,T1123&lt;&gt;'Tabelas auxiliares'!$C$237,T1123&lt;&gt;'Tabelas auxiliares'!$D$236),"FOLHA DE PESSOAL",IF(X1123='Tabelas auxiliares'!$A$237,"CUSTEIO",IF(X1123='Tabelas auxiliares'!$A$236,"INVESTIMENTO","ERRO - VERIFICAR"))))</f>
        <v>CUSTEIO</v>
      </c>
      <c r="Z1123" s="64">
        <f t="shared" si="31"/>
        <v>2907121.91</v>
      </c>
      <c r="AA1123" s="44">
        <v>586774.38</v>
      </c>
      <c r="AB1123" s="44">
        <v>9938.56</v>
      </c>
      <c r="AC1123" s="44">
        <v>2310408.9700000002</v>
      </c>
    </row>
    <row r="1124" spans="1:29" x14ac:dyDescent="0.25">
      <c r="A1124" t="s">
        <v>594</v>
      </c>
      <c r="B1124" t="s">
        <v>349</v>
      </c>
      <c r="C1124" t="s">
        <v>595</v>
      </c>
      <c r="D1124" t="s">
        <v>35</v>
      </c>
      <c r="E1124" t="s">
        <v>117</v>
      </c>
      <c r="F1124" s="51" t="str">
        <f>IFERROR(VLOOKUP(D1124,'Tabelas auxiliares'!$A$3:$B$61,2,FALSE),"")</f>
        <v>PU - PREFEITURA UNIVERSITÁRIA</v>
      </c>
      <c r="G1124" s="51" t="str">
        <f>IFERROR(VLOOKUP($B1124,'Tabelas auxiliares'!$A$65:$C$102,2,FALSE),"")</f>
        <v>Transporte e locomoção comunitária</v>
      </c>
      <c r="H1124" s="51" t="str">
        <f>IFERROR(VLOOKUP($B1124,'Tabelas auxiliares'!$A$65:$C$102,3,FALSE),"")</f>
        <v>MOTORISTA / PNEUS FROTA OFICIAL / ABASTECIMENTO FROTA OFICIAL / TRANSPORTE EVENTUAL / TRANSPORTE INTERCAMPUS / IMPORTAÇÃO (fretes e transportes) / PEDÁGIO</v>
      </c>
      <c r="I1124" t="s">
        <v>601</v>
      </c>
      <c r="J1124" t="s">
        <v>643</v>
      </c>
      <c r="K1124" t="s">
        <v>653</v>
      </c>
      <c r="L1124" t="s">
        <v>232</v>
      </c>
      <c r="M1124" t="s">
        <v>233</v>
      </c>
      <c r="N1124" t="s">
        <v>166</v>
      </c>
      <c r="O1124" t="s">
        <v>167</v>
      </c>
      <c r="P1124" t="s">
        <v>200</v>
      </c>
      <c r="Q1124" t="s">
        <v>168</v>
      </c>
      <c r="R1124" t="s">
        <v>165</v>
      </c>
      <c r="S1124" t="s">
        <v>119</v>
      </c>
      <c r="T1124" t="s">
        <v>164</v>
      </c>
      <c r="U1124" t="s">
        <v>118</v>
      </c>
      <c r="V1124" t="s">
        <v>470</v>
      </c>
      <c r="W1124" t="s">
        <v>451</v>
      </c>
      <c r="X1124" s="51" t="str">
        <f t="shared" si="30"/>
        <v>3</v>
      </c>
      <c r="Y1124" s="51" t="str">
        <f>IF(T1124="","",IF(AND(T1124&lt;&gt;'Tabelas auxiliares'!$B$236,T1124&lt;&gt;'Tabelas auxiliares'!$B$237,T1124&lt;&gt;'Tabelas auxiliares'!$C$236,T1124&lt;&gt;'Tabelas auxiliares'!$C$237,T1124&lt;&gt;'Tabelas auxiliares'!$D$236),"FOLHA DE PESSOAL",IF(X1124='Tabelas auxiliares'!$A$237,"CUSTEIO",IF(X1124='Tabelas auxiliares'!$A$236,"INVESTIMENTO","ERRO - VERIFICAR"))))</f>
        <v>CUSTEIO</v>
      </c>
      <c r="Z1124" s="64">
        <f t="shared" si="31"/>
        <v>34760.04</v>
      </c>
      <c r="AC1124" s="44">
        <v>34760.04</v>
      </c>
    </row>
    <row r="1125" spans="1:29" x14ac:dyDescent="0.25">
      <c r="A1125" t="s">
        <v>594</v>
      </c>
      <c r="B1125" t="s">
        <v>349</v>
      </c>
      <c r="C1125" t="s">
        <v>595</v>
      </c>
      <c r="D1125" t="s">
        <v>35</v>
      </c>
      <c r="E1125" t="s">
        <v>117</v>
      </c>
      <c r="F1125" s="51" t="str">
        <f>IFERROR(VLOOKUP(D1125,'Tabelas auxiliares'!$A$3:$B$61,2,FALSE),"")</f>
        <v>PU - PREFEITURA UNIVERSITÁRIA</v>
      </c>
      <c r="G1125" s="51" t="str">
        <f>IFERROR(VLOOKUP($B1125,'Tabelas auxiliares'!$A$65:$C$102,2,FALSE),"")</f>
        <v>Transporte e locomoção comunitária</v>
      </c>
      <c r="H1125" s="51" t="str">
        <f>IFERROR(VLOOKUP($B1125,'Tabelas auxiliares'!$A$65:$C$102,3,FALSE),"")</f>
        <v>MOTORISTA / PNEUS FROTA OFICIAL / ABASTECIMENTO FROTA OFICIAL / TRANSPORTE EVENTUAL / TRANSPORTE INTERCAMPUS / IMPORTAÇÃO (fretes e transportes) / PEDÁGIO</v>
      </c>
      <c r="I1125" t="s">
        <v>601</v>
      </c>
      <c r="J1125" t="s">
        <v>643</v>
      </c>
      <c r="K1125" t="s">
        <v>653</v>
      </c>
      <c r="L1125" t="s">
        <v>232</v>
      </c>
      <c r="M1125" t="s">
        <v>233</v>
      </c>
      <c r="N1125" t="s">
        <v>166</v>
      </c>
      <c r="O1125" t="s">
        <v>167</v>
      </c>
      <c r="P1125" t="s">
        <v>200</v>
      </c>
      <c r="Q1125" t="s">
        <v>168</v>
      </c>
      <c r="R1125" t="s">
        <v>165</v>
      </c>
      <c r="S1125" t="s">
        <v>119</v>
      </c>
      <c r="T1125" t="s">
        <v>164</v>
      </c>
      <c r="U1125" t="s">
        <v>118</v>
      </c>
      <c r="V1125" t="s">
        <v>471</v>
      </c>
      <c r="W1125" t="s">
        <v>452</v>
      </c>
      <c r="X1125" s="51" t="str">
        <f t="shared" si="30"/>
        <v>3</v>
      </c>
      <c r="Y1125" s="51" t="str">
        <f>IF(T1125="","",IF(AND(T1125&lt;&gt;'Tabelas auxiliares'!$B$236,T1125&lt;&gt;'Tabelas auxiliares'!$B$237,T1125&lt;&gt;'Tabelas auxiliares'!$C$236,T1125&lt;&gt;'Tabelas auxiliares'!$C$237,T1125&lt;&gt;'Tabelas auxiliares'!$D$236),"FOLHA DE PESSOAL",IF(X1125='Tabelas auxiliares'!$A$237,"CUSTEIO",IF(X1125='Tabelas auxiliares'!$A$236,"INVESTIMENTO","ERRO - VERIFICAR"))))</f>
        <v>CUSTEIO</v>
      </c>
      <c r="Z1125" s="64">
        <f t="shared" si="31"/>
        <v>624.29</v>
      </c>
      <c r="AC1125" s="44">
        <v>624.29</v>
      </c>
    </row>
    <row r="1126" spans="1:29" x14ac:dyDescent="0.25">
      <c r="A1126" t="s">
        <v>594</v>
      </c>
      <c r="B1126" t="s">
        <v>349</v>
      </c>
      <c r="C1126" t="s">
        <v>595</v>
      </c>
      <c r="D1126" t="s">
        <v>35</v>
      </c>
      <c r="E1126" t="s">
        <v>117</v>
      </c>
      <c r="F1126" s="51" t="str">
        <f>IFERROR(VLOOKUP(D1126,'Tabelas auxiliares'!$A$3:$B$61,2,FALSE),"")</f>
        <v>PU - PREFEITURA UNIVERSITÁRIA</v>
      </c>
      <c r="G1126" s="51" t="str">
        <f>IFERROR(VLOOKUP($B1126,'Tabelas auxiliares'!$A$65:$C$102,2,FALSE),"")</f>
        <v>Transporte e locomoção comunitária</v>
      </c>
      <c r="H1126" s="51" t="str">
        <f>IFERROR(VLOOKUP($B1126,'Tabelas auxiliares'!$A$65:$C$102,3,FALSE),"")</f>
        <v>MOTORISTA / PNEUS FROTA OFICIAL / ABASTECIMENTO FROTA OFICIAL / TRANSPORTE EVENTUAL / TRANSPORTE INTERCAMPUS / IMPORTAÇÃO (fretes e transportes) / PEDÁGIO</v>
      </c>
      <c r="I1126" t="s">
        <v>616</v>
      </c>
      <c r="J1126" t="s">
        <v>654</v>
      </c>
      <c r="K1126" t="s">
        <v>655</v>
      </c>
      <c r="L1126" t="s">
        <v>453</v>
      </c>
      <c r="M1126" t="s">
        <v>231</v>
      </c>
      <c r="N1126" t="s">
        <v>166</v>
      </c>
      <c r="O1126" t="s">
        <v>167</v>
      </c>
      <c r="P1126" t="s">
        <v>200</v>
      </c>
      <c r="Q1126" t="s">
        <v>168</v>
      </c>
      <c r="R1126" t="s">
        <v>165</v>
      </c>
      <c r="S1126" t="s">
        <v>119</v>
      </c>
      <c r="T1126" t="s">
        <v>164</v>
      </c>
      <c r="U1126" t="s">
        <v>118</v>
      </c>
      <c r="V1126" t="s">
        <v>466</v>
      </c>
      <c r="W1126" t="s">
        <v>447</v>
      </c>
      <c r="X1126" s="51" t="str">
        <f t="shared" si="30"/>
        <v>3</v>
      </c>
      <c r="Y1126" s="51" t="str">
        <f>IF(T1126="","",IF(AND(T1126&lt;&gt;'Tabelas auxiliares'!$B$236,T1126&lt;&gt;'Tabelas auxiliares'!$B$237,T1126&lt;&gt;'Tabelas auxiliares'!$C$236,T1126&lt;&gt;'Tabelas auxiliares'!$C$237,T1126&lt;&gt;'Tabelas auxiliares'!$D$236),"FOLHA DE PESSOAL",IF(X1126='Tabelas auxiliares'!$A$237,"CUSTEIO",IF(X1126='Tabelas auxiliares'!$A$236,"INVESTIMENTO","ERRO - VERIFICAR"))))</f>
        <v>CUSTEIO</v>
      </c>
      <c r="Z1126" s="64">
        <f t="shared" si="31"/>
        <v>272619.09999999998</v>
      </c>
      <c r="AA1126" s="44">
        <v>42982.67</v>
      </c>
      <c r="AB1126" s="44">
        <v>61355.11</v>
      </c>
      <c r="AC1126" s="44">
        <v>168281.32</v>
      </c>
    </row>
    <row r="1127" spans="1:29" x14ac:dyDescent="0.25">
      <c r="A1127" t="s">
        <v>594</v>
      </c>
      <c r="B1127" t="s">
        <v>349</v>
      </c>
      <c r="C1127" t="s">
        <v>595</v>
      </c>
      <c r="D1127" t="s">
        <v>35</v>
      </c>
      <c r="E1127" t="s">
        <v>117</v>
      </c>
      <c r="F1127" s="51" t="str">
        <f>IFERROR(VLOOKUP(D1127,'Tabelas auxiliares'!$A$3:$B$61,2,FALSE),"")</f>
        <v>PU - PREFEITURA UNIVERSITÁRIA</v>
      </c>
      <c r="G1127" s="51" t="str">
        <f>IFERROR(VLOOKUP($B1127,'Tabelas auxiliares'!$A$65:$C$102,2,FALSE),"")</f>
        <v>Transporte e locomoção comunitária</v>
      </c>
      <c r="H1127" s="51" t="str">
        <f>IFERROR(VLOOKUP($B1127,'Tabelas auxiliares'!$A$65:$C$102,3,FALSE),"")</f>
        <v>MOTORISTA / PNEUS FROTA OFICIAL / ABASTECIMENTO FROTA OFICIAL / TRANSPORTE EVENTUAL / TRANSPORTE INTERCAMPUS / IMPORTAÇÃO (fretes e transportes) / PEDÁGIO</v>
      </c>
      <c r="I1127" t="s">
        <v>656</v>
      </c>
      <c r="J1127" t="s">
        <v>643</v>
      </c>
      <c r="K1127" t="s">
        <v>657</v>
      </c>
      <c r="L1127" t="s">
        <v>232</v>
      </c>
      <c r="M1127" t="s">
        <v>233</v>
      </c>
      <c r="N1127" t="s">
        <v>166</v>
      </c>
      <c r="O1127" t="s">
        <v>167</v>
      </c>
      <c r="P1127" t="s">
        <v>200</v>
      </c>
      <c r="Q1127" t="s">
        <v>168</v>
      </c>
      <c r="R1127" t="s">
        <v>165</v>
      </c>
      <c r="S1127" t="s">
        <v>119</v>
      </c>
      <c r="T1127" t="s">
        <v>164</v>
      </c>
      <c r="U1127" t="s">
        <v>118</v>
      </c>
      <c r="V1127" t="s">
        <v>470</v>
      </c>
      <c r="W1127" t="s">
        <v>451</v>
      </c>
      <c r="X1127" s="51" t="str">
        <f t="shared" si="30"/>
        <v>3</v>
      </c>
      <c r="Y1127" s="51" t="str">
        <f>IF(T1127="","",IF(AND(T1127&lt;&gt;'Tabelas auxiliares'!$B$236,T1127&lt;&gt;'Tabelas auxiliares'!$B$237,T1127&lt;&gt;'Tabelas auxiliares'!$C$236,T1127&lt;&gt;'Tabelas auxiliares'!$C$237,T1127&lt;&gt;'Tabelas auxiliares'!$D$236),"FOLHA DE PESSOAL",IF(X1127='Tabelas auxiliares'!$A$237,"CUSTEIO",IF(X1127='Tabelas auxiliares'!$A$236,"INVESTIMENTO","ERRO - VERIFICAR"))))</f>
        <v>CUSTEIO</v>
      </c>
      <c r="Z1127" s="64">
        <f t="shared" si="31"/>
        <v>24774.06</v>
      </c>
      <c r="AC1127" s="44">
        <v>24774.06</v>
      </c>
    </row>
    <row r="1128" spans="1:29" x14ac:dyDescent="0.25">
      <c r="A1128" t="s">
        <v>594</v>
      </c>
      <c r="B1128" t="s">
        <v>349</v>
      </c>
      <c r="C1128" t="s">
        <v>595</v>
      </c>
      <c r="D1128" t="s">
        <v>35</v>
      </c>
      <c r="E1128" t="s">
        <v>117</v>
      </c>
      <c r="F1128" s="51" t="str">
        <f>IFERROR(VLOOKUP(D1128,'Tabelas auxiliares'!$A$3:$B$61,2,FALSE),"")</f>
        <v>PU - PREFEITURA UNIVERSITÁRIA</v>
      </c>
      <c r="G1128" s="51" t="str">
        <f>IFERROR(VLOOKUP($B1128,'Tabelas auxiliares'!$A$65:$C$102,2,FALSE),"")</f>
        <v>Transporte e locomoção comunitária</v>
      </c>
      <c r="H1128" s="51" t="str">
        <f>IFERROR(VLOOKUP($B1128,'Tabelas auxiliares'!$A$65:$C$102,3,FALSE),"")</f>
        <v>MOTORISTA / PNEUS FROTA OFICIAL / ABASTECIMENTO FROTA OFICIAL / TRANSPORTE EVENTUAL / TRANSPORTE INTERCAMPUS / IMPORTAÇÃO (fretes e transportes) / PEDÁGIO</v>
      </c>
      <c r="I1128" t="s">
        <v>656</v>
      </c>
      <c r="J1128" t="s">
        <v>643</v>
      </c>
      <c r="K1128" t="s">
        <v>657</v>
      </c>
      <c r="L1128" t="s">
        <v>232</v>
      </c>
      <c r="M1128" t="s">
        <v>233</v>
      </c>
      <c r="N1128" t="s">
        <v>166</v>
      </c>
      <c r="O1128" t="s">
        <v>167</v>
      </c>
      <c r="P1128" t="s">
        <v>200</v>
      </c>
      <c r="Q1128" t="s">
        <v>168</v>
      </c>
      <c r="R1128" t="s">
        <v>165</v>
      </c>
      <c r="S1128" t="s">
        <v>119</v>
      </c>
      <c r="T1128" t="s">
        <v>164</v>
      </c>
      <c r="U1128" t="s">
        <v>118</v>
      </c>
      <c r="V1128" t="s">
        <v>471</v>
      </c>
      <c r="W1128" t="s">
        <v>452</v>
      </c>
      <c r="X1128" s="51" t="str">
        <f t="shared" si="30"/>
        <v>3</v>
      </c>
      <c r="Y1128" s="51" t="str">
        <f>IF(T1128="","",IF(AND(T1128&lt;&gt;'Tabelas auxiliares'!$B$236,T1128&lt;&gt;'Tabelas auxiliares'!$B$237,T1128&lt;&gt;'Tabelas auxiliares'!$C$236,T1128&lt;&gt;'Tabelas auxiliares'!$C$237,T1128&lt;&gt;'Tabelas auxiliares'!$D$236),"FOLHA DE PESSOAL",IF(X1128='Tabelas auxiliares'!$A$237,"CUSTEIO",IF(X1128='Tabelas auxiliares'!$A$236,"INVESTIMENTO","ERRO - VERIFICAR"))))</f>
        <v>CUSTEIO</v>
      </c>
      <c r="Z1128" s="64">
        <f t="shared" si="31"/>
        <v>803</v>
      </c>
      <c r="AC1128" s="44">
        <v>803</v>
      </c>
    </row>
    <row r="1129" spans="1:29" x14ac:dyDescent="0.25">
      <c r="A1129" t="s">
        <v>594</v>
      </c>
      <c r="B1129" t="s">
        <v>349</v>
      </c>
      <c r="C1129" t="s">
        <v>595</v>
      </c>
      <c r="D1129" t="s">
        <v>35</v>
      </c>
      <c r="E1129" t="s">
        <v>117</v>
      </c>
      <c r="F1129" s="51" t="str">
        <f>IFERROR(VLOOKUP(D1129,'Tabelas auxiliares'!$A$3:$B$61,2,FALSE),"")</f>
        <v>PU - PREFEITURA UNIVERSITÁRIA</v>
      </c>
      <c r="G1129" s="51" t="str">
        <f>IFERROR(VLOOKUP($B1129,'Tabelas auxiliares'!$A$65:$C$102,2,FALSE),"")</f>
        <v>Transporte e locomoção comunitária</v>
      </c>
      <c r="H1129" s="51" t="str">
        <f>IFERROR(VLOOKUP($B1129,'Tabelas auxiliares'!$A$65:$C$102,3,FALSE),"")</f>
        <v>MOTORISTA / PNEUS FROTA OFICIAL / ABASTECIMENTO FROTA OFICIAL / TRANSPORTE EVENTUAL / TRANSPORTE INTERCAMPUS / IMPORTAÇÃO (fretes e transportes) / PEDÁGIO</v>
      </c>
      <c r="I1129" t="s">
        <v>656</v>
      </c>
      <c r="J1129" t="s">
        <v>643</v>
      </c>
      <c r="K1129" t="s">
        <v>657</v>
      </c>
      <c r="L1129" t="s">
        <v>232</v>
      </c>
      <c r="M1129" t="s">
        <v>233</v>
      </c>
      <c r="N1129" t="s">
        <v>166</v>
      </c>
      <c r="O1129" t="s">
        <v>167</v>
      </c>
      <c r="P1129" t="s">
        <v>200</v>
      </c>
      <c r="Q1129" t="s">
        <v>168</v>
      </c>
      <c r="R1129" t="s">
        <v>165</v>
      </c>
      <c r="S1129" t="s">
        <v>119</v>
      </c>
      <c r="T1129" t="s">
        <v>164</v>
      </c>
      <c r="U1129" t="s">
        <v>118</v>
      </c>
      <c r="V1129" t="s">
        <v>475</v>
      </c>
      <c r="W1129" t="s">
        <v>459</v>
      </c>
      <c r="X1129" s="51" t="str">
        <f t="shared" si="30"/>
        <v>3</v>
      </c>
      <c r="Y1129" s="51" t="str">
        <f>IF(T1129="","",IF(AND(T1129&lt;&gt;'Tabelas auxiliares'!$B$236,T1129&lt;&gt;'Tabelas auxiliares'!$B$237,T1129&lt;&gt;'Tabelas auxiliares'!$C$236,T1129&lt;&gt;'Tabelas auxiliares'!$C$237,T1129&lt;&gt;'Tabelas auxiliares'!$D$236),"FOLHA DE PESSOAL",IF(X1129='Tabelas auxiliares'!$A$237,"CUSTEIO",IF(X1129='Tabelas auxiliares'!$A$236,"INVESTIMENTO","ERRO - VERIFICAR"))))</f>
        <v>CUSTEIO</v>
      </c>
      <c r="Z1129" s="64">
        <f t="shared" si="31"/>
        <v>19936.52</v>
      </c>
      <c r="AC1129" s="44">
        <v>19936.52</v>
      </c>
    </row>
    <row r="1130" spans="1:29" x14ac:dyDescent="0.25">
      <c r="A1130" t="s">
        <v>594</v>
      </c>
      <c r="B1130" t="s">
        <v>349</v>
      </c>
      <c r="C1130" t="s">
        <v>595</v>
      </c>
      <c r="D1130" t="s">
        <v>35</v>
      </c>
      <c r="E1130" t="s">
        <v>117</v>
      </c>
      <c r="F1130" s="51" t="str">
        <f>IFERROR(VLOOKUP(D1130,'Tabelas auxiliares'!$A$3:$B$61,2,FALSE),"")</f>
        <v>PU - PREFEITURA UNIVERSITÁRIA</v>
      </c>
      <c r="G1130" s="51" t="str">
        <f>IFERROR(VLOOKUP($B1130,'Tabelas auxiliares'!$A$65:$C$102,2,FALSE),"")</f>
        <v>Transporte e locomoção comunitária</v>
      </c>
      <c r="H1130" s="51" t="str">
        <f>IFERROR(VLOOKUP($B1130,'Tabelas auxiliares'!$A$65:$C$102,3,FALSE),"")</f>
        <v>MOTORISTA / PNEUS FROTA OFICIAL / ABASTECIMENTO FROTA OFICIAL / TRANSPORTE EVENTUAL / TRANSPORTE INTERCAMPUS / IMPORTAÇÃO (fretes e transportes) / PEDÁGIO</v>
      </c>
      <c r="I1130" t="s">
        <v>612</v>
      </c>
      <c r="J1130" t="s">
        <v>643</v>
      </c>
      <c r="K1130" t="s">
        <v>658</v>
      </c>
      <c r="L1130" t="s">
        <v>232</v>
      </c>
      <c r="M1130" t="s">
        <v>233</v>
      </c>
      <c r="N1130" t="s">
        <v>166</v>
      </c>
      <c r="O1130" t="s">
        <v>167</v>
      </c>
      <c r="P1130" t="s">
        <v>200</v>
      </c>
      <c r="Q1130" t="s">
        <v>168</v>
      </c>
      <c r="R1130" t="s">
        <v>165</v>
      </c>
      <c r="S1130" t="s">
        <v>597</v>
      </c>
      <c r="T1130" t="s">
        <v>164</v>
      </c>
      <c r="U1130" t="s">
        <v>118</v>
      </c>
      <c r="V1130" t="s">
        <v>470</v>
      </c>
      <c r="W1130" t="s">
        <v>451</v>
      </c>
      <c r="X1130" s="51" t="str">
        <f t="shared" si="30"/>
        <v>3</v>
      </c>
      <c r="Y1130" s="51" t="str">
        <f>IF(T1130="","",IF(AND(T1130&lt;&gt;'Tabelas auxiliares'!$B$236,T1130&lt;&gt;'Tabelas auxiliares'!$B$237,T1130&lt;&gt;'Tabelas auxiliares'!$C$236,T1130&lt;&gt;'Tabelas auxiliares'!$C$237,T1130&lt;&gt;'Tabelas auxiliares'!$D$236),"FOLHA DE PESSOAL",IF(X1130='Tabelas auxiliares'!$A$237,"CUSTEIO",IF(X1130='Tabelas auxiliares'!$A$236,"INVESTIMENTO","ERRO - VERIFICAR"))))</f>
        <v>CUSTEIO</v>
      </c>
      <c r="Z1130" s="64">
        <f t="shared" si="31"/>
        <v>61935.149999999994</v>
      </c>
      <c r="AA1130" s="44">
        <v>47571.1</v>
      </c>
      <c r="AC1130" s="44">
        <v>14364.05</v>
      </c>
    </row>
    <row r="1131" spans="1:29" x14ac:dyDescent="0.25">
      <c r="A1131" t="s">
        <v>594</v>
      </c>
      <c r="B1131" t="s">
        <v>349</v>
      </c>
      <c r="C1131" t="s">
        <v>595</v>
      </c>
      <c r="D1131" t="s">
        <v>35</v>
      </c>
      <c r="E1131" t="s">
        <v>117</v>
      </c>
      <c r="F1131" s="51" t="str">
        <f>IFERROR(VLOOKUP(D1131,'Tabelas auxiliares'!$A$3:$B$61,2,FALSE),"")</f>
        <v>PU - PREFEITURA UNIVERSITÁRIA</v>
      </c>
      <c r="G1131" s="51" t="str">
        <f>IFERROR(VLOOKUP($B1131,'Tabelas auxiliares'!$A$65:$C$102,2,FALSE),"")</f>
        <v>Transporte e locomoção comunitária</v>
      </c>
      <c r="H1131" s="51" t="str">
        <f>IFERROR(VLOOKUP($B1131,'Tabelas auxiliares'!$A$65:$C$102,3,FALSE),"")</f>
        <v>MOTORISTA / PNEUS FROTA OFICIAL / ABASTECIMENTO FROTA OFICIAL / TRANSPORTE EVENTUAL / TRANSPORTE INTERCAMPUS / IMPORTAÇÃO (fretes e transportes) / PEDÁGIO</v>
      </c>
      <c r="I1131" t="s">
        <v>612</v>
      </c>
      <c r="J1131" t="s">
        <v>643</v>
      </c>
      <c r="K1131" t="s">
        <v>658</v>
      </c>
      <c r="L1131" t="s">
        <v>232</v>
      </c>
      <c r="M1131" t="s">
        <v>233</v>
      </c>
      <c r="N1131" t="s">
        <v>166</v>
      </c>
      <c r="O1131" t="s">
        <v>167</v>
      </c>
      <c r="P1131" t="s">
        <v>200</v>
      </c>
      <c r="Q1131" t="s">
        <v>168</v>
      </c>
      <c r="R1131" t="s">
        <v>165</v>
      </c>
      <c r="S1131" t="s">
        <v>597</v>
      </c>
      <c r="T1131" t="s">
        <v>164</v>
      </c>
      <c r="U1131" t="s">
        <v>118</v>
      </c>
      <c r="V1131" t="s">
        <v>471</v>
      </c>
      <c r="W1131" t="s">
        <v>452</v>
      </c>
      <c r="X1131" s="51" t="str">
        <f t="shared" si="30"/>
        <v>3</v>
      </c>
      <c r="Y1131" s="51" t="str">
        <f>IF(T1131="","",IF(AND(T1131&lt;&gt;'Tabelas auxiliares'!$B$236,T1131&lt;&gt;'Tabelas auxiliares'!$B$237,T1131&lt;&gt;'Tabelas auxiliares'!$C$236,T1131&lt;&gt;'Tabelas auxiliares'!$C$237,T1131&lt;&gt;'Tabelas auxiliares'!$D$236),"FOLHA DE PESSOAL",IF(X1131='Tabelas auxiliares'!$A$237,"CUSTEIO",IF(X1131='Tabelas auxiliares'!$A$236,"INVESTIMENTO","ERRO - VERIFICAR"))))</f>
        <v>CUSTEIO</v>
      </c>
      <c r="Z1131" s="64">
        <f t="shared" si="31"/>
        <v>2007.5</v>
      </c>
      <c r="AA1131" s="44">
        <v>1713.09</v>
      </c>
      <c r="AC1131" s="44">
        <v>294.41000000000003</v>
      </c>
    </row>
    <row r="1132" spans="1:29" x14ac:dyDescent="0.25">
      <c r="A1132" t="s">
        <v>594</v>
      </c>
      <c r="B1132" t="s">
        <v>349</v>
      </c>
      <c r="C1132" t="s">
        <v>595</v>
      </c>
      <c r="D1132" t="s">
        <v>35</v>
      </c>
      <c r="E1132" t="s">
        <v>117</v>
      </c>
      <c r="F1132" s="51" t="str">
        <f>IFERROR(VLOOKUP(D1132,'Tabelas auxiliares'!$A$3:$B$61,2,FALSE),"")</f>
        <v>PU - PREFEITURA UNIVERSITÁRIA</v>
      </c>
      <c r="G1132" s="51" t="str">
        <f>IFERROR(VLOOKUP($B1132,'Tabelas auxiliares'!$A$65:$C$102,2,FALSE),"")</f>
        <v>Transporte e locomoção comunitária</v>
      </c>
      <c r="H1132" s="51" t="str">
        <f>IFERROR(VLOOKUP($B1132,'Tabelas auxiliares'!$A$65:$C$102,3,FALSE),"")</f>
        <v>MOTORISTA / PNEUS FROTA OFICIAL / ABASTECIMENTO FROTA OFICIAL / TRANSPORTE EVENTUAL / TRANSPORTE INTERCAMPUS / IMPORTAÇÃO (fretes e transportes) / PEDÁGIO</v>
      </c>
      <c r="I1132" t="s">
        <v>612</v>
      </c>
      <c r="J1132" t="s">
        <v>643</v>
      </c>
      <c r="K1132" t="s">
        <v>658</v>
      </c>
      <c r="L1132" t="s">
        <v>232</v>
      </c>
      <c r="M1132" t="s">
        <v>233</v>
      </c>
      <c r="N1132" t="s">
        <v>166</v>
      </c>
      <c r="O1132" t="s">
        <v>167</v>
      </c>
      <c r="P1132" t="s">
        <v>200</v>
      </c>
      <c r="Q1132" t="s">
        <v>168</v>
      </c>
      <c r="R1132" t="s">
        <v>165</v>
      </c>
      <c r="S1132" t="s">
        <v>597</v>
      </c>
      <c r="T1132" t="s">
        <v>164</v>
      </c>
      <c r="U1132" t="s">
        <v>118</v>
      </c>
      <c r="V1132" t="s">
        <v>475</v>
      </c>
      <c r="W1132" t="s">
        <v>459</v>
      </c>
      <c r="X1132" s="51" t="str">
        <f t="shared" si="30"/>
        <v>3</v>
      </c>
      <c r="Y1132" s="51" t="str">
        <f>IF(T1132="","",IF(AND(T1132&lt;&gt;'Tabelas auxiliares'!$B$236,T1132&lt;&gt;'Tabelas auxiliares'!$B$237,T1132&lt;&gt;'Tabelas auxiliares'!$C$236,T1132&lt;&gt;'Tabelas auxiliares'!$C$237,T1132&lt;&gt;'Tabelas auxiliares'!$D$236),"FOLHA DE PESSOAL",IF(X1132='Tabelas auxiliares'!$A$237,"CUSTEIO",IF(X1132='Tabelas auxiliares'!$A$236,"INVESTIMENTO","ERRO - VERIFICAR"))))</f>
        <v>CUSTEIO</v>
      </c>
      <c r="Z1132" s="64">
        <f t="shared" si="31"/>
        <v>49841.3</v>
      </c>
      <c r="AA1132" s="44">
        <v>36332.050000000003</v>
      </c>
      <c r="AC1132" s="44">
        <v>13509.25</v>
      </c>
    </row>
    <row r="1133" spans="1:29" x14ac:dyDescent="0.25">
      <c r="A1133" t="s">
        <v>594</v>
      </c>
      <c r="B1133" t="s">
        <v>349</v>
      </c>
      <c r="C1133" t="s">
        <v>595</v>
      </c>
      <c r="D1133" t="s">
        <v>35</v>
      </c>
      <c r="E1133" t="s">
        <v>117</v>
      </c>
      <c r="F1133" s="51" t="str">
        <f>IFERROR(VLOOKUP(D1133,'Tabelas auxiliares'!$A$3:$B$61,2,FALSE),"")</f>
        <v>PU - PREFEITURA UNIVERSITÁRIA</v>
      </c>
      <c r="G1133" s="51" t="str">
        <f>IFERROR(VLOOKUP($B1133,'Tabelas auxiliares'!$A$65:$C$102,2,FALSE),"")</f>
        <v>Transporte e locomoção comunitária</v>
      </c>
      <c r="H1133" s="51" t="str">
        <f>IFERROR(VLOOKUP($B1133,'Tabelas auxiliares'!$A$65:$C$102,3,FALSE),"")</f>
        <v>MOTORISTA / PNEUS FROTA OFICIAL / ABASTECIMENTO FROTA OFICIAL / TRANSPORTE EVENTUAL / TRANSPORTE INTERCAMPUS / IMPORTAÇÃO (fretes e transportes) / PEDÁGIO</v>
      </c>
      <c r="I1133" t="s">
        <v>596</v>
      </c>
      <c r="J1133" t="s">
        <v>654</v>
      </c>
      <c r="K1133" t="s">
        <v>659</v>
      </c>
      <c r="L1133" t="s">
        <v>660</v>
      </c>
      <c r="M1133" t="s">
        <v>231</v>
      </c>
      <c r="N1133" t="s">
        <v>166</v>
      </c>
      <c r="O1133" t="s">
        <v>167</v>
      </c>
      <c r="P1133" t="s">
        <v>200</v>
      </c>
      <c r="Q1133" t="s">
        <v>168</v>
      </c>
      <c r="R1133" t="s">
        <v>165</v>
      </c>
      <c r="S1133" t="s">
        <v>119</v>
      </c>
      <c r="T1133" t="s">
        <v>228</v>
      </c>
      <c r="U1133" t="s">
        <v>602</v>
      </c>
      <c r="V1133" t="s">
        <v>466</v>
      </c>
      <c r="W1133" t="s">
        <v>447</v>
      </c>
      <c r="X1133" s="51" t="str">
        <f t="shared" si="30"/>
        <v>3</v>
      </c>
      <c r="Y1133" s="51" t="str">
        <f>IF(T1133="","",IF(AND(T1133&lt;&gt;'Tabelas auxiliares'!$B$236,T1133&lt;&gt;'Tabelas auxiliares'!$B$237,T1133&lt;&gt;'Tabelas auxiliares'!$C$236,T1133&lt;&gt;'Tabelas auxiliares'!$C$237,T1133&lt;&gt;'Tabelas auxiliares'!$D$236),"FOLHA DE PESSOAL",IF(X1133='Tabelas auxiliares'!$A$237,"CUSTEIO",IF(X1133='Tabelas auxiliares'!$A$236,"INVESTIMENTO","ERRO - VERIFICAR"))))</f>
        <v>CUSTEIO</v>
      </c>
      <c r="Z1133" s="64">
        <f t="shared" si="31"/>
        <v>55185.33</v>
      </c>
      <c r="AA1133" s="44">
        <v>55185.33</v>
      </c>
    </row>
    <row r="1134" spans="1:29" x14ac:dyDescent="0.25">
      <c r="A1134" t="s">
        <v>594</v>
      </c>
      <c r="B1134" t="s">
        <v>349</v>
      </c>
      <c r="C1134" t="s">
        <v>595</v>
      </c>
      <c r="D1134" t="s">
        <v>39</v>
      </c>
      <c r="E1134" t="s">
        <v>117</v>
      </c>
      <c r="F1134" s="51" t="str">
        <f>IFERROR(VLOOKUP(D1134,'Tabelas auxiliares'!$A$3:$B$61,2,FALSE),"")</f>
        <v>PU - LOCAÇÃO DE VEÍCULOS * D.U.C</v>
      </c>
      <c r="G1134" s="51" t="str">
        <f>IFERROR(VLOOKUP($B1134,'Tabelas auxiliares'!$A$65:$C$102,2,FALSE),"")</f>
        <v>Transporte e locomoção comunitária</v>
      </c>
      <c r="H1134" s="51" t="str">
        <f>IFERROR(VLOOKUP($B1134,'Tabelas auxiliares'!$A$65:$C$102,3,FALSE),"")</f>
        <v>MOTORISTA / PNEUS FROTA OFICIAL / ABASTECIMENTO FROTA OFICIAL / TRANSPORTE EVENTUAL / TRANSPORTE INTERCAMPUS / IMPORTAÇÃO (fretes e transportes) / PEDÁGIO</v>
      </c>
      <c r="I1134" t="s">
        <v>629</v>
      </c>
      <c r="J1134" t="s">
        <v>661</v>
      </c>
      <c r="K1134" t="s">
        <v>662</v>
      </c>
      <c r="L1134" t="s">
        <v>175</v>
      </c>
      <c r="M1134" t="s">
        <v>176</v>
      </c>
      <c r="N1134" t="s">
        <v>166</v>
      </c>
      <c r="O1134" t="s">
        <v>167</v>
      </c>
      <c r="P1134" t="s">
        <v>200</v>
      </c>
      <c r="Q1134" t="s">
        <v>168</v>
      </c>
      <c r="R1134" t="s">
        <v>165</v>
      </c>
      <c r="S1134" t="s">
        <v>119</v>
      </c>
      <c r="T1134" t="s">
        <v>164</v>
      </c>
      <c r="U1134" t="s">
        <v>118</v>
      </c>
      <c r="V1134" t="s">
        <v>472</v>
      </c>
      <c r="W1134" t="s">
        <v>454</v>
      </c>
      <c r="X1134" s="51" t="str">
        <f t="shared" si="30"/>
        <v>3</v>
      </c>
      <c r="Y1134" s="51" t="str">
        <f>IF(T1134="","",IF(AND(T1134&lt;&gt;'Tabelas auxiliares'!$B$236,T1134&lt;&gt;'Tabelas auxiliares'!$B$237,T1134&lt;&gt;'Tabelas auxiliares'!$C$236,T1134&lt;&gt;'Tabelas auxiliares'!$C$237,T1134&lt;&gt;'Tabelas auxiliares'!$D$236),"FOLHA DE PESSOAL",IF(X1134='Tabelas auxiliares'!$A$237,"CUSTEIO",IF(X1134='Tabelas auxiliares'!$A$236,"INVESTIMENTO","ERRO - VERIFICAR"))))</f>
        <v>CUSTEIO</v>
      </c>
      <c r="Z1134" s="64">
        <f t="shared" si="31"/>
        <v>19784</v>
      </c>
      <c r="AA1134" s="44">
        <v>171.91</v>
      </c>
      <c r="AC1134" s="44">
        <v>19612.09</v>
      </c>
    </row>
    <row r="1135" spans="1:29" x14ac:dyDescent="0.25">
      <c r="A1135" t="s">
        <v>594</v>
      </c>
      <c r="B1135" t="s">
        <v>349</v>
      </c>
      <c r="C1135" t="s">
        <v>595</v>
      </c>
      <c r="D1135" t="s">
        <v>39</v>
      </c>
      <c r="E1135" t="s">
        <v>117</v>
      </c>
      <c r="F1135" s="51" t="str">
        <f>IFERROR(VLOOKUP(D1135,'Tabelas auxiliares'!$A$3:$B$61,2,FALSE),"")</f>
        <v>PU - LOCAÇÃO DE VEÍCULOS * D.U.C</v>
      </c>
      <c r="G1135" s="51" t="str">
        <f>IFERROR(VLOOKUP($B1135,'Tabelas auxiliares'!$A$65:$C$102,2,FALSE),"")</f>
        <v>Transporte e locomoção comunitária</v>
      </c>
      <c r="H1135" s="51" t="str">
        <f>IFERROR(VLOOKUP($B1135,'Tabelas auxiliares'!$A$65:$C$102,3,FALSE),"")</f>
        <v>MOTORISTA / PNEUS FROTA OFICIAL / ABASTECIMENTO FROTA OFICIAL / TRANSPORTE EVENTUAL / TRANSPORTE INTERCAMPUS / IMPORTAÇÃO (fretes e transportes) / PEDÁGIO</v>
      </c>
      <c r="I1135" t="s">
        <v>633</v>
      </c>
      <c r="J1135" t="s">
        <v>661</v>
      </c>
      <c r="K1135" t="s">
        <v>663</v>
      </c>
      <c r="L1135" t="s">
        <v>511</v>
      </c>
      <c r="M1135" t="s">
        <v>176</v>
      </c>
      <c r="N1135" t="s">
        <v>166</v>
      </c>
      <c r="O1135" t="s">
        <v>167</v>
      </c>
      <c r="P1135" t="s">
        <v>200</v>
      </c>
      <c r="Q1135" t="s">
        <v>168</v>
      </c>
      <c r="R1135" t="s">
        <v>165</v>
      </c>
      <c r="S1135" t="s">
        <v>119</v>
      </c>
      <c r="T1135" t="s">
        <v>164</v>
      </c>
      <c r="U1135" t="s">
        <v>118</v>
      </c>
      <c r="V1135" t="s">
        <v>472</v>
      </c>
      <c r="W1135" t="s">
        <v>454</v>
      </c>
      <c r="X1135" s="51" t="str">
        <f t="shared" si="30"/>
        <v>3</v>
      </c>
      <c r="Y1135" s="51" t="str">
        <f>IF(T1135="","",IF(AND(T1135&lt;&gt;'Tabelas auxiliares'!$B$236,T1135&lt;&gt;'Tabelas auxiliares'!$B$237,T1135&lt;&gt;'Tabelas auxiliares'!$C$236,T1135&lt;&gt;'Tabelas auxiliares'!$C$237,T1135&lt;&gt;'Tabelas auxiliares'!$D$236),"FOLHA DE PESSOAL",IF(X1135='Tabelas auxiliares'!$A$237,"CUSTEIO",IF(X1135='Tabelas auxiliares'!$A$236,"INVESTIMENTO","ERRO - VERIFICAR"))))</f>
        <v>CUSTEIO</v>
      </c>
      <c r="Z1135" s="64">
        <f t="shared" si="31"/>
        <v>84804</v>
      </c>
      <c r="AA1135" s="44">
        <v>4455</v>
      </c>
      <c r="AC1135" s="44">
        <v>80349</v>
      </c>
    </row>
    <row r="1136" spans="1:29" x14ac:dyDescent="0.25">
      <c r="A1136" t="s">
        <v>594</v>
      </c>
      <c r="B1136" t="s">
        <v>349</v>
      </c>
      <c r="C1136" t="s">
        <v>595</v>
      </c>
      <c r="D1136" t="s">
        <v>39</v>
      </c>
      <c r="E1136" t="s">
        <v>117</v>
      </c>
      <c r="F1136" s="51" t="str">
        <f>IFERROR(VLOOKUP(D1136,'Tabelas auxiliares'!$A$3:$B$61,2,FALSE),"")</f>
        <v>PU - LOCAÇÃO DE VEÍCULOS * D.U.C</v>
      </c>
      <c r="G1136" s="51" t="str">
        <f>IFERROR(VLOOKUP($B1136,'Tabelas auxiliares'!$A$65:$C$102,2,FALSE),"")</f>
        <v>Transporte e locomoção comunitária</v>
      </c>
      <c r="H1136" s="51" t="str">
        <f>IFERROR(VLOOKUP($B1136,'Tabelas auxiliares'!$A$65:$C$102,3,FALSE),"")</f>
        <v>MOTORISTA / PNEUS FROTA OFICIAL / ABASTECIMENTO FROTA OFICIAL / TRANSPORTE EVENTUAL / TRANSPORTE INTERCAMPUS / IMPORTAÇÃO (fretes e transportes) / PEDÁGIO</v>
      </c>
      <c r="I1136" t="s">
        <v>633</v>
      </c>
      <c r="J1136" t="s">
        <v>661</v>
      </c>
      <c r="K1136" t="s">
        <v>664</v>
      </c>
      <c r="L1136" t="s">
        <v>511</v>
      </c>
      <c r="M1136" t="s">
        <v>234</v>
      </c>
      <c r="N1136" t="s">
        <v>166</v>
      </c>
      <c r="O1136" t="s">
        <v>167</v>
      </c>
      <c r="P1136" t="s">
        <v>200</v>
      </c>
      <c r="Q1136" t="s">
        <v>168</v>
      </c>
      <c r="R1136" t="s">
        <v>165</v>
      </c>
      <c r="S1136" t="s">
        <v>119</v>
      </c>
      <c r="T1136" t="s">
        <v>164</v>
      </c>
      <c r="U1136" t="s">
        <v>118</v>
      </c>
      <c r="V1136" t="s">
        <v>472</v>
      </c>
      <c r="W1136" t="s">
        <v>454</v>
      </c>
      <c r="X1136" s="51" t="str">
        <f t="shared" si="30"/>
        <v>3</v>
      </c>
      <c r="Y1136" s="51" t="str">
        <f>IF(T1136="","",IF(AND(T1136&lt;&gt;'Tabelas auxiliares'!$B$236,T1136&lt;&gt;'Tabelas auxiliares'!$B$237,T1136&lt;&gt;'Tabelas auxiliares'!$C$236,T1136&lt;&gt;'Tabelas auxiliares'!$C$237,T1136&lt;&gt;'Tabelas auxiliares'!$D$236),"FOLHA DE PESSOAL",IF(X1136='Tabelas auxiliares'!$A$237,"CUSTEIO",IF(X1136='Tabelas auxiliares'!$A$236,"INVESTIMENTO","ERRO - VERIFICAR"))))</f>
        <v>CUSTEIO</v>
      </c>
      <c r="Z1136" s="64">
        <f t="shared" si="31"/>
        <v>34160</v>
      </c>
      <c r="AA1136" s="44">
        <v>22</v>
      </c>
      <c r="AC1136" s="44">
        <v>34138</v>
      </c>
    </row>
    <row r="1137" spans="1:29" x14ac:dyDescent="0.25">
      <c r="A1137" t="s">
        <v>594</v>
      </c>
      <c r="B1137" t="s">
        <v>349</v>
      </c>
      <c r="C1137" t="s">
        <v>595</v>
      </c>
      <c r="D1137" t="s">
        <v>39</v>
      </c>
      <c r="E1137" t="s">
        <v>117</v>
      </c>
      <c r="F1137" s="51" t="str">
        <f>IFERROR(VLOOKUP(D1137,'Tabelas auxiliares'!$A$3:$B$61,2,FALSE),"")</f>
        <v>PU - LOCAÇÃO DE VEÍCULOS * D.U.C</v>
      </c>
      <c r="G1137" s="51" t="str">
        <f>IFERROR(VLOOKUP($B1137,'Tabelas auxiliares'!$A$65:$C$102,2,FALSE),"")</f>
        <v>Transporte e locomoção comunitária</v>
      </c>
      <c r="H1137" s="51" t="str">
        <f>IFERROR(VLOOKUP($B1137,'Tabelas auxiliares'!$A$65:$C$102,3,FALSE),"")</f>
        <v>MOTORISTA / PNEUS FROTA OFICIAL / ABASTECIMENTO FROTA OFICIAL / TRANSPORTE EVENTUAL / TRANSPORTE INTERCAMPUS / IMPORTAÇÃO (fretes e transportes) / PEDÁGIO</v>
      </c>
      <c r="I1137" t="s">
        <v>608</v>
      </c>
      <c r="J1137" t="s">
        <v>661</v>
      </c>
      <c r="K1137" t="s">
        <v>665</v>
      </c>
      <c r="L1137" t="s">
        <v>511</v>
      </c>
      <c r="M1137" t="s">
        <v>234</v>
      </c>
      <c r="N1137" t="s">
        <v>166</v>
      </c>
      <c r="O1137" t="s">
        <v>167</v>
      </c>
      <c r="P1137" t="s">
        <v>200</v>
      </c>
      <c r="Q1137" t="s">
        <v>168</v>
      </c>
      <c r="R1137" t="s">
        <v>165</v>
      </c>
      <c r="S1137" t="s">
        <v>119</v>
      </c>
      <c r="T1137" t="s">
        <v>164</v>
      </c>
      <c r="U1137" t="s">
        <v>118</v>
      </c>
      <c r="V1137" t="s">
        <v>472</v>
      </c>
      <c r="W1137" t="s">
        <v>454</v>
      </c>
      <c r="X1137" s="51" t="str">
        <f t="shared" si="30"/>
        <v>3</v>
      </c>
      <c r="Y1137" s="51" t="str">
        <f>IF(T1137="","",IF(AND(T1137&lt;&gt;'Tabelas auxiliares'!$B$236,T1137&lt;&gt;'Tabelas auxiliares'!$B$237,T1137&lt;&gt;'Tabelas auxiliares'!$C$236,T1137&lt;&gt;'Tabelas auxiliares'!$C$237,T1137&lt;&gt;'Tabelas auxiliares'!$D$236),"FOLHA DE PESSOAL",IF(X1137='Tabelas auxiliares'!$A$237,"CUSTEIO",IF(X1137='Tabelas auxiliares'!$A$236,"INVESTIMENTO","ERRO - VERIFICAR"))))</f>
        <v>CUSTEIO</v>
      </c>
      <c r="Z1137" s="64">
        <f t="shared" si="31"/>
        <v>33900</v>
      </c>
      <c r="AA1137" s="44">
        <v>18713.2</v>
      </c>
      <c r="AC1137" s="44">
        <v>15186.8</v>
      </c>
    </row>
    <row r="1138" spans="1:29" x14ac:dyDescent="0.25">
      <c r="A1138" t="s">
        <v>594</v>
      </c>
      <c r="B1138" t="s">
        <v>349</v>
      </c>
      <c r="C1138" t="s">
        <v>595</v>
      </c>
      <c r="D1138" t="s">
        <v>39</v>
      </c>
      <c r="E1138" t="s">
        <v>117</v>
      </c>
      <c r="F1138" s="51" t="str">
        <f>IFERROR(VLOOKUP(D1138,'Tabelas auxiliares'!$A$3:$B$61,2,FALSE),"")</f>
        <v>PU - LOCAÇÃO DE VEÍCULOS * D.U.C</v>
      </c>
      <c r="G1138" s="51" t="str">
        <f>IFERROR(VLOOKUP($B1138,'Tabelas auxiliares'!$A$65:$C$102,2,FALSE),"")</f>
        <v>Transporte e locomoção comunitária</v>
      </c>
      <c r="H1138" s="51" t="str">
        <f>IFERROR(VLOOKUP($B1138,'Tabelas auxiliares'!$A$65:$C$102,3,FALSE),"")</f>
        <v>MOTORISTA / PNEUS FROTA OFICIAL / ABASTECIMENTO FROTA OFICIAL / TRANSPORTE EVENTUAL / TRANSPORTE INTERCAMPUS / IMPORTAÇÃO (fretes e transportes) / PEDÁGIO</v>
      </c>
      <c r="I1138" t="s">
        <v>620</v>
      </c>
      <c r="J1138" t="s">
        <v>661</v>
      </c>
      <c r="K1138" t="s">
        <v>666</v>
      </c>
      <c r="L1138" t="s">
        <v>175</v>
      </c>
      <c r="M1138" t="s">
        <v>234</v>
      </c>
      <c r="N1138" t="s">
        <v>166</v>
      </c>
      <c r="O1138" t="s">
        <v>167</v>
      </c>
      <c r="P1138" t="s">
        <v>200</v>
      </c>
      <c r="Q1138" t="s">
        <v>168</v>
      </c>
      <c r="R1138" t="s">
        <v>165</v>
      </c>
      <c r="S1138" t="s">
        <v>119</v>
      </c>
      <c r="T1138" t="s">
        <v>164</v>
      </c>
      <c r="U1138" t="s">
        <v>118</v>
      </c>
      <c r="V1138" t="s">
        <v>472</v>
      </c>
      <c r="W1138" t="s">
        <v>454</v>
      </c>
      <c r="X1138" s="51" t="str">
        <f t="shared" si="30"/>
        <v>3</v>
      </c>
      <c r="Y1138" s="51" t="str">
        <f>IF(T1138="","",IF(AND(T1138&lt;&gt;'Tabelas auxiliares'!$B$236,T1138&lt;&gt;'Tabelas auxiliares'!$B$237,T1138&lt;&gt;'Tabelas auxiliares'!$C$236,T1138&lt;&gt;'Tabelas auxiliares'!$C$237,T1138&lt;&gt;'Tabelas auxiliares'!$D$236),"FOLHA DE PESSOAL",IF(X1138='Tabelas auxiliares'!$A$237,"CUSTEIO",IF(X1138='Tabelas auxiliares'!$A$236,"INVESTIMENTO","ERRO - VERIFICAR"))))</f>
        <v>CUSTEIO</v>
      </c>
      <c r="Z1138" s="64">
        <f t="shared" si="31"/>
        <v>14400</v>
      </c>
      <c r="AA1138" s="44">
        <v>6900</v>
      </c>
      <c r="AC1138" s="44">
        <v>7500</v>
      </c>
    </row>
    <row r="1139" spans="1:29" x14ac:dyDescent="0.25">
      <c r="A1139" t="s">
        <v>594</v>
      </c>
      <c r="B1139" t="s">
        <v>349</v>
      </c>
      <c r="C1139" t="s">
        <v>595</v>
      </c>
      <c r="D1139" t="s">
        <v>39</v>
      </c>
      <c r="E1139" t="s">
        <v>117</v>
      </c>
      <c r="F1139" s="51" t="str">
        <f>IFERROR(VLOOKUP(D1139,'Tabelas auxiliares'!$A$3:$B$61,2,FALSE),"")</f>
        <v>PU - LOCAÇÃO DE VEÍCULOS * D.U.C</v>
      </c>
      <c r="G1139" s="51" t="str">
        <f>IFERROR(VLOOKUP($B1139,'Tabelas auxiliares'!$A$65:$C$102,2,FALSE),"")</f>
        <v>Transporte e locomoção comunitária</v>
      </c>
      <c r="H1139" s="51" t="str">
        <f>IFERROR(VLOOKUP($B1139,'Tabelas auxiliares'!$A$65:$C$102,3,FALSE),"")</f>
        <v>MOTORISTA / PNEUS FROTA OFICIAL / ABASTECIMENTO FROTA OFICIAL / TRANSPORTE EVENTUAL / TRANSPORTE INTERCAMPUS / IMPORTAÇÃO (fretes e transportes) / PEDÁGIO</v>
      </c>
      <c r="I1139" t="s">
        <v>620</v>
      </c>
      <c r="J1139" t="s">
        <v>661</v>
      </c>
      <c r="K1139" t="s">
        <v>667</v>
      </c>
      <c r="L1139" t="s">
        <v>175</v>
      </c>
      <c r="M1139" t="s">
        <v>176</v>
      </c>
      <c r="N1139" t="s">
        <v>166</v>
      </c>
      <c r="O1139" t="s">
        <v>167</v>
      </c>
      <c r="P1139" t="s">
        <v>200</v>
      </c>
      <c r="Q1139" t="s">
        <v>168</v>
      </c>
      <c r="R1139" t="s">
        <v>165</v>
      </c>
      <c r="S1139" t="s">
        <v>119</v>
      </c>
      <c r="T1139" t="s">
        <v>164</v>
      </c>
      <c r="U1139" t="s">
        <v>118</v>
      </c>
      <c r="V1139" t="s">
        <v>472</v>
      </c>
      <c r="W1139" t="s">
        <v>454</v>
      </c>
      <c r="X1139" s="51" t="str">
        <f t="shared" si="30"/>
        <v>3</v>
      </c>
      <c r="Y1139" s="51" t="str">
        <f>IF(T1139="","",IF(AND(T1139&lt;&gt;'Tabelas auxiliares'!$B$236,T1139&lt;&gt;'Tabelas auxiliares'!$B$237,T1139&lt;&gt;'Tabelas auxiliares'!$C$236,T1139&lt;&gt;'Tabelas auxiliares'!$C$237,T1139&lt;&gt;'Tabelas auxiliares'!$D$236),"FOLHA DE PESSOAL",IF(X1139='Tabelas auxiliares'!$A$237,"CUSTEIO",IF(X1139='Tabelas auxiliares'!$A$236,"INVESTIMENTO","ERRO - VERIFICAR"))))</f>
        <v>CUSTEIO</v>
      </c>
      <c r="Z1139" s="64">
        <f t="shared" si="31"/>
        <v>112750</v>
      </c>
      <c r="AA1139" s="44">
        <v>45157.78</v>
      </c>
      <c r="AC1139" s="44">
        <v>67592.22</v>
      </c>
    </row>
    <row r="1140" spans="1:29" x14ac:dyDescent="0.25">
      <c r="A1140" t="s">
        <v>594</v>
      </c>
      <c r="B1140" t="s">
        <v>349</v>
      </c>
      <c r="C1140" t="s">
        <v>595</v>
      </c>
      <c r="D1140" t="s">
        <v>39</v>
      </c>
      <c r="E1140" t="s">
        <v>117</v>
      </c>
      <c r="F1140" s="51" t="str">
        <f>IFERROR(VLOOKUP(D1140,'Tabelas auxiliares'!$A$3:$B$61,2,FALSE),"")</f>
        <v>PU - LOCAÇÃO DE VEÍCULOS * D.U.C</v>
      </c>
      <c r="G1140" s="51" t="str">
        <f>IFERROR(VLOOKUP($B1140,'Tabelas auxiliares'!$A$65:$C$102,2,FALSE),"")</f>
        <v>Transporte e locomoção comunitária</v>
      </c>
      <c r="H1140" s="51" t="str">
        <f>IFERROR(VLOOKUP($B1140,'Tabelas auxiliares'!$A$65:$C$102,3,FALSE),"")</f>
        <v>MOTORISTA / PNEUS FROTA OFICIAL / ABASTECIMENTO FROTA OFICIAL / TRANSPORTE EVENTUAL / TRANSPORTE INTERCAMPUS / IMPORTAÇÃO (fretes e transportes) / PEDÁGIO</v>
      </c>
      <c r="I1140" t="s">
        <v>617</v>
      </c>
      <c r="J1140" t="s">
        <v>644</v>
      </c>
      <c r="K1140" t="s">
        <v>668</v>
      </c>
      <c r="L1140" t="s">
        <v>669</v>
      </c>
      <c r="M1140" t="s">
        <v>174</v>
      </c>
      <c r="N1140" t="s">
        <v>169</v>
      </c>
      <c r="O1140" t="s">
        <v>167</v>
      </c>
      <c r="P1140" t="s">
        <v>640</v>
      </c>
      <c r="Q1140" t="s">
        <v>168</v>
      </c>
      <c r="R1140" t="s">
        <v>165</v>
      </c>
      <c r="S1140" t="s">
        <v>119</v>
      </c>
      <c r="T1140" t="s">
        <v>228</v>
      </c>
      <c r="U1140" t="s">
        <v>641</v>
      </c>
      <c r="V1140" t="s">
        <v>472</v>
      </c>
      <c r="W1140" t="s">
        <v>454</v>
      </c>
      <c r="X1140" s="51" t="str">
        <f t="shared" si="30"/>
        <v>3</v>
      </c>
      <c r="Y1140" s="51" t="str">
        <f>IF(T1140="","",IF(AND(T1140&lt;&gt;'Tabelas auxiliares'!$B$236,T1140&lt;&gt;'Tabelas auxiliares'!$B$237,T1140&lt;&gt;'Tabelas auxiliares'!$C$236,T1140&lt;&gt;'Tabelas auxiliares'!$C$237,T1140&lt;&gt;'Tabelas auxiliares'!$D$236),"FOLHA DE PESSOAL",IF(X1140='Tabelas auxiliares'!$A$237,"CUSTEIO",IF(X1140='Tabelas auxiliares'!$A$236,"INVESTIMENTO","ERRO - VERIFICAR"))))</f>
        <v>CUSTEIO</v>
      </c>
      <c r="Z1140" s="64">
        <f t="shared" si="31"/>
        <v>4950</v>
      </c>
      <c r="AB1140" s="44">
        <v>4950</v>
      </c>
    </row>
    <row r="1141" spans="1:29" x14ac:dyDescent="0.25">
      <c r="A1141" t="s">
        <v>594</v>
      </c>
      <c r="B1141" t="s">
        <v>349</v>
      </c>
      <c r="C1141" t="s">
        <v>595</v>
      </c>
      <c r="D1141" t="s">
        <v>39</v>
      </c>
      <c r="E1141" t="s">
        <v>117</v>
      </c>
      <c r="F1141" s="51" t="str">
        <f>IFERROR(VLOOKUP(D1141,'Tabelas auxiliares'!$A$3:$B$61,2,FALSE),"")</f>
        <v>PU - LOCAÇÃO DE VEÍCULOS * D.U.C</v>
      </c>
      <c r="G1141" s="51" t="str">
        <f>IFERROR(VLOOKUP($B1141,'Tabelas auxiliares'!$A$65:$C$102,2,FALSE),"")</f>
        <v>Transporte e locomoção comunitária</v>
      </c>
      <c r="H1141" s="51" t="str">
        <f>IFERROR(VLOOKUP($B1141,'Tabelas auxiliares'!$A$65:$C$102,3,FALSE),"")</f>
        <v>MOTORISTA / PNEUS FROTA OFICIAL / ABASTECIMENTO FROTA OFICIAL / TRANSPORTE EVENTUAL / TRANSPORTE INTERCAMPUS / IMPORTAÇÃO (fretes e transportes) / PEDÁGIO</v>
      </c>
      <c r="I1141" t="s">
        <v>617</v>
      </c>
      <c r="J1141" t="s">
        <v>644</v>
      </c>
      <c r="K1141" t="s">
        <v>670</v>
      </c>
      <c r="L1141" t="s">
        <v>669</v>
      </c>
      <c r="M1141" t="s">
        <v>671</v>
      </c>
      <c r="N1141" t="s">
        <v>169</v>
      </c>
      <c r="O1141" t="s">
        <v>167</v>
      </c>
      <c r="P1141" t="s">
        <v>640</v>
      </c>
      <c r="Q1141" t="s">
        <v>168</v>
      </c>
      <c r="R1141" t="s">
        <v>165</v>
      </c>
      <c r="S1141" t="s">
        <v>119</v>
      </c>
      <c r="T1141" t="s">
        <v>228</v>
      </c>
      <c r="U1141" t="s">
        <v>641</v>
      </c>
      <c r="V1141" t="s">
        <v>472</v>
      </c>
      <c r="W1141" t="s">
        <v>454</v>
      </c>
      <c r="X1141" s="51" t="str">
        <f t="shared" si="30"/>
        <v>3</v>
      </c>
      <c r="Y1141" s="51" t="str">
        <f>IF(T1141="","",IF(AND(T1141&lt;&gt;'Tabelas auxiliares'!$B$236,T1141&lt;&gt;'Tabelas auxiliares'!$B$237,T1141&lt;&gt;'Tabelas auxiliares'!$C$236,T1141&lt;&gt;'Tabelas auxiliares'!$C$237,T1141&lt;&gt;'Tabelas auxiliares'!$D$236),"FOLHA DE PESSOAL",IF(X1141='Tabelas auxiliares'!$A$237,"CUSTEIO",IF(X1141='Tabelas auxiliares'!$A$236,"INVESTIMENTO","ERRO - VERIFICAR"))))</f>
        <v>CUSTEIO</v>
      </c>
      <c r="Z1141" s="64">
        <f t="shared" si="31"/>
        <v>65034.55</v>
      </c>
      <c r="AA1141" s="44">
        <v>2776.1</v>
      </c>
      <c r="AB1141" s="44">
        <v>6213.45</v>
      </c>
      <c r="AC1141" s="44">
        <v>56045</v>
      </c>
    </row>
    <row r="1142" spans="1:29" x14ac:dyDescent="0.25">
      <c r="A1142" t="s">
        <v>594</v>
      </c>
      <c r="B1142" t="s">
        <v>349</v>
      </c>
      <c r="C1142" t="s">
        <v>595</v>
      </c>
      <c r="D1142" t="s">
        <v>39</v>
      </c>
      <c r="E1142" t="s">
        <v>117</v>
      </c>
      <c r="F1142" s="51" t="str">
        <f>IFERROR(VLOOKUP(D1142,'Tabelas auxiliares'!$A$3:$B$61,2,FALSE),"")</f>
        <v>PU - LOCAÇÃO DE VEÍCULOS * D.U.C</v>
      </c>
      <c r="G1142" s="51" t="str">
        <f>IFERROR(VLOOKUP($B1142,'Tabelas auxiliares'!$A$65:$C$102,2,FALSE),"")</f>
        <v>Transporte e locomoção comunitária</v>
      </c>
      <c r="H1142" s="51" t="str">
        <f>IFERROR(VLOOKUP($B1142,'Tabelas auxiliares'!$A$65:$C$102,3,FALSE),"")</f>
        <v>MOTORISTA / PNEUS FROTA OFICIAL / ABASTECIMENTO FROTA OFICIAL / TRANSPORTE EVENTUAL / TRANSPORTE INTERCAMPUS / IMPORTAÇÃO (fretes e transportes) / PEDÁGIO</v>
      </c>
      <c r="I1142" t="s">
        <v>603</v>
      </c>
      <c r="J1142" t="s">
        <v>644</v>
      </c>
      <c r="K1142" t="s">
        <v>672</v>
      </c>
      <c r="L1142" t="s">
        <v>673</v>
      </c>
      <c r="M1142" t="s">
        <v>671</v>
      </c>
      <c r="N1142" t="s">
        <v>169</v>
      </c>
      <c r="O1142" t="s">
        <v>167</v>
      </c>
      <c r="P1142" t="s">
        <v>640</v>
      </c>
      <c r="Q1142" t="s">
        <v>168</v>
      </c>
      <c r="R1142" t="s">
        <v>165</v>
      </c>
      <c r="S1142" t="s">
        <v>119</v>
      </c>
      <c r="T1142" t="s">
        <v>228</v>
      </c>
      <c r="U1142" t="s">
        <v>641</v>
      </c>
      <c r="V1142" t="s">
        <v>472</v>
      </c>
      <c r="W1142" t="s">
        <v>454</v>
      </c>
      <c r="X1142" s="51" t="str">
        <f t="shared" si="30"/>
        <v>3</v>
      </c>
      <c r="Y1142" s="51" t="str">
        <f>IF(T1142="","",IF(AND(T1142&lt;&gt;'Tabelas auxiliares'!$B$236,T1142&lt;&gt;'Tabelas auxiliares'!$B$237,T1142&lt;&gt;'Tabelas auxiliares'!$C$236,T1142&lt;&gt;'Tabelas auxiliares'!$C$237,T1142&lt;&gt;'Tabelas auxiliares'!$D$236),"FOLHA DE PESSOAL",IF(X1142='Tabelas auxiliares'!$A$237,"CUSTEIO",IF(X1142='Tabelas auxiliares'!$A$236,"INVESTIMENTO","ERRO - VERIFICAR"))))</f>
        <v>CUSTEIO</v>
      </c>
      <c r="Z1142" s="64">
        <f t="shared" si="31"/>
        <v>167500</v>
      </c>
      <c r="AA1142" s="44">
        <v>92459.1</v>
      </c>
      <c r="AB1142" s="44">
        <v>53336.6</v>
      </c>
      <c r="AC1142" s="44">
        <v>21704.3</v>
      </c>
    </row>
    <row r="1143" spans="1:29" x14ac:dyDescent="0.25">
      <c r="A1143" t="s">
        <v>594</v>
      </c>
      <c r="B1143" t="s">
        <v>349</v>
      </c>
      <c r="C1143" t="s">
        <v>595</v>
      </c>
      <c r="D1143" t="s">
        <v>39</v>
      </c>
      <c r="E1143" t="s">
        <v>117</v>
      </c>
      <c r="F1143" s="51" t="str">
        <f>IFERROR(VLOOKUP(D1143,'Tabelas auxiliares'!$A$3:$B$61,2,FALSE),"")</f>
        <v>PU - LOCAÇÃO DE VEÍCULOS * D.U.C</v>
      </c>
      <c r="G1143" s="51" t="str">
        <f>IFERROR(VLOOKUP($B1143,'Tabelas auxiliares'!$A$65:$C$102,2,FALSE),"")</f>
        <v>Transporte e locomoção comunitária</v>
      </c>
      <c r="H1143" s="51" t="str">
        <f>IFERROR(VLOOKUP($B1143,'Tabelas auxiliares'!$A$65:$C$102,3,FALSE),"")</f>
        <v>MOTORISTA / PNEUS FROTA OFICIAL / ABASTECIMENTO FROTA OFICIAL / TRANSPORTE EVENTUAL / TRANSPORTE INTERCAMPUS / IMPORTAÇÃO (fretes e transportes) / PEDÁGIO</v>
      </c>
      <c r="I1143" t="s">
        <v>603</v>
      </c>
      <c r="J1143" t="s">
        <v>644</v>
      </c>
      <c r="K1143" t="s">
        <v>674</v>
      </c>
      <c r="L1143" t="s">
        <v>673</v>
      </c>
      <c r="M1143" t="s">
        <v>174</v>
      </c>
      <c r="N1143" t="s">
        <v>166</v>
      </c>
      <c r="O1143" t="s">
        <v>167</v>
      </c>
      <c r="P1143" t="s">
        <v>200</v>
      </c>
      <c r="Q1143" t="s">
        <v>168</v>
      </c>
      <c r="R1143" t="s">
        <v>165</v>
      </c>
      <c r="S1143" t="s">
        <v>119</v>
      </c>
      <c r="T1143" t="s">
        <v>228</v>
      </c>
      <c r="U1143" t="s">
        <v>602</v>
      </c>
      <c r="V1143" t="s">
        <v>472</v>
      </c>
      <c r="W1143" t="s">
        <v>454</v>
      </c>
      <c r="X1143" s="51" t="str">
        <f t="shared" si="30"/>
        <v>3</v>
      </c>
      <c r="Y1143" s="51" t="str">
        <f>IF(T1143="","",IF(AND(T1143&lt;&gt;'Tabelas auxiliares'!$B$236,T1143&lt;&gt;'Tabelas auxiliares'!$B$237,T1143&lt;&gt;'Tabelas auxiliares'!$C$236,T1143&lt;&gt;'Tabelas auxiliares'!$C$237,T1143&lt;&gt;'Tabelas auxiliares'!$D$236),"FOLHA DE PESSOAL",IF(X1143='Tabelas auxiliares'!$A$237,"CUSTEIO",IF(X1143='Tabelas auxiliares'!$A$236,"INVESTIMENTO","ERRO - VERIFICAR"))))</f>
        <v>CUSTEIO</v>
      </c>
      <c r="Z1143" s="64">
        <f t="shared" si="31"/>
        <v>29150</v>
      </c>
      <c r="AA1143" s="44">
        <v>18975</v>
      </c>
      <c r="AB1143" s="44">
        <v>10175</v>
      </c>
    </row>
    <row r="1144" spans="1:29" x14ac:dyDescent="0.25">
      <c r="A1144" t="s">
        <v>594</v>
      </c>
      <c r="B1144" t="s">
        <v>349</v>
      </c>
      <c r="C1144" t="s">
        <v>595</v>
      </c>
      <c r="D1144" t="s">
        <v>39</v>
      </c>
      <c r="E1144" t="s">
        <v>117</v>
      </c>
      <c r="F1144" s="51" t="str">
        <f>IFERROR(VLOOKUP(D1144,'Tabelas auxiliares'!$A$3:$B$61,2,FALSE),"")</f>
        <v>PU - LOCAÇÃO DE VEÍCULOS * D.U.C</v>
      </c>
      <c r="G1144" s="51" t="str">
        <f>IFERROR(VLOOKUP($B1144,'Tabelas auxiliares'!$A$65:$C$102,2,FALSE),"")</f>
        <v>Transporte e locomoção comunitária</v>
      </c>
      <c r="H1144" s="51" t="str">
        <f>IFERROR(VLOOKUP($B1144,'Tabelas auxiliares'!$A$65:$C$102,3,FALSE),"")</f>
        <v>MOTORISTA / PNEUS FROTA OFICIAL / ABASTECIMENTO FROTA OFICIAL / TRANSPORTE EVENTUAL / TRANSPORTE INTERCAMPUS / IMPORTAÇÃO (fretes e transportes) / PEDÁGIO</v>
      </c>
      <c r="I1144" t="s">
        <v>603</v>
      </c>
      <c r="J1144" t="s">
        <v>644</v>
      </c>
      <c r="K1144" t="s">
        <v>675</v>
      </c>
      <c r="L1144" t="s">
        <v>673</v>
      </c>
      <c r="M1144" t="s">
        <v>174</v>
      </c>
      <c r="N1144" t="s">
        <v>169</v>
      </c>
      <c r="O1144" t="s">
        <v>167</v>
      </c>
      <c r="P1144" t="s">
        <v>640</v>
      </c>
      <c r="Q1144" t="s">
        <v>168</v>
      </c>
      <c r="R1144" t="s">
        <v>165</v>
      </c>
      <c r="S1144" t="s">
        <v>119</v>
      </c>
      <c r="T1144" t="s">
        <v>228</v>
      </c>
      <c r="U1144" t="s">
        <v>641</v>
      </c>
      <c r="V1144" t="s">
        <v>472</v>
      </c>
      <c r="W1144" t="s">
        <v>454</v>
      </c>
      <c r="X1144" s="51" t="str">
        <f t="shared" si="30"/>
        <v>3</v>
      </c>
      <c r="Y1144" s="51" t="str">
        <f>IF(T1144="","",IF(AND(T1144&lt;&gt;'Tabelas auxiliares'!$B$236,T1144&lt;&gt;'Tabelas auxiliares'!$B$237,T1144&lt;&gt;'Tabelas auxiliares'!$C$236,T1144&lt;&gt;'Tabelas auxiliares'!$C$237,T1144&lt;&gt;'Tabelas auxiliares'!$D$236),"FOLHA DE PESSOAL",IF(X1144='Tabelas auxiliares'!$A$237,"CUSTEIO",IF(X1144='Tabelas auxiliares'!$A$236,"INVESTIMENTO","ERRO - VERIFICAR"))))</f>
        <v>CUSTEIO</v>
      </c>
      <c r="Z1144" s="64">
        <f t="shared" si="31"/>
        <v>3300</v>
      </c>
      <c r="AA1144" s="44">
        <v>1650</v>
      </c>
      <c r="AB1144" s="44">
        <v>1650</v>
      </c>
    </row>
    <row r="1145" spans="1:29" x14ac:dyDescent="0.25">
      <c r="A1145" t="s">
        <v>594</v>
      </c>
      <c r="B1145" t="s">
        <v>349</v>
      </c>
      <c r="C1145" t="s">
        <v>595</v>
      </c>
      <c r="D1145" t="s">
        <v>39</v>
      </c>
      <c r="E1145" t="s">
        <v>117</v>
      </c>
      <c r="F1145" s="51" t="str">
        <f>IFERROR(VLOOKUP(D1145,'Tabelas auxiliares'!$A$3:$B$61,2,FALSE),"")</f>
        <v>PU - LOCAÇÃO DE VEÍCULOS * D.U.C</v>
      </c>
      <c r="G1145" s="51" t="str">
        <f>IFERROR(VLOOKUP($B1145,'Tabelas auxiliares'!$A$65:$C$102,2,FALSE),"")</f>
        <v>Transporte e locomoção comunitária</v>
      </c>
      <c r="H1145" s="51" t="str">
        <f>IFERROR(VLOOKUP($B1145,'Tabelas auxiliares'!$A$65:$C$102,3,FALSE),"")</f>
        <v>MOTORISTA / PNEUS FROTA OFICIAL / ABASTECIMENTO FROTA OFICIAL / TRANSPORTE EVENTUAL / TRANSPORTE INTERCAMPUS / IMPORTAÇÃO (fretes e transportes) / PEDÁGIO</v>
      </c>
      <c r="I1145" t="s">
        <v>630</v>
      </c>
      <c r="J1145" t="s">
        <v>676</v>
      </c>
      <c r="K1145" t="s">
        <v>677</v>
      </c>
      <c r="L1145" t="s">
        <v>678</v>
      </c>
      <c r="M1145" t="s">
        <v>174</v>
      </c>
      <c r="N1145" t="s">
        <v>166</v>
      </c>
      <c r="O1145" t="s">
        <v>167</v>
      </c>
      <c r="P1145" t="s">
        <v>200</v>
      </c>
      <c r="Q1145" t="s">
        <v>168</v>
      </c>
      <c r="R1145" t="s">
        <v>165</v>
      </c>
      <c r="S1145" t="s">
        <v>119</v>
      </c>
      <c r="T1145" t="s">
        <v>228</v>
      </c>
      <c r="U1145" t="s">
        <v>602</v>
      </c>
      <c r="V1145" t="s">
        <v>472</v>
      </c>
      <c r="W1145" t="s">
        <v>454</v>
      </c>
      <c r="X1145" s="51" t="str">
        <f t="shared" si="30"/>
        <v>3</v>
      </c>
      <c r="Y1145" s="51" t="str">
        <f>IF(T1145="","",IF(AND(T1145&lt;&gt;'Tabelas auxiliares'!$B$236,T1145&lt;&gt;'Tabelas auxiliares'!$B$237,T1145&lt;&gt;'Tabelas auxiliares'!$C$236,T1145&lt;&gt;'Tabelas auxiliares'!$C$237,T1145&lt;&gt;'Tabelas auxiliares'!$D$236),"FOLHA DE PESSOAL",IF(X1145='Tabelas auxiliares'!$A$237,"CUSTEIO",IF(X1145='Tabelas auxiliares'!$A$236,"INVESTIMENTO","ERRO - VERIFICAR"))))</f>
        <v>CUSTEIO</v>
      </c>
      <c r="Z1145" s="64">
        <f t="shared" si="31"/>
        <v>19800</v>
      </c>
      <c r="AA1145" s="44">
        <v>19800</v>
      </c>
    </row>
    <row r="1146" spans="1:29" x14ac:dyDescent="0.25">
      <c r="A1146" t="s">
        <v>594</v>
      </c>
      <c r="B1146" t="s">
        <v>349</v>
      </c>
      <c r="C1146" t="s">
        <v>595</v>
      </c>
      <c r="D1146" t="s">
        <v>39</v>
      </c>
      <c r="E1146" t="s">
        <v>117</v>
      </c>
      <c r="F1146" s="51" t="str">
        <f>IFERROR(VLOOKUP(D1146,'Tabelas auxiliares'!$A$3:$B$61,2,FALSE),"")</f>
        <v>PU - LOCAÇÃO DE VEÍCULOS * D.U.C</v>
      </c>
      <c r="G1146" s="51" t="str">
        <f>IFERROR(VLOOKUP($B1146,'Tabelas auxiliares'!$A$65:$C$102,2,FALSE),"")</f>
        <v>Transporte e locomoção comunitária</v>
      </c>
      <c r="H1146" s="51" t="str">
        <f>IFERROR(VLOOKUP($B1146,'Tabelas auxiliares'!$A$65:$C$102,3,FALSE),"")</f>
        <v>MOTORISTA / PNEUS FROTA OFICIAL / ABASTECIMENTO FROTA OFICIAL / TRANSPORTE EVENTUAL / TRANSPORTE INTERCAMPUS / IMPORTAÇÃO (fretes e transportes) / PEDÁGIO</v>
      </c>
      <c r="I1146" t="s">
        <v>600</v>
      </c>
      <c r="J1146" t="s">
        <v>644</v>
      </c>
      <c r="K1146" t="s">
        <v>679</v>
      </c>
      <c r="L1146" t="s">
        <v>678</v>
      </c>
      <c r="M1146" t="s">
        <v>671</v>
      </c>
      <c r="N1146" t="s">
        <v>166</v>
      </c>
      <c r="O1146" t="s">
        <v>167</v>
      </c>
      <c r="P1146" t="s">
        <v>200</v>
      </c>
      <c r="Q1146" t="s">
        <v>168</v>
      </c>
      <c r="R1146" t="s">
        <v>165</v>
      </c>
      <c r="S1146" t="s">
        <v>597</v>
      </c>
      <c r="T1146" t="s">
        <v>164</v>
      </c>
      <c r="U1146" t="s">
        <v>118</v>
      </c>
      <c r="V1146" t="s">
        <v>472</v>
      </c>
      <c r="W1146" t="s">
        <v>454</v>
      </c>
      <c r="X1146" s="51" t="str">
        <f t="shared" si="30"/>
        <v>3</v>
      </c>
      <c r="Y1146" s="51" t="str">
        <f>IF(T1146="","",IF(AND(T1146&lt;&gt;'Tabelas auxiliares'!$B$236,T1146&lt;&gt;'Tabelas auxiliares'!$B$237,T1146&lt;&gt;'Tabelas auxiliares'!$C$236,T1146&lt;&gt;'Tabelas auxiliares'!$C$237,T1146&lt;&gt;'Tabelas auxiliares'!$D$236),"FOLHA DE PESSOAL",IF(X1146='Tabelas auxiliares'!$A$237,"CUSTEIO",IF(X1146='Tabelas auxiliares'!$A$236,"INVESTIMENTO","ERRO - VERIFICAR"))))</f>
        <v>CUSTEIO</v>
      </c>
      <c r="Z1146" s="64">
        <f t="shared" si="31"/>
        <v>76107</v>
      </c>
      <c r="AA1146" s="44">
        <v>75418.399999999994</v>
      </c>
      <c r="AB1146" s="44">
        <v>688.6</v>
      </c>
    </row>
    <row r="1147" spans="1:29" x14ac:dyDescent="0.25">
      <c r="A1147" t="s">
        <v>594</v>
      </c>
      <c r="B1147" t="s">
        <v>352</v>
      </c>
      <c r="C1147" t="s">
        <v>595</v>
      </c>
      <c r="D1147" t="s">
        <v>15</v>
      </c>
      <c r="E1147" t="s">
        <v>117</v>
      </c>
      <c r="F1147" s="51" t="str">
        <f>IFERROR(VLOOKUP(D1147,'Tabelas auxiliares'!$A$3:$B$61,2,FALSE),"")</f>
        <v>PROPES - PRÓ-REITORIA DE PESQUISA / CEM</v>
      </c>
      <c r="G1147" s="51" t="str">
        <f>IFERROR(VLOOKUP($B1147,'Tabelas auxiliares'!$A$65:$C$102,2,FALSE),"")</f>
        <v>Diárias e passagens nacionais</v>
      </c>
      <c r="H1147" s="51" t="str">
        <f>IFERROR(VLOOKUP($B1147,'Tabelas auxiliares'!$A$65:$C$102,3,FALSE),"")</f>
        <v>PASSAGENS NACIONAIS / DIÁRIAS NACIONAIS / REEMBOLSO DE PASSAGENS TERRESTRES</v>
      </c>
      <c r="I1147" t="s">
        <v>680</v>
      </c>
      <c r="J1147" t="s">
        <v>681</v>
      </c>
      <c r="K1147" t="s">
        <v>682</v>
      </c>
      <c r="L1147" t="s">
        <v>177</v>
      </c>
      <c r="M1147" t="s">
        <v>165</v>
      </c>
      <c r="N1147" t="s">
        <v>166</v>
      </c>
      <c r="O1147" t="s">
        <v>167</v>
      </c>
      <c r="P1147" t="s">
        <v>200</v>
      </c>
      <c r="Q1147" t="s">
        <v>168</v>
      </c>
      <c r="R1147" t="s">
        <v>165</v>
      </c>
      <c r="S1147" t="s">
        <v>119</v>
      </c>
      <c r="T1147" t="s">
        <v>164</v>
      </c>
      <c r="U1147" t="s">
        <v>118</v>
      </c>
      <c r="V1147" t="s">
        <v>473</v>
      </c>
      <c r="W1147" t="s">
        <v>455</v>
      </c>
      <c r="X1147" s="51" t="str">
        <f t="shared" si="30"/>
        <v>3</v>
      </c>
      <c r="Y1147" s="51" t="str">
        <f>IF(T1147="","",IF(AND(T1147&lt;&gt;'Tabelas auxiliares'!$B$236,T1147&lt;&gt;'Tabelas auxiliares'!$B$237,T1147&lt;&gt;'Tabelas auxiliares'!$C$236,T1147&lt;&gt;'Tabelas auxiliares'!$C$237,T1147&lt;&gt;'Tabelas auxiliares'!$D$236),"FOLHA DE PESSOAL",IF(X1147='Tabelas auxiliares'!$A$237,"CUSTEIO",IF(X1147='Tabelas auxiliares'!$A$236,"INVESTIMENTO","ERRO - VERIFICAR"))))</f>
        <v>CUSTEIO</v>
      </c>
      <c r="Z1147" s="64">
        <f t="shared" si="31"/>
        <v>9000</v>
      </c>
      <c r="AA1147" s="44">
        <v>732.83</v>
      </c>
      <c r="AC1147" s="44">
        <v>8267.17</v>
      </c>
    </row>
    <row r="1148" spans="1:29" x14ac:dyDescent="0.25">
      <c r="A1148" t="s">
        <v>594</v>
      </c>
      <c r="B1148" t="s">
        <v>352</v>
      </c>
      <c r="C1148" t="s">
        <v>595</v>
      </c>
      <c r="D1148" t="s">
        <v>15</v>
      </c>
      <c r="E1148" t="s">
        <v>117</v>
      </c>
      <c r="F1148" s="51" t="str">
        <f>IFERROR(VLOOKUP(D1148,'Tabelas auxiliares'!$A$3:$B$61,2,FALSE),"")</f>
        <v>PROPES - PRÓ-REITORIA DE PESQUISA / CEM</v>
      </c>
      <c r="G1148" s="51" t="str">
        <f>IFERROR(VLOOKUP($B1148,'Tabelas auxiliares'!$A$65:$C$102,2,FALSE),"")</f>
        <v>Diárias e passagens nacionais</v>
      </c>
      <c r="H1148" s="51" t="str">
        <f>IFERROR(VLOOKUP($B1148,'Tabelas auxiliares'!$A$65:$C$102,3,FALSE),"")</f>
        <v>PASSAGENS NACIONAIS / DIÁRIAS NACIONAIS / REEMBOLSO DE PASSAGENS TERRESTRES</v>
      </c>
      <c r="I1148" t="s">
        <v>680</v>
      </c>
      <c r="J1148" t="s">
        <v>681</v>
      </c>
      <c r="K1148" t="s">
        <v>683</v>
      </c>
      <c r="L1148" t="s">
        <v>178</v>
      </c>
      <c r="M1148" t="s">
        <v>165</v>
      </c>
      <c r="N1148" t="s">
        <v>166</v>
      </c>
      <c r="O1148" t="s">
        <v>167</v>
      </c>
      <c r="P1148" t="s">
        <v>200</v>
      </c>
      <c r="Q1148" t="s">
        <v>168</v>
      </c>
      <c r="R1148" t="s">
        <v>165</v>
      </c>
      <c r="S1148" t="s">
        <v>119</v>
      </c>
      <c r="T1148" t="s">
        <v>164</v>
      </c>
      <c r="U1148" t="s">
        <v>118</v>
      </c>
      <c r="V1148" t="s">
        <v>465</v>
      </c>
      <c r="W1148" t="s">
        <v>509</v>
      </c>
      <c r="X1148" s="51" t="str">
        <f t="shared" si="30"/>
        <v>3</v>
      </c>
      <c r="Y1148" s="51" t="str">
        <f>IF(T1148="","",IF(AND(T1148&lt;&gt;'Tabelas auxiliares'!$B$236,T1148&lt;&gt;'Tabelas auxiliares'!$B$237,T1148&lt;&gt;'Tabelas auxiliares'!$C$236,T1148&lt;&gt;'Tabelas auxiliares'!$C$237,T1148&lt;&gt;'Tabelas auxiliares'!$D$236),"FOLHA DE PESSOAL",IF(X1148='Tabelas auxiliares'!$A$237,"CUSTEIO",IF(X1148='Tabelas auxiliares'!$A$236,"INVESTIMENTO","ERRO - VERIFICAR"))))</f>
        <v>CUSTEIO</v>
      </c>
      <c r="Z1148" s="64">
        <f t="shared" si="31"/>
        <v>5000</v>
      </c>
      <c r="AA1148" s="44">
        <v>5000</v>
      </c>
    </row>
    <row r="1149" spans="1:29" x14ac:dyDescent="0.25">
      <c r="A1149" t="s">
        <v>594</v>
      </c>
      <c r="B1149" t="s">
        <v>352</v>
      </c>
      <c r="C1149" t="s">
        <v>595</v>
      </c>
      <c r="D1149" t="s">
        <v>15</v>
      </c>
      <c r="E1149" t="s">
        <v>117</v>
      </c>
      <c r="F1149" s="51" t="str">
        <f>IFERROR(VLOOKUP(D1149,'Tabelas auxiliares'!$A$3:$B$61,2,FALSE),"")</f>
        <v>PROPES - PRÓ-REITORIA DE PESQUISA / CEM</v>
      </c>
      <c r="G1149" s="51" t="str">
        <f>IFERROR(VLOOKUP($B1149,'Tabelas auxiliares'!$A$65:$C$102,2,FALSE),"")</f>
        <v>Diárias e passagens nacionais</v>
      </c>
      <c r="H1149" s="51" t="str">
        <f>IFERROR(VLOOKUP($B1149,'Tabelas auxiliares'!$A$65:$C$102,3,FALSE),"")</f>
        <v>PASSAGENS NACIONAIS / DIÁRIAS NACIONAIS / REEMBOLSO DE PASSAGENS TERRESTRES</v>
      </c>
      <c r="I1149" t="s">
        <v>680</v>
      </c>
      <c r="J1149" t="s">
        <v>681</v>
      </c>
      <c r="K1149" t="s">
        <v>684</v>
      </c>
      <c r="L1149" t="s">
        <v>179</v>
      </c>
      <c r="M1149" t="s">
        <v>165</v>
      </c>
      <c r="N1149" t="s">
        <v>166</v>
      </c>
      <c r="O1149" t="s">
        <v>167</v>
      </c>
      <c r="P1149" t="s">
        <v>200</v>
      </c>
      <c r="Q1149" t="s">
        <v>168</v>
      </c>
      <c r="R1149" t="s">
        <v>165</v>
      </c>
      <c r="S1149" t="s">
        <v>119</v>
      </c>
      <c r="T1149" t="s">
        <v>164</v>
      </c>
      <c r="U1149" t="s">
        <v>118</v>
      </c>
      <c r="V1149" t="s">
        <v>474</v>
      </c>
      <c r="W1149" t="s">
        <v>512</v>
      </c>
      <c r="X1149" s="51" t="str">
        <f t="shared" si="30"/>
        <v>3</v>
      </c>
      <c r="Y1149" s="51" t="str">
        <f>IF(T1149="","",IF(AND(T1149&lt;&gt;'Tabelas auxiliares'!$B$236,T1149&lt;&gt;'Tabelas auxiliares'!$B$237,T1149&lt;&gt;'Tabelas auxiliares'!$C$236,T1149&lt;&gt;'Tabelas auxiliares'!$C$237,T1149&lt;&gt;'Tabelas auxiliares'!$D$236),"FOLHA DE PESSOAL",IF(X1149='Tabelas auxiliares'!$A$237,"CUSTEIO",IF(X1149='Tabelas auxiliares'!$A$236,"INVESTIMENTO","ERRO - VERIFICAR"))))</f>
        <v>CUSTEIO</v>
      </c>
      <c r="Z1149" s="64">
        <f t="shared" si="31"/>
        <v>6000</v>
      </c>
      <c r="AA1149" s="44">
        <v>58.08</v>
      </c>
      <c r="AC1149" s="44">
        <v>5941.92</v>
      </c>
    </row>
    <row r="1150" spans="1:29" x14ac:dyDescent="0.25">
      <c r="A1150" t="s">
        <v>594</v>
      </c>
      <c r="B1150" t="s">
        <v>352</v>
      </c>
      <c r="C1150" t="s">
        <v>595</v>
      </c>
      <c r="D1150" t="s">
        <v>17</v>
      </c>
      <c r="E1150" t="s">
        <v>117</v>
      </c>
      <c r="F1150" s="51" t="str">
        <f>IFERROR(VLOOKUP(D1150,'Tabelas auxiliares'!$A$3:$B$61,2,FALSE),"")</f>
        <v>GABINETE REITORIA</v>
      </c>
      <c r="G1150" s="51" t="str">
        <f>IFERROR(VLOOKUP($B1150,'Tabelas auxiliares'!$A$65:$C$102,2,FALSE),"")</f>
        <v>Diárias e passagens nacionais</v>
      </c>
      <c r="H1150" s="51" t="str">
        <f>IFERROR(VLOOKUP($B1150,'Tabelas auxiliares'!$A$65:$C$102,3,FALSE),"")</f>
        <v>PASSAGENS NACIONAIS / DIÁRIAS NACIONAIS / REEMBOLSO DE PASSAGENS TERRESTRES</v>
      </c>
      <c r="I1150" t="s">
        <v>685</v>
      </c>
      <c r="J1150" t="s">
        <v>686</v>
      </c>
      <c r="K1150" t="s">
        <v>687</v>
      </c>
      <c r="L1150" t="s">
        <v>180</v>
      </c>
      <c r="M1150" t="s">
        <v>165</v>
      </c>
      <c r="N1150" t="s">
        <v>166</v>
      </c>
      <c r="O1150" t="s">
        <v>167</v>
      </c>
      <c r="P1150" t="s">
        <v>200</v>
      </c>
      <c r="Q1150" t="s">
        <v>168</v>
      </c>
      <c r="R1150" t="s">
        <v>165</v>
      </c>
      <c r="S1150" t="s">
        <v>119</v>
      </c>
      <c r="T1150" t="s">
        <v>164</v>
      </c>
      <c r="U1150" t="s">
        <v>118</v>
      </c>
      <c r="V1150" t="s">
        <v>473</v>
      </c>
      <c r="W1150" t="s">
        <v>455</v>
      </c>
      <c r="X1150" s="51" t="str">
        <f t="shared" si="30"/>
        <v>3</v>
      </c>
      <c r="Y1150" s="51" t="str">
        <f>IF(T1150="","",IF(AND(T1150&lt;&gt;'Tabelas auxiliares'!$B$236,T1150&lt;&gt;'Tabelas auxiliares'!$B$237,T1150&lt;&gt;'Tabelas auxiliares'!$C$236,T1150&lt;&gt;'Tabelas auxiliares'!$C$237,T1150&lt;&gt;'Tabelas auxiliares'!$D$236),"FOLHA DE PESSOAL",IF(X1150='Tabelas auxiliares'!$A$237,"CUSTEIO",IF(X1150='Tabelas auxiliares'!$A$236,"INVESTIMENTO","ERRO - VERIFICAR"))))</f>
        <v>CUSTEIO</v>
      </c>
      <c r="Z1150" s="64">
        <f t="shared" si="31"/>
        <v>31000</v>
      </c>
      <c r="AA1150" s="44">
        <v>5096.62</v>
      </c>
      <c r="AC1150" s="44">
        <v>25903.38</v>
      </c>
    </row>
    <row r="1151" spans="1:29" x14ac:dyDescent="0.25">
      <c r="A1151" t="s">
        <v>594</v>
      </c>
      <c r="B1151" t="s">
        <v>352</v>
      </c>
      <c r="C1151" t="s">
        <v>595</v>
      </c>
      <c r="D1151" t="s">
        <v>17</v>
      </c>
      <c r="E1151" t="s">
        <v>117</v>
      </c>
      <c r="F1151" s="51" t="str">
        <f>IFERROR(VLOOKUP(D1151,'Tabelas auxiliares'!$A$3:$B$61,2,FALSE),"")</f>
        <v>GABINETE REITORIA</v>
      </c>
      <c r="G1151" s="51" t="str">
        <f>IFERROR(VLOOKUP($B1151,'Tabelas auxiliares'!$A$65:$C$102,2,FALSE),"")</f>
        <v>Diárias e passagens nacionais</v>
      </c>
      <c r="H1151" s="51" t="str">
        <f>IFERROR(VLOOKUP($B1151,'Tabelas auxiliares'!$A$65:$C$102,3,FALSE),"")</f>
        <v>PASSAGENS NACIONAIS / DIÁRIAS NACIONAIS / REEMBOLSO DE PASSAGENS TERRESTRES</v>
      </c>
      <c r="I1151" t="s">
        <v>688</v>
      </c>
      <c r="J1151" t="s">
        <v>686</v>
      </c>
      <c r="K1151" t="s">
        <v>689</v>
      </c>
      <c r="L1151" t="s">
        <v>198</v>
      </c>
      <c r="M1151" t="s">
        <v>165</v>
      </c>
      <c r="N1151" t="s">
        <v>166</v>
      </c>
      <c r="O1151" t="s">
        <v>167</v>
      </c>
      <c r="P1151" t="s">
        <v>200</v>
      </c>
      <c r="Q1151" t="s">
        <v>168</v>
      </c>
      <c r="R1151" t="s">
        <v>165</v>
      </c>
      <c r="S1151" t="s">
        <v>119</v>
      </c>
      <c r="T1151" t="s">
        <v>164</v>
      </c>
      <c r="U1151" t="s">
        <v>118</v>
      </c>
      <c r="V1151" t="s">
        <v>465</v>
      </c>
      <c r="W1151" t="s">
        <v>509</v>
      </c>
      <c r="X1151" s="51" t="str">
        <f t="shared" si="30"/>
        <v>3</v>
      </c>
      <c r="Y1151" s="51" t="str">
        <f>IF(T1151="","",IF(AND(T1151&lt;&gt;'Tabelas auxiliares'!$B$236,T1151&lt;&gt;'Tabelas auxiliares'!$B$237,T1151&lt;&gt;'Tabelas auxiliares'!$C$236,T1151&lt;&gt;'Tabelas auxiliares'!$C$237,T1151&lt;&gt;'Tabelas auxiliares'!$D$236),"FOLHA DE PESSOAL",IF(X1151='Tabelas auxiliares'!$A$237,"CUSTEIO",IF(X1151='Tabelas auxiliares'!$A$236,"INVESTIMENTO","ERRO - VERIFICAR"))))</f>
        <v>CUSTEIO</v>
      </c>
      <c r="Z1151" s="64">
        <f t="shared" si="31"/>
        <v>27000</v>
      </c>
      <c r="AA1151" s="44">
        <v>10400.61</v>
      </c>
      <c r="AC1151" s="44">
        <v>16599.39</v>
      </c>
    </row>
    <row r="1152" spans="1:29" x14ac:dyDescent="0.25">
      <c r="A1152" t="s">
        <v>594</v>
      </c>
      <c r="B1152" t="s">
        <v>352</v>
      </c>
      <c r="C1152" t="s">
        <v>595</v>
      </c>
      <c r="D1152" t="s">
        <v>17</v>
      </c>
      <c r="E1152" t="s">
        <v>117</v>
      </c>
      <c r="F1152" s="51" t="str">
        <f>IFERROR(VLOOKUP(D1152,'Tabelas auxiliares'!$A$3:$B$61,2,FALSE),"")</f>
        <v>GABINETE REITORIA</v>
      </c>
      <c r="G1152" s="51" t="str">
        <f>IFERROR(VLOOKUP($B1152,'Tabelas auxiliares'!$A$65:$C$102,2,FALSE),"")</f>
        <v>Diárias e passagens nacionais</v>
      </c>
      <c r="H1152" s="51" t="str">
        <f>IFERROR(VLOOKUP($B1152,'Tabelas auxiliares'!$A$65:$C$102,3,FALSE),"")</f>
        <v>PASSAGENS NACIONAIS / DIÁRIAS NACIONAIS / REEMBOLSO DE PASSAGENS TERRESTRES</v>
      </c>
      <c r="I1152" t="s">
        <v>690</v>
      </c>
      <c r="J1152" t="s">
        <v>686</v>
      </c>
      <c r="K1152" t="s">
        <v>691</v>
      </c>
      <c r="L1152" t="s">
        <v>692</v>
      </c>
      <c r="M1152" t="s">
        <v>165</v>
      </c>
      <c r="N1152" t="s">
        <v>166</v>
      </c>
      <c r="O1152" t="s">
        <v>167</v>
      </c>
      <c r="P1152" t="s">
        <v>200</v>
      </c>
      <c r="Q1152" t="s">
        <v>168</v>
      </c>
      <c r="R1152" t="s">
        <v>165</v>
      </c>
      <c r="S1152" t="s">
        <v>119</v>
      </c>
      <c r="T1152" t="s">
        <v>164</v>
      </c>
      <c r="U1152" t="s">
        <v>118</v>
      </c>
      <c r="V1152" t="s">
        <v>474</v>
      </c>
      <c r="W1152" t="s">
        <v>512</v>
      </c>
      <c r="X1152" s="51" t="str">
        <f t="shared" si="30"/>
        <v>3</v>
      </c>
      <c r="Y1152" s="51" t="str">
        <f>IF(T1152="","",IF(AND(T1152&lt;&gt;'Tabelas auxiliares'!$B$236,T1152&lt;&gt;'Tabelas auxiliares'!$B$237,T1152&lt;&gt;'Tabelas auxiliares'!$C$236,T1152&lt;&gt;'Tabelas auxiliares'!$C$237,T1152&lt;&gt;'Tabelas auxiliares'!$D$236),"FOLHA DE PESSOAL",IF(X1152='Tabelas auxiliares'!$A$237,"CUSTEIO",IF(X1152='Tabelas auxiliares'!$A$236,"INVESTIMENTO","ERRO - VERIFICAR"))))</f>
        <v>CUSTEIO</v>
      </c>
      <c r="Z1152" s="64">
        <f t="shared" si="31"/>
        <v>2000</v>
      </c>
      <c r="AA1152" s="44">
        <v>1548.65</v>
      </c>
      <c r="AC1152" s="44">
        <v>451.35</v>
      </c>
    </row>
    <row r="1153" spans="1:29" x14ac:dyDescent="0.25">
      <c r="A1153" t="s">
        <v>594</v>
      </c>
      <c r="B1153" t="s">
        <v>352</v>
      </c>
      <c r="C1153" t="s">
        <v>595</v>
      </c>
      <c r="D1153" t="s">
        <v>19</v>
      </c>
      <c r="E1153" t="s">
        <v>117</v>
      </c>
      <c r="F1153" s="51" t="str">
        <f>IFERROR(VLOOKUP(D1153,'Tabelas auxiliares'!$A$3:$B$61,2,FALSE),"")</f>
        <v>AUDIN - AUDITORIA INTERNA</v>
      </c>
      <c r="G1153" s="51" t="str">
        <f>IFERROR(VLOOKUP($B1153,'Tabelas auxiliares'!$A$65:$C$102,2,FALSE),"")</f>
        <v>Diárias e passagens nacionais</v>
      </c>
      <c r="H1153" s="51" t="str">
        <f>IFERROR(VLOOKUP($B1153,'Tabelas auxiliares'!$A$65:$C$102,3,FALSE),"")</f>
        <v>PASSAGENS NACIONAIS / DIÁRIAS NACIONAIS / REEMBOLSO DE PASSAGENS TERRESTRES</v>
      </c>
      <c r="I1153" t="s">
        <v>693</v>
      </c>
      <c r="J1153" t="s">
        <v>694</v>
      </c>
      <c r="K1153" t="s">
        <v>695</v>
      </c>
      <c r="L1153" t="s">
        <v>255</v>
      </c>
      <c r="M1153" t="s">
        <v>165</v>
      </c>
      <c r="N1153" t="s">
        <v>166</v>
      </c>
      <c r="O1153" t="s">
        <v>167</v>
      </c>
      <c r="P1153" t="s">
        <v>200</v>
      </c>
      <c r="Q1153" t="s">
        <v>168</v>
      </c>
      <c r="R1153" t="s">
        <v>165</v>
      </c>
      <c r="S1153" t="s">
        <v>119</v>
      </c>
      <c r="T1153" t="s">
        <v>164</v>
      </c>
      <c r="U1153" t="s">
        <v>118</v>
      </c>
      <c r="V1153" t="s">
        <v>473</v>
      </c>
      <c r="W1153" t="s">
        <v>455</v>
      </c>
      <c r="X1153" s="51" t="str">
        <f t="shared" si="30"/>
        <v>3</v>
      </c>
      <c r="Y1153" s="51" t="str">
        <f>IF(T1153="","",IF(AND(T1153&lt;&gt;'Tabelas auxiliares'!$B$236,T1153&lt;&gt;'Tabelas auxiliares'!$B$237,T1153&lt;&gt;'Tabelas auxiliares'!$C$236,T1153&lt;&gt;'Tabelas auxiliares'!$C$237,T1153&lt;&gt;'Tabelas auxiliares'!$D$236),"FOLHA DE PESSOAL",IF(X1153='Tabelas auxiliares'!$A$237,"CUSTEIO",IF(X1153='Tabelas auxiliares'!$A$236,"INVESTIMENTO","ERRO - VERIFICAR"))))</f>
        <v>CUSTEIO</v>
      </c>
      <c r="Z1153" s="64">
        <f t="shared" si="31"/>
        <v>7200</v>
      </c>
      <c r="AA1153" s="44">
        <v>1870.6</v>
      </c>
      <c r="AC1153" s="44">
        <v>5329.4</v>
      </c>
    </row>
    <row r="1154" spans="1:29" x14ac:dyDescent="0.25">
      <c r="A1154" t="s">
        <v>594</v>
      </c>
      <c r="B1154" t="s">
        <v>352</v>
      </c>
      <c r="C1154" t="s">
        <v>595</v>
      </c>
      <c r="D1154" t="s">
        <v>23</v>
      </c>
      <c r="E1154" t="s">
        <v>117</v>
      </c>
      <c r="F1154" s="51" t="str">
        <f>IFERROR(VLOOKUP(D1154,'Tabelas auxiliares'!$A$3:$B$61,2,FALSE),"")</f>
        <v>PF - PROCURADORIA FEDERAL</v>
      </c>
      <c r="G1154" s="51" t="str">
        <f>IFERROR(VLOOKUP($B1154,'Tabelas auxiliares'!$A$65:$C$102,2,FALSE),"")</f>
        <v>Diárias e passagens nacionais</v>
      </c>
      <c r="H1154" s="51" t="str">
        <f>IFERROR(VLOOKUP($B1154,'Tabelas auxiliares'!$A$65:$C$102,3,FALSE),"")</f>
        <v>PASSAGENS NACIONAIS / DIÁRIAS NACIONAIS / REEMBOLSO DE PASSAGENS TERRESTRES</v>
      </c>
      <c r="I1154" t="s">
        <v>622</v>
      </c>
      <c r="J1154" t="s">
        <v>696</v>
      </c>
      <c r="K1154" t="s">
        <v>697</v>
      </c>
      <c r="L1154" t="s">
        <v>698</v>
      </c>
      <c r="M1154" t="s">
        <v>165</v>
      </c>
      <c r="N1154" t="s">
        <v>166</v>
      </c>
      <c r="O1154" t="s">
        <v>167</v>
      </c>
      <c r="P1154" t="s">
        <v>200</v>
      </c>
      <c r="Q1154" t="s">
        <v>168</v>
      </c>
      <c r="R1154" t="s">
        <v>165</v>
      </c>
      <c r="S1154" t="s">
        <v>119</v>
      </c>
      <c r="T1154" t="s">
        <v>164</v>
      </c>
      <c r="U1154" t="s">
        <v>118</v>
      </c>
      <c r="V1154" t="s">
        <v>473</v>
      </c>
      <c r="W1154" t="s">
        <v>455</v>
      </c>
      <c r="X1154" s="51" t="str">
        <f t="shared" si="30"/>
        <v>3</v>
      </c>
      <c r="Y1154" s="51" t="str">
        <f>IF(T1154="","",IF(AND(T1154&lt;&gt;'Tabelas auxiliares'!$B$236,T1154&lt;&gt;'Tabelas auxiliares'!$B$237,T1154&lt;&gt;'Tabelas auxiliares'!$C$236,T1154&lt;&gt;'Tabelas auxiliares'!$C$237,T1154&lt;&gt;'Tabelas auxiliares'!$D$236),"FOLHA DE PESSOAL",IF(X1154='Tabelas auxiliares'!$A$237,"CUSTEIO",IF(X1154='Tabelas auxiliares'!$A$236,"INVESTIMENTO","ERRO - VERIFICAR"))))</f>
        <v>CUSTEIO</v>
      </c>
      <c r="Z1154" s="64">
        <f t="shared" si="31"/>
        <v>1500</v>
      </c>
      <c r="AA1154" s="44">
        <v>1500</v>
      </c>
    </row>
    <row r="1155" spans="1:29" x14ac:dyDescent="0.25">
      <c r="A1155" t="s">
        <v>594</v>
      </c>
      <c r="B1155" t="s">
        <v>352</v>
      </c>
      <c r="C1155" t="s">
        <v>595</v>
      </c>
      <c r="D1155" t="s">
        <v>27</v>
      </c>
      <c r="E1155" t="s">
        <v>117</v>
      </c>
      <c r="F1155" s="51" t="str">
        <f>IFERROR(VLOOKUP(D1155,'Tabelas auxiliares'!$A$3:$B$61,2,FALSE),"")</f>
        <v>ACI - ASSESSORIA DE COMUNICAÇÃO E IMPRENSA</v>
      </c>
      <c r="G1155" s="51" t="str">
        <f>IFERROR(VLOOKUP($B1155,'Tabelas auxiliares'!$A$65:$C$102,2,FALSE),"")</f>
        <v>Diárias e passagens nacionais</v>
      </c>
      <c r="H1155" s="51" t="str">
        <f>IFERROR(VLOOKUP($B1155,'Tabelas auxiliares'!$A$65:$C$102,3,FALSE),"")</f>
        <v>PASSAGENS NACIONAIS / DIÁRIAS NACIONAIS / REEMBOLSO DE PASSAGENS TERRESTRES</v>
      </c>
      <c r="I1155" t="s">
        <v>619</v>
      </c>
      <c r="J1155" t="s">
        <v>699</v>
      </c>
      <c r="K1155" t="s">
        <v>700</v>
      </c>
      <c r="L1155" t="s">
        <v>513</v>
      </c>
      <c r="M1155" t="s">
        <v>165</v>
      </c>
      <c r="N1155" t="s">
        <v>166</v>
      </c>
      <c r="O1155" t="s">
        <v>167</v>
      </c>
      <c r="P1155" t="s">
        <v>200</v>
      </c>
      <c r="Q1155" t="s">
        <v>168</v>
      </c>
      <c r="R1155" t="s">
        <v>165</v>
      </c>
      <c r="S1155" t="s">
        <v>119</v>
      </c>
      <c r="T1155" t="s">
        <v>164</v>
      </c>
      <c r="U1155" t="s">
        <v>118</v>
      </c>
      <c r="V1155" t="s">
        <v>473</v>
      </c>
      <c r="W1155" t="s">
        <v>455</v>
      </c>
      <c r="X1155" s="51" t="str">
        <f t="shared" si="30"/>
        <v>3</v>
      </c>
      <c r="Y1155" s="51" t="str">
        <f>IF(T1155="","",IF(AND(T1155&lt;&gt;'Tabelas auxiliares'!$B$236,T1155&lt;&gt;'Tabelas auxiliares'!$B$237,T1155&lt;&gt;'Tabelas auxiliares'!$C$236,T1155&lt;&gt;'Tabelas auxiliares'!$C$237,T1155&lt;&gt;'Tabelas auxiliares'!$D$236),"FOLHA DE PESSOAL",IF(X1155='Tabelas auxiliares'!$A$237,"CUSTEIO",IF(X1155='Tabelas auxiliares'!$A$236,"INVESTIMENTO","ERRO - VERIFICAR"))))</f>
        <v>CUSTEIO</v>
      </c>
      <c r="Z1155" s="64">
        <f t="shared" si="31"/>
        <v>6000</v>
      </c>
      <c r="AA1155" s="44">
        <v>1472.4</v>
      </c>
      <c r="AC1155" s="44">
        <v>4527.6000000000004</v>
      </c>
    </row>
    <row r="1156" spans="1:29" x14ac:dyDescent="0.25">
      <c r="A1156" t="s">
        <v>594</v>
      </c>
      <c r="B1156" t="s">
        <v>352</v>
      </c>
      <c r="C1156" t="s">
        <v>595</v>
      </c>
      <c r="D1156" t="s">
        <v>41</v>
      </c>
      <c r="E1156" t="s">
        <v>117</v>
      </c>
      <c r="F1156" s="51" t="str">
        <f>IFERROR(VLOOKUP(D1156,'Tabelas auxiliares'!$A$3:$B$61,2,FALSE),"")</f>
        <v>CECS - CENTRO DE ENG., MODELAGEM E CIÊNCIAS SOCIAIS APLICADAS</v>
      </c>
      <c r="G1156" s="51" t="str">
        <f>IFERROR(VLOOKUP($B1156,'Tabelas auxiliares'!$A$65:$C$102,2,FALSE),"")</f>
        <v>Diárias e passagens nacionais</v>
      </c>
      <c r="H1156" s="51" t="str">
        <f>IFERROR(VLOOKUP($B1156,'Tabelas auxiliares'!$A$65:$C$102,3,FALSE),"")</f>
        <v>PASSAGENS NACIONAIS / DIÁRIAS NACIONAIS / REEMBOLSO DE PASSAGENS TERRESTRES</v>
      </c>
      <c r="I1156" t="s">
        <v>636</v>
      </c>
      <c r="J1156" t="s">
        <v>701</v>
      </c>
      <c r="K1156" t="s">
        <v>702</v>
      </c>
      <c r="L1156" t="s">
        <v>181</v>
      </c>
      <c r="M1156" t="s">
        <v>165</v>
      </c>
      <c r="N1156" t="s">
        <v>166</v>
      </c>
      <c r="O1156" t="s">
        <v>167</v>
      </c>
      <c r="P1156" t="s">
        <v>200</v>
      </c>
      <c r="Q1156" t="s">
        <v>168</v>
      </c>
      <c r="R1156" t="s">
        <v>165</v>
      </c>
      <c r="S1156" t="s">
        <v>119</v>
      </c>
      <c r="T1156" t="s">
        <v>164</v>
      </c>
      <c r="U1156" t="s">
        <v>118</v>
      </c>
      <c r="V1156" t="s">
        <v>473</v>
      </c>
      <c r="W1156" t="s">
        <v>455</v>
      </c>
      <c r="X1156" s="51" t="str">
        <f t="shared" si="30"/>
        <v>3</v>
      </c>
      <c r="Y1156" s="51" t="str">
        <f>IF(T1156="","",IF(AND(T1156&lt;&gt;'Tabelas auxiliares'!$B$236,T1156&lt;&gt;'Tabelas auxiliares'!$B$237,T1156&lt;&gt;'Tabelas auxiliares'!$C$236,T1156&lt;&gt;'Tabelas auxiliares'!$C$237,T1156&lt;&gt;'Tabelas auxiliares'!$D$236),"FOLHA DE PESSOAL",IF(X1156='Tabelas auxiliares'!$A$237,"CUSTEIO",IF(X1156='Tabelas auxiliares'!$A$236,"INVESTIMENTO","ERRO - VERIFICAR"))))</f>
        <v>CUSTEIO</v>
      </c>
      <c r="Z1156" s="64">
        <f t="shared" si="31"/>
        <v>30000</v>
      </c>
      <c r="AA1156" s="44">
        <v>8350.56</v>
      </c>
      <c r="AC1156" s="44">
        <v>21649.439999999999</v>
      </c>
    </row>
    <row r="1157" spans="1:29" x14ac:dyDescent="0.25">
      <c r="A1157" t="s">
        <v>594</v>
      </c>
      <c r="B1157" t="s">
        <v>352</v>
      </c>
      <c r="C1157" t="s">
        <v>595</v>
      </c>
      <c r="D1157" t="s">
        <v>41</v>
      </c>
      <c r="E1157" t="s">
        <v>117</v>
      </c>
      <c r="F1157" s="51" t="str">
        <f>IFERROR(VLOOKUP(D1157,'Tabelas auxiliares'!$A$3:$B$61,2,FALSE),"")</f>
        <v>CECS - CENTRO DE ENG., MODELAGEM E CIÊNCIAS SOCIAIS APLICADAS</v>
      </c>
      <c r="G1157" s="51" t="str">
        <f>IFERROR(VLOOKUP($B1157,'Tabelas auxiliares'!$A$65:$C$102,2,FALSE),"")</f>
        <v>Diárias e passagens nacionais</v>
      </c>
      <c r="H1157" s="51" t="str">
        <f>IFERROR(VLOOKUP($B1157,'Tabelas auxiliares'!$A$65:$C$102,3,FALSE),"")</f>
        <v>PASSAGENS NACIONAIS / DIÁRIAS NACIONAIS / REEMBOLSO DE PASSAGENS TERRESTRES</v>
      </c>
      <c r="I1157" t="s">
        <v>693</v>
      </c>
      <c r="J1157" t="s">
        <v>701</v>
      </c>
      <c r="K1157" t="s">
        <v>703</v>
      </c>
      <c r="L1157" t="s">
        <v>256</v>
      </c>
      <c r="M1157" t="s">
        <v>165</v>
      </c>
      <c r="N1157" t="s">
        <v>166</v>
      </c>
      <c r="O1157" t="s">
        <v>167</v>
      </c>
      <c r="P1157" t="s">
        <v>200</v>
      </c>
      <c r="Q1157" t="s">
        <v>168</v>
      </c>
      <c r="R1157" t="s">
        <v>165</v>
      </c>
      <c r="S1157" t="s">
        <v>119</v>
      </c>
      <c r="T1157" t="s">
        <v>164</v>
      </c>
      <c r="U1157" t="s">
        <v>118</v>
      </c>
      <c r="V1157" t="s">
        <v>465</v>
      </c>
      <c r="W1157" t="s">
        <v>509</v>
      </c>
      <c r="X1157" s="51" t="str">
        <f t="shared" si="30"/>
        <v>3</v>
      </c>
      <c r="Y1157" s="51" t="str">
        <f>IF(T1157="","",IF(AND(T1157&lt;&gt;'Tabelas auxiliares'!$B$236,T1157&lt;&gt;'Tabelas auxiliares'!$B$237,T1157&lt;&gt;'Tabelas auxiliares'!$C$236,T1157&lt;&gt;'Tabelas auxiliares'!$C$237,T1157&lt;&gt;'Tabelas auxiliares'!$D$236),"FOLHA DE PESSOAL",IF(X1157='Tabelas auxiliares'!$A$237,"CUSTEIO",IF(X1157='Tabelas auxiliares'!$A$236,"INVESTIMENTO","ERRO - VERIFICAR"))))</f>
        <v>CUSTEIO</v>
      </c>
      <c r="Z1157" s="64">
        <f t="shared" si="31"/>
        <v>30000</v>
      </c>
      <c r="AA1157" s="44">
        <v>12234.02</v>
      </c>
      <c r="AC1157" s="44">
        <v>17765.98</v>
      </c>
    </row>
    <row r="1158" spans="1:29" x14ac:dyDescent="0.25">
      <c r="A1158" t="s">
        <v>594</v>
      </c>
      <c r="B1158" t="s">
        <v>352</v>
      </c>
      <c r="C1158" t="s">
        <v>595</v>
      </c>
      <c r="D1158" t="s">
        <v>41</v>
      </c>
      <c r="E1158" t="s">
        <v>117</v>
      </c>
      <c r="F1158" s="51" t="str">
        <f>IFERROR(VLOOKUP(D1158,'Tabelas auxiliares'!$A$3:$B$61,2,FALSE),"")</f>
        <v>CECS - CENTRO DE ENG., MODELAGEM E CIÊNCIAS SOCIAIS APLICADAS</v>
      </c>
      <c r="G1158" s="51" t="str">
        <f>IFERROR(VLOOKUP($B1158,'Tabelas auxiliares'!$A$65:$C$102,2,FALSE),"")</f>
        <v>Diárias e passagens nacionais</v>
      </c>
      <c r="H1158" s="51" t="str">
        <f>IFERROR(VLOOKUP($B1158,'Tabelas auxiliares'!$A$65:$C$102,3,FALSE),"")</f>
        <v>PASSAGENS NACIONAIS / DIÁRIAS NACIONAIS / REEMBOLSO DE PASSAGENS TERRESTRES</v>
      </c>
      <c r="I1158" t="s">
        <v>693</v>
      </c>
      <c r="J1158" t="s">
        <v>701</v>
      </c>
      <c r="K1158" t="s">
        <v>704</v>
      </c>
      <c r="L1158" t="s">
        <v>257</v>
      </c>
      <c r="M1158" t="s">
        <v>165</v>
      </c>
      <c r="N1158" t="s">
        <v>166</v>
      </c>
      <c r="O1158" t="s">
        <v>167</v>
      </c>
      <c r="P1158" t="s">
        <v>200</v>
      </c>
      <c r="Q1158" t="s">
        <v>168</v>
      </c>
      <c r="R1158" t="s">
        <v>165</v>
      </c>
      <c r="S1158" t="s">
        <v>119</v>
      </c>
      <c r="T1158" t="s">
        <v>164</v>
      </c>
      <c r="U1158" t="s">
        <v>118</v>
      </c>
      <c r="V1158" t="s">
        <v>474</v>
      </c>
      <c r="W1158" t="s">
        <v>512</v>
      </c>
      <c r="X1158" s="51" t="str">
        <f t="shared" si="30"/>
        <v>3</v>
      </c>
      <c r="Y1158" s="51" t="str">
        <f>IF(T1158="","",IF(AND(T1158&lt;&gt;'Tabelas auxiliares'!$B$236,T1158&lt;&gt;'Tabelas auxiliares'!$B$237,T1158&lt;&gt;'Tabelas auxiliares'!$C$236,T1158&lt;&gt;'Tabelas auxiliares'!$C$237,T1158&lt;&gt;'Tabelas auxiliares'!$D$236),"FOLHA DE PESSOAL",IF(X1158='Tabelas auxiliares'!$A$237,"CUSTEIO",IF(X1158='Tabelas auxiliares'!$A$236,"INVESTIMENTO","ERRO - VERIFICAR"))))</f>
        <v>CUSTEIO</v>
      </c>
      <c r="Z1158" s="64">
        <f t="shared" si="31"/>
        <v>10000</v>
      </c>
      <c r="AA1158" s="44">
        <v>9097.2999999999993</v>
      </c>
      <c r="AC1158" s="44">
        <v>902.7</v>
      </c>
    </row>
    <row r="1159" spans="1:29" x14ac:dyDescent="0.25">
      <c r="A1159" t="s">
        <v>594</v>
      </c>
      <c r="B1159" t="s">
        <v>352</v>
      </c>
      <c r="C1159" t="s">
        <v>595</v>
      </c>
      <c r="D1159" t="s">
        <v>45</v>
      </c>
      <c r="E1159" t="s">
        <v>117</v>
      </c>
      <c r="F1159" s="51" t="str">
        <f>IFERROR(VLOOKUP(D1159,'Tabelas auxiliares'!$A$3:$B$61,2,FALSE),"")</f>
        <v>CMCC - CENTRO DE MATEMÁTICA, COMPUTAÇÃO E COGNIÇÃO</v>
      </c>
      <c r="G1159" s="51" t="str">
        <f>IFERROR(VLOOKUP($B1159,'Tabelas auxiliares'!$A$65:$C$102,2,FALSE),"")</f>
        <v>Diárias e passagens nacionais</v>
      </c>
      <c r="H1159" s="51" t="str">
        <f>IFERROR(VLOOKUP($B1159,'Tabelas auxiliares'!$A$65:$C$102,3,FALSE),"")</f>
        <v>PASSAGENS NACIONAIS / DIÁRIAS NACIONAIS / REEMBOLSO DE PASSAGENS TERRESTRES</v>
      </c>
      <c r="I1159" t="s">
        <v>606</v>
      </c>
      <c r="J1159" t="s">
        <v>634</v>
      </c>
      <c r="K1159" t="s">
        <v>705</v>
      </c>
      <c r="L1159" t="s">
        <v>182</v>
      </c>
      <c r="M1159" t="s">
        <v>165</v>
      </c>
      <c r="N1159" t="s">
        <v>166</v>
      </c>
      <c r="O1159" t="s">
        <v>167</v>
      </c>
      <c r="P1159" t="s">
        <v>200</v>
      </c>
      <c r="Q1159" t="s">
        <v>168</v>
      </c>
      <c r="R1159" t="s">
        <v>165</v>
      </c>
      <c r="S1159" t="s">
        <v>119</v>
      </c>
      <c r="T1159" t="s">
        <v>164</v>
      </c>
      <c r="U1159" t="s">
        <v>118</v>
      </c>
      <c r="V1159" t="s">
        <v>473</v>
      </c>
      <c r="W1159" t="s">
        <v>455</v>
      </c>
      <c r="X1159" s="51" t="str">
        <f t="shared" si="30"/>
        <v>3</v>
      </c>
      <c r="Y1159" s="51" t="str">
        <f>IF(T1159="","",IF(AND(T1159&lt;&gt;'Tabelas auxiliares'!$B$236,T1159&lt;&gt;'Tabelas auxiliares'!$B$237,T1159&lt;&gt;'Tabelas auxiliares'!$C$236,T1159&lt;&gt;'Tabelas auxiliares'!$C$237,T1159&lt;&gt;'Tabelas auxiliares'!$D$236),"FOLHA DE PESSOAL",IF(X1159='Tabelas auxiliares'!$A$237,"CUSTEIO",IF(X1159='Tabelas auxiliares'!$A$236,"INVESTIMENTO","ERRO - VERIFICAR"))))</f>
        <v>CUSTEIO</v>
      </c>
      <c r="Z1159" s="64">
        <f t="shared" si="31"/>
        <v>8000</v>
      </c>
      <c r="AA1159" s="44">
        <v>3478.08</v>
      </c>
      <c r="AC1159" s="44">
        <v>4521.92</v>
      </c>
    </row>
    <row r="1160" spans="1:29" x14ac:dyDescent="0.25">
      <c r="A1160" t="s">
        <v>594</v>
      </c>
      <c r="B1160" t="s">
        <v>352</v>
      </c>
      <c r="C1160" t="s">
        <v>595</v>
      </c>
      <c r="D1160" t="s">
        <v>45</v>
      </c>
      <c r="E1160" t="s">
        <v>117</v>
      </c>
      <c r="F1160" s="51" t="str">
        <f>IFERROR(VLOOKUP(D1160,'Tabelas auxiliares'!$A$3:$B$61,2,FALSE),"")</f>
        <v>CMCC - CENTRO DE MATEMÁTICA, COMPUTAÇÃO E COGNIÇÃO</v>
      </c>
      <c r="G1160" s="51" t="str">
        <f>IFERROR(VLOOKUP($B1160,'Tabelas auxiliares'!$A$65:$C$102,2,FALSE),"")</f>
        <v>Diárias e passagens nacionais</v>
      </c>
      <c r="H1160" s="51" t="str">
        <f>IFERROR(VLOOKUP($B1160,'Tabelas auxiliares'!$A$65:$C$102,3,FALSE),"")</f>
        <v>PASSAGENS NACIONAIS / DIÁRIAS NACIONAIS / REEMBOLSO DE PASSAGENS TERRESTRES</v>
      </c>
      <c r="I1160" t="s">
        <v>606</v>
      </c>
      <c r="J1160" t="s">
        <v>634</v>
      </c>
      <c r="K1160" t="s">
        <v>706</v>
      </c>
      <c r="L1160" t="s">
        <v>183</v>
      </c>
      <c r="M1160" t="s">
        <v>165</v>
      </c>
      <c r="N1160" t="s">
        <v>166</v>
      </c>
      <c r="O1160" t="s">
        <v>167</v>
      </c>
      <c r="P1160" t="s">
        <v>200</v>
      </c>
      <c r="Q1160" t="s">
        <v>168</v>
      </c>
      <c r="R1160" t="s">
        <v>165</v>
      </c>
      <c r="S1160" t="s">
        <v>119</v>
      </c>
      <c r="T1160" t="s">
        <v>164</v>
      </c>
      <c r="U1160" t="s">
        <v>118</v>
      </c>
      <c r="V1160" t="s">
        <v>474</v>
      </c>
      <c r="W1160" t="s">
        <v>512</v>
      </c>
      <c r="X1160" s="51" t="str">
        <f t="shared" si="30"/>
        <v>3</v>
      </c>
      <c r="Y1160" s="51" t="str">
        <f>IF(T1160="","",IF(AND(T1160&lt;&gt;'Tabelas auxiliares'!$B$236,T1160&lt;&gt;'Tabelas auxiliares'!$B$237,T1160&lt;&gt;'Tabelas auxiliares'!$C$236,T1160&lt;&gt;'Tabelas auxiliares'!$C$237,T1160&lt;&gt;'Tabelas auxiliares'!$D$236),"FOLHA DE PESSOAL",IF(X1160='Tabelas auxiliares'!$A$237,"CUSTEIO",IF(X1160='Tabelas auxiliares'!$A$236,"INVESTIMENTO","ERRO - VERIFICAR"))))</f>
        <v>CUSTEIO</v>
      </c>
      <c r="Z1160" s="64">
        <f t="shared" si="31"/>
        <v>2106.3000000000002</v>
      </c>
      <c r="AC1160" s="44">
        <v>2106.3000000000002</v>
      </c>
    </row>
    <row r="1161" spans="1:29" x14ac:dyDescent="0.25">
      <c r="A1161" t="s">
        <v>594</v>
      </c>
      <c r="B1161" t="s">
        <v>352</v>
      </c>
      <c r="C1161" t="s">
        <v>595</v>
      </c>
      <c r="D1161" t="s">
        <v>49</v>
      </c>
      <c r="E1161" t="s">
        <v>117</v>
      </c>
      <c r="F1161" s="51" t="str">
        <f>IFERROR(VLOOKUP(D1161,'Tabelas auxiliares'!$A$3:$B$61,2,FALSE),"")</f>
        <v>CCNH - CENTRO DE CIÊNCIAS NATURAIS E HUMANAS</v>
      </c>
      <c r="G1161" s="51" t="str">
        <f>IFERROR(VLOOKUP($B1161,'Tabelas auxiliares'!$A$65:$C$102,2,FALSE),"")</f>
        <v>Diárias e passagens nacionais</v>
      </c>
      <c r="H1161" s="51" t="str">
        <f>IFERROR(VLOOKUP($B1161,'Tabelas auxiliares'!$A$65:$C$102,3,FALSE),"")</f>
        <v>PASSAGENS NACIONAIS / DIÁRIAS NACIONAIS / REEMBOLSO DE PASSAGENS TERRESTRES</v>
      </c>
      <c r="I1161" t="s">
        <v>626</v>
      </c>
      <c r="J1161" t="s">
        <v>635</v>
      </c>
      <c r="K1161" t="s">
        <v>707</v>
      </c>
      <c r="L1161" t="s">
        <v>184</v>
      </c>
      <c r="M1161" t="s">
        <v>165</v>
      </c>
      <c r="N1161" t="s">
        <v>166</v>
      </c>
      <c r="O1161" t="s">
        <v>167</v>
      </c>
      <c r="P1161" t="s">
        <v>200</v>
      </c>
      <c r="Q1161" t="s">
        <v>168</v>
      </c>
      <c r="R1161" t="s">
        <v>165</v>
      </c>
      <c r="S1161" t="s">
        <v>119</v>
      </c>
      <c r="T1161" t="s">
        <v>164</v>
      </c>
      <c r="U1161" t="s">
        <v>118</v>
      </c>
      <c r="V1161" t="s">
        <v>473</v>
      </c>
      <c r="W1161" t="s">
        <v>455</v>
      </c>
      <c r="X1161" s="51" t="str">
        <f t="shared" si="30"/>
        <v>3</v>
      </c>
      <c r="Y1161" s="51" t="str">
        <f>IF(T1161="","",IF(AND(T1161&lt;&gt;'Tabelas auxiliares'!$B$236,T1161&lt;&gt;'Tabelas auxiliares'!$B$237,T1161&lt;&gt;'Tabelas auxiliares'!$C$236,T1161&lt;&gt;'Tabelas auxiliares'!$C$237,T1161&lt;&gt;'Tabelas auxiliares'!$D$236),"FOLHA DE PESSOAL",IF(X1161='Tabelas auxiliares'!$A$237,"CUSTEIO",IF(X1161='Tabelas auxiliares'!$A$236,"INVESTIMENTO","ERRO - VERIFICAR"))))</f>
        <v>CUSTEIO</v>
      </c>
      <c r="Z1161" s="64">
        <f t="shared" si="31"/>
        <v>38995.629999999997</v>
      </c>
      <c r="AA1161" s="44">
        <v>15376.92</v>
      </c>
      <c r="AC1161" s="44">
        <v>23618.71</v>
      </c>
    </row>
    <row r="1162" spans="1:29" x14ac:dyDescent="0.25">
      <c r="A1162" t="s">
        <v>594</v>
      </c>
      <c r="B1162" t="s">
        <v>352</v>
      </c>
      <c r="C1162" t="s">
        <v>595</v>
      </c>
      <c r="D1162" t="s">
        <v>49</v>
      </c>
      <c r="E1162" t="s">
        <v>117</v>
      </c>
      <c r="F1162" s="51" t="str">
        <f>IFERROR(VLOOKUP(D1162,'Tabelas auxiliares'!$A$3:$B$61,2,FALSE),"")</f>
        <v>CCNH - CENTRO DE CIÊNCIAS NATURAIS E HUMANAS</v>
      </c>
      <c r="G1162" s="51" t="str">
        <f>IFERROR(VLOOKUP($B1162,'Tabelas auxiliares'!$A$65:$C$102,2,FALSE),"")</f>
        <v>Diárias e passagens nacionais</v>
      </c>
      <c r="H1162" s="51" t="str">
        <f>IFERROR(VLOOKUP($B1162,'Tabelas auxiliares'!$A$65:$C$102,3,FALSE),"")</f>
        <v>PASSAGENS NACIONAIS / DIÁRIAS NACIONAIS / REEMBOLSO DE PASSAGENS TERRESTRES</v>
      </c>
      <c r="I1162" t="s">
        <v>610</v>
      </c>
      <c r="J1162" t="s">
        <v>635</v>
      </c>
      <c r="K1162" t="s">
        <v>708</v>
      </c>
      <c r="L1162" t="s">
        <v>533</v>
      </c>
      <c r="M1162" t="s">
        <v>165</v>
      </c>
      <c r="N1162" t="s">
        <v>166</v>
      </c>
      <c r="O1162" t="s">
        <v>167</v>
      </c>
      <c r="P1162" t="s">
        <v>200</v>
      </c>
      <c r="Q1162" t="s">
        <v>168</v>
      </c>
      <c r="R1162" t="s">
        <v>165</v>
      </c>
      <c r="S1162" t="s">
        <v>119</v>
      </c>
      <c r="T1162" t="s">
        <v>164</v>
      </c>
      <c r="U1162" t="s">
        <v>118</v>
      </c>
      <c r="V1162" t="s">
        <v>474</v>
      </c>
      <c r="W1162" t="s">
        <v>512</v>
      </c>
      <c r="X1162" s="51" t="str">
        <f t="shared" si="30"/>
        <v>3</v>
      </c>
      <c r="Y1162" s="51" t="str">
        <f>IF(T1162="","",IF(AND(T1162&lt;&gt;'Tabelas auxiliares'!$B$236,T1162&lt;&gt;'Tabelas auxiliares'!$B$237,T1162&lt;&gt;'Tabelas auxiliares'!$C$236,T1162&lt;&gt;'Tabelas auxiliares'!$C$237,T1162&lt;&gt;'Tabelas auxiliares'!$D$236),"FOLHA DE PESSOAL",IF(X1162='Tabelas auxiliares'!$A$237,"CUSTEIO",IF(X1162='Tabelas auxiliares'!$A$236,"INVESTIMENTO","ERRO - VERIFICAR"))))</f>
        <v>CUSTEIO</v>
      </c>
      <c r="Z1162" s="64">
        <f t="shared" si="31"/>
        <v>1844.95</v>
      </c>
      <c r="AA1162" s="44">
        <v>696.8</v>
      </c>
      <c r="AC1162" s="44">
        <v>1148.1500000000001</v>
      </c>
    </row>
    <row r="1163" spans="1:29" x14ac:dyDescent="0.25">
      <c r="A1163" t="s">
        <v>594</v>
      </c>
      <c r="B1163" t="s">
        <v>352</v>
      </c>
      <c r="C1163" t="s">
        <v>595</v>
      </c>
      <c r="D1163" t="s">
        <v>53</v>
      </c>
      <c r="E1163" t="s">
        <v>117</v>
      </c>
      <c r="F1163" s="51" t="str">
        <f>IFERROR(VLOOKUP(D1163,'Tabelas auxiliares'!$A$3:$B$61,2,FALSE),"")</f>
        <v>PROGRAD - PRÓ-REITORIA DE GRADUAÇÃO</v>
      </c>
      <c r="G1163" s="51" t="str">
        <f>IFERROR(VLOOKUP($B1163,'Tabelas auxiliares'!$A$65:$C$102,2,FALSE),"")</f>
        <v>Diárias e passagens nacionais</v>
      </c>
      <c r="H1163" s="51" t="str">
        <f>IFERROR(VLOOKUP($B1163,'Tabelas auxiliares'!$A$65:$C$102,3,FALSE),"")</f>
        <v>PASSAGENS NACIONAIS / DIÁRIAS NACIONAIS / REEMBOLSO DE PASSAGENS TERRESTRES</v>
      </c>
      <c r="I1163" t="s">
        <v>636</v>
      </c>
      <c r="J1163" t="s">
        <v>709</v>
      </c>
      <c r="K1163" t="s">
        <v>710</v>
      </c>
      <c r="L1163" t="s">
        <v>185</v>
      </c>
      <c r="M1163" t="s">
        <v>165</v>
      </c>
      <c r="N1163" t="s">
        <v>166</v>
      </c>
      <c r="O1163" t="s">
        <v>167</v>
      </c>
      <c r="P1163" t="s">
        <v>200</v>
      </c>
      <c r="Q1163" t="s">
        <v>168</v>
      </c>
      <c r="R1163" t="s">
        <v>165</v>
      </c>
      <c r="S1163" t="s">
        <v>119</v>
      </c>
      <c r="T1163" t="s">
        <v>164</v>
      </c>
      <c r="U1163" t="s">
        <v>118</v>
      </c>
      <c r="V1163" t="s">
        <v>473</v>
      </c>
      <c r="W1163" t="s">
        <v>455</v>
      </c>
      <c r="X1163" s="51" t="str">
        <f t="shared" si="30"/>
        <v>3</v>
      </c>
      <c r="Y1163" s="51" t="str">
        <f>IF(T1163="","",IF(AND(T1163&lt;&gt;'Tabelas auxiliares'!$B$236,T1163&lt;&gt;'Tabelas auxiliares'!$B$237,T1163&lt;&gt;'Tabelas auxiliares'!$C$236,T1163&lt;&gt;'Tabelas auxiliares'!$C$237,T1163&lt;&gt;'Tabelas auxiliares'!$D$236),"FOLHA DE PESSOAL",IF(X1163='Tabelas auxiliares'!$A$237,"CUSTEIO",IF(X1163='Tabelas auxiliares'!$A$236,"INVESTIMENTO","ERRO - VERIFICAR"))))</f>
        <v>CUSTEIO</v>
      </c>
      <c r="Z1163" s="64">
        <f t="shared" si="31"/>
        <v>11703.59</v>
      </c>
      <c r="AA1163" s="44">
        <v>2551.11</v>
      </c>
      <c r="AC1163" s="44">
        <v>9152.48</v>
      </c>
    </row>
    <row r="1164" spans="1:29" x14ac:dyDescent="0.25">
      <c r="A1164" t="s">
        <v>594</v>
      </c>
      <c r="B1164" t="s">
        <v>352</v>
      </c>
      <c r="C1164" t="s">
        <v>595</v>
      </c>
      <c r="D1164" t="s">
        <v>55</v>
      </c>
      <c r="E1164" t="s">
        <v>117</v>
      </c>
      <c r="F1164" s="51" t="str">
        <f>IFERROR(VLOOKUP(D1164,'Tabelas auxiliares'!$A$3:$B$61,2,FALSE),"")</f>
        <v>PROEC - PRÓ-REITORIA DE EXTENSÃO E CULTURA</v>
      </c>
      <c r="G1164" s="51" t="str">
        <f>IFERROR(VLOOKUP($B1164,'Tabelas auxiliares'!$A$65:$C$102,2,FALSE),"")</f>
        <v>Diárias e passagens nacionais</v>
      </c>
      <c r="H1164" s="51" t="str">
        <f>IFERROR(VLOOKUP($B1164,'Tabelas auxiliares'!$A$65:$C$102,3,FALSE),"")</f>
        <v>PASSAGENS NACIONAIS / DIÁRIAS NACIONAIS / REEMBOLSO DE PASSAGENS TERRESTRES</v>
      </c>
      <c r="I1164" t="s">
        <v>624</v>
      </c>
      <c r="J1164" t="s">
        <v>711</v>
      </c>
      <c r="K1164" t="s">
        <v>712</v>
      </c>
      <c r="L1164" t="s">
        <v>252</v>
      </c>
      <c r="M1164" t="s">
        <v>165</v>
      </c>
      <c r="N1164" t="s">
        <v>166</v>
      </c>
      <c r="O1164" t="s">
        <v>167</v>
      </c>
      <c r="P1164" t="s">
        <v>200</v>
      </c>
      <c r="Q1164" t="s">
        <v>168</v>
      </c>
      <c r="R1164" t="s">
        <v>165</v>
      </c>
      <c r="S1164" t="s">
        <v>119</v>
      </c>
      <c r="T1164" t="s">
        <v>164</v>
      </c>
      <c r="U1164" t="s">
        <v>118</v>
      </c>
      <c r="V1164" t="s">
        <v>473</v>
      </c>
      <c r="W1164" t="s">
        <v>455</v>
      </c>
      <c r="X1164" s="51" t="str">
        <f t="shared" si="30"/>
        <v>3</v>
      </c>
      <c r="Y1164" s="51" t="str">
        <f>IF(T1164="","",IF(AND(T1164&lt;&gt;'Tabelas auxiliares'!$B$236,T1164&lt;&gt;'Tabelas auxiliares'!$B$237,T1164&lt;&gt;'Tabelas auxiliares'!$C$236,T1164&lt;&gt;'Tabelas auxiliares'!$C$237,T1164&lt;&gt;'Tabelas auxiliares'!$D$236),"FOLHA DE PESSOAL",IF(X1164='Tabelas auxiliares'!$A$237,"CUSTEIO",IF(X1164='Tabelas auxiliares'!$A$236,"INVESTIMENTO","ERRO - VERIFICAR"))))</f>
        <v>CUSTEIO</v>
      </c>
      <c r="Z1164" s="64">
        <f t="shared" si="31"/>
        <v>24000</v>
      </c>
      <c r="AA1164" s="44">
        <v>3921.31</v>
      </c>
      <c r="AC1164" s="44">
        <v>20078.689999999999</v>
      </c>
    </row>
    <row r="1165" spans="1:29" x14ac:dyDescent="0.25">
      <c r="A1165" t="s">
        <v>594</v>
      </c>
      <c r="B1165" t="s">
        <v>352</v>
      </c>
      <c r="C1165" t="s">
        <v>595</v>
      </c>
      <c r="D1165" t="s">
        <v>55</v>
      </c>
      <c r="E1165" t="s">
        <v>117</v>
      </c>
      <c r="F1165" s="51" t="str">
        <f>IFERROR(VLOOKUP(D1165,'Tabelas auxiliares'!$A$3:$B$61,2,FALSE),"")</f>
        <v>PROEC - PRÓ-REITORIA DE EXTENSÃO E CULTURA</v>
      </c>
      <c r="G1165" s="51" t="str">
        <f>IFERROR(VLOOKUP($B1165,'Tabelas auxiliares'!$A$65:$C$102,2,FALSE),"")</f>
        <v>Diárias e passagens nacionais</v>
      </c>
      <c r="H1165" s="51" t="str">
        <f>IFERROR(VLOOKUP($B1165,'Tabelas auxiliares'!$A$65:$C$102,3,FALSE),"")</f>
        <v>PASSAGENS NACIONAIS / DIÁRIAS NACIONAIS / REEMBOLSO DE PASSAGENS TERRESTRES</v>
      </c>
      <c r="I1165" t="s">
        <v>624</v>
      </c>
      <c r="J1165" t="s">
        <v>711</v>
      </c>
      <c r="K1165" t="s">
        <v>713</v>
      </c>
      <c r="L1165" t="s">
        <v>253</v>
      </c>
      <c r="M1165" t="s">
        <v>165</v>
      </c>
      <c r="N1165" t="s">
        <v>166</v>
      </c>
      <c r="O1165" t="s">
        <v>167</v>
      </c>
      <c r="P1165" t="s">
        <v>200</v>
      </c>
      <c r="Q1165" t="s">
        <v>168</v>
      </c>
      <c r="R1165" t="s">
        <v>165</v>
      </c>
      <c r="S1165" t="s">
        <v>119</v>
      </c>
      <c r="T1165" t="s">
        <v>164</v>
      </c>
      <c r="U1165" t="s">
        <v>118</v>
      </c>
      <c r="V1165" t="s">
        <v>474</v>
      </c>
      <c r="W1165" t="s">
        <v>512</v>
      </c>
      <c r="X1165" s="51" t="str">
        <f t="shared" si="30"/>
        <v>3</v>
      </c>
      <c r="Y1165" s="51" t="str">
        <f>IF(T1165="","",IF(AND(T1165&lt;&gt;'Tabelas auxiliares'!$B$236,T1165&lt;&gt;'Tabelas auxiliares'!$B$237,T1165&lt;&gt;'Tabelas auxiliares'!$C$236,T1165&lt;&gt;'Tabelas auxiliares'!$C$237,T1165&lt;&gt;'Tabelas auxiliares'!$D$236),"FOLHA DE PESSOAL",IF(X1165='Tabelas auxiliares'!$A$237,"CUSTEIO",IF(X1165='Tabelas auxiliares'!$A$236,"INVESTIMENTO","ERRO - VERIFICAR"))))</f>
        <v>CUSTEIO</v>
      </c>
      <c r="Z1165" s="64">
        <f t="shared" si="31"/>
        <v>2000</v>
      </c>
      <c r="AA1165" s="44">
        <v>1548.65</v>
      </c>
      <c r="AC1165" s="44">
        <v>451.35</v>
      </c>
    </row>
    <row r="1166" spans="1:29" x14ac:dyDescent="0.25">
      <c r="A1166" t="s">
        <v>594</v>
      </c>
      <c r="B1166" t="s">
        <v>352</v>
      </c>
      <c r="C1166" t="s">
        <v>595</v>
      </c>
      <c r="D1166" t="s">
        <v>57</v>
      </c>
      <c r="E1166" t="s">
        <v>117</v>
      </c>
      <c r="F1166" s="51" t="str">
        <f>IFERROR(VLOOKUP(D1166,'Tabelas auxiliares'!$A$3:$B$61,2,FALSE),"")</f>
        <v>EDITORA DA UFABC</v>
      </c>
      <c r="G1166" s="51" t="str">
        <f>IFERROR(VLOOKUP($B1166,'Tabelas auxiliares'!$A$65:$C$102,2,FALSE),"")</f>
        <v>Diárias e passagens nacionais</v>
      </c>
      <c r="H1166" s="51" t="str">
        <f>IFERROR(VLOOKUP($B1166,'Tabelas auxiliares'!$A$65:$C$102,3,FALSE),"")</f>
        <v>PASSAGENS NACIONAIS / DIÁRIAS NACIONAIS / REEMBOLSO DE PASSAGENS TERRESTRES</v>
      </c>
      <c r="I1166" t="s">
        <v>618</v>
      </c>
      <c r="J1166" t="s">
        <v>714</v>
      </c>
      <c r="K1166" t="s">
        <v>715</v>
      </c>
      <c r="L1166" t="s">
        <v>514</v>
      </c>
      <c r="M1166" t="s">
        <v>165</v>
      </c>
      <c r="N1166" t="s">
        <v>166</v>
      </c>
      <c r="O1166" t="s">
        <v>167</v>
      </c>
      <c r="P1166" t="s">
        <v>200</v>
      </c>
      <c r="Q1166" t="s">
        <v>168</v>
      </c>
      <c r="R1166" t="s">
        <v>165</v>
      </c>
      <c r="S1166" t="s">
        <v>119</v>
      </c>
      <c r="T1166" t="s">
        <v>164</v>
      </c>
      <c r="U1166" t="s">
        <v>118</v>
      </c>
      <c r="V1166" t="s">
        <v>473</v>
      </c>
      <c r="W1166" t="s">
        <v>455</v>
      </c>
      <c r="X1166" s="51" t="str">
        <f t="shared" si="30"/>
        <v>3</v>
      </c>
      <c r="Y1166" s="51" t="str">
        <f>IF(T1166="","",IF(AND(T1166&lt;&gt;'Tabelas auxiliares'!$B$236,T1166&lt;&gt;'Tabelas auxiliares'!$B$237,T1166&lt;&gt;'Tabelas auxiliares'!$C$236,T1166&lt;&gt;'Tabelas auxiliares'!$C$237,T1166&lt;&gt;'Tabelas auxiliares'!$D$236),"FOLHA DE PESSOAL",IF(X1166='Tabelas auxiliares'!$A$237,"CUSTEIO",IF(X1166='Tabelas auxiliares'!$A$236,"INVESTIMENTO","ERRO - VERIFICAR"))))</f>
        <v>CUSTEIO</v>
      </c>
      <c r="Z1166" s="64">
        <f t="shared" si="31"/>
        <v>2500</v>
      </c>
      <c r="AA1166" s="44">
        <v>1471.49</v>
      </c>
      <c r="AC1166" s="44">
        <v>1028.51</v>
      </c>
    </row>
    <row r="1167" spans="1:29" x14ac:dyDescent="0.25">
      <c r="A1167" t="s">
        <v>594</v>
      </c>
      <c r="B1167" t="s">
        <v>352</v>
      </c>
      <c r="C1167" t="s">
        <v>595</v>
      </c>
      <c r="D1167" t="s">
        <v>61</v>
      </c>
      <c r="E1167" t="s">
        <v>117</v>
      </c>
      <c r="F1167" s="51" t="str">
        <f>IFERROR(VLOOKUP(D1167,'Tabelas auxiliares'!$A$3:$B$61,2,FALSE),"")</f>
        <v>PROAD - PRÓ-REITORIA DE ADMINISTRAÇÃO</v>
      </c>
      <c r="G1167" s="51" t="str">
        <f>IFERROR(VLOOKUP($B1167,'Tabelas auxiliares'!$A$65:$C$102,2,FALSE),"")</f>
        <v>Diárias e passagens nacionais</v>
      </c>
      <c r="H1167" s="51" t="str">
        <f>IFERROR(VLOOKUP($B1167,'Tabelas auxiliares'!$A$65:$C$102,3,FALSE),"")</f>
        <v>PASSAGENS NACIONAIS / DIÁRIAS NACIONAIS / REEMBOLSO DE PASSAGENS TERRESTRES</v>
      </c>
      <c r="I1167" t="s">
        <v>613</v>
      </c>
      <c r="J1167" t="s">
        <v>716</v>
      </c>
      <c r="K1167" t="s">
        <v>717</v>
      </c>
      <c r="L1167" t="s">
        <v>515</v>
      </c>
      <c r="M1167" t="s">
        <v>165</v>
      </c>
      <c r="N1167" t="s">
        <v>166</v>
      </c>
      <c r="O1167" t="s">
        <v>167</v>
      </c>
      <c r="P1167" t="s">
        <v>200</v>
      </c>
      <c r="Q1167" t="s">
        <v>168</v>
      </c>
      <c r="R1167" t="s">
        <v>165</v>
      </c>
      <c r="S1167" t="s">
        <v>119</v>
      </c>
      <c r="T1167" t="s">
        <v>164</v>
      </c>
      <c r="U1167" t="s">
        <v>118</v>
      </c>
      <c r="V1167" t="s">
        <v>473</v>
      </c>
      <c r="W1167" t="s">
        <v>455</v>
      </c>
      <c r="X1167" s="51" t="str">
        <f t="shared" si="30"/>
        <v>3</v>
      </c>
      <c r="Y1167" s="51" t="str">
        <f>IF(T1167="","",IF(AND(T1167&lt;&gt;'Tabelas auxiliares'!$B$236,T1167&lt;&gt;'Tabelas auxiliares'!$B$237,T1167&lt;&gt;'Tabelas auxiliares'!$C$236,T1167&lt;&gt;'Tabelas auxiliares'!$C$237,T1167&lt;&gt;'Tabelas auxiliares'!$D$236),"FOLHA DE PESSOAL",IF(X1167='Tabelas auxiliares'!$A$237,"CUSTEIO",IF(X1167='Tabelas auxiliares'!$A$236,"INVESTIMENTO","ERRO - VERIFICAR"))))</f>
        <v>CUSTEIO</v>
      </c>
      <c r="Z1167" s="64">
        <f t="shared" si="31"/>
        <v>5000</v>
      </c>
      <c r="AA1167" s="44">
        <v>2083.96</v>
      </c>
      <c r="AC1167" s="44">
        <v>2916.04</v>
      </c>
    </row>
    <row r="1168" spans="1:29" x14ac:dyDescent="0.25">
      <c r="A1168" t="s">
        <v>594</v>
      </c>
      <c r="B1168" t="s">
        <v>352</v>
      </c>
      <c r="C1168" t="s">
        <v>595</v>
      </c>
      <c r="D1168" t="s">
        <v>63</v>
      </c>
      <c r="E1168" t="s">
        <v>117</v>
      </c>
      <c r="F1168" s="51" t="str">
        <f>IFERROR(VLOOKUP(D1168,'Tabelas auxiliares'!$A$3:$B$61,2,FALSE),"")</f>
        <v>PROAD - PASSAGENS * D.U.C</v>
      </c>
      <c r="G1168" s="51" t="str">
        <f>IFERROR(VLOOKUP($B1168,'Tabelas auxiliares'!$A$65:$C$102,2,FALSE),"")</f>
        <v>Diárias e passagens nacionais</v>
      </c>
      <c r="H1168" s="51" t="str">
        <f>IFERROR(VLOOKUP($B1168,'Tabelas auxiliares'!$A$65:$C$102,3,FALSE),"")</f>
        <v>PASSAGENS NACIONAIS / DIÁRIAS NACIONAIS / REEMBOLSO DE PASSAGENS TERRESTRES</v>
      </c>
      <c r="I1168" t="s">
        <v>623</v>
      </c>
      <c r="J1168" t="s">
        <v>718</v>
      </c>
      <c r="K1168" t="s">
        <v>719</v>
      </c>
      <c r="L1168" t="s">
        <v>236</v>
      </c>
      <c r="M1168" t="s">
        <v>235</v>
      </c>
      <c r="N1168" t="s">
        <v>166</v>
      </c>
      <c r="O1168" t="s">
        <v>167</v>
      </c>
      <c r="P1168" t="s">
        <v>200</v>
      </c>
      <c r="Q1168" t="s">
        <v>168</v>
      </c>
      <c r="R1168" t="s">
        <v>165</v>
      </c>
      <c r="S1168" t="s">
        <v>119</v>
      </c>
      <c r="T1168" t="s">
        <v>164</v>
      </c>
      <c r="U1168" t="s">
        <v>118</v>
      </c>
      <c r="V1168" t="s">
        <v>476</v>
      </c>
      <c r="W1168" t="s">
        <v>460</v>
      </c>
      <c r="X1168" s="51" t="str">
        <f t="shared" si="30"/>
        <v>3</v>
      </c>
      <c r="Y1168" s="51" t="str">
        <f>IF(T1168="","",IF(AND(T1168&lt;&gt;'Tabelas auxiliares'!$B$236,T1168&lt;&gt;'Tabelas auxiliares'!$B$237,T1168&lt;&gt;'Tabelas auxiliares'!$C$236,T1168&lt;&gt;'Tabelas auxiliares'!$C$237,T1168&lt;&gt;'Tabelas auxiliares'!$D$236),"FOLHA DE PESSOAL",IF(X1168='Tabelas auxiliares'!$A$237,"CUSTEIO",IF(X1168='Tabelas auxiliares'!$A$236,"INVESTIMENTO","ERRO - VERIFICAR"))))</f>
        <v>CUSTEIO</v>
      </c>
      <c r="Z1168" s="64">
        <f t="shared" si="31"/>
        <v>195000</v>
      </c>
      <c r="AA1168" s="44">
        <v>31485.42</v>
      </c>
      <c r="AB1168" s="44">
        <v>33487.19</v>
      </c>
      <c r="AC1168" s="44">
        <v>130027.39</v>
      </c>
    </row>
    <row r="1169" spans="1:29" x14ac:dyDescent="0.25">
      <c r="A1169" t="s">
        <v>594</v>
      </c>
      <c r="B1169" t="s">
        <v>352</v>
      </c>
      <c r="C1169" t="s">
        <v>595</v>
      </c>
      <c r="D1169" t="s">
        <v>63</v>
      </c>
      <c r="E1169" t="s">
        <v>117</v>
      </c>
      <c r="F1169" s="51" t="str">
        <f>IFERROR(VLOOKUP(D1169,'Tabelas auxiliares'!$A$3:$B$61,2,FALSE),"")</f>
        <v>PROAD - PASSAGENS * D.U.C</v>
      </c>
      <c r="G1169" s="51" t="str">
        <f>IFERROR(VLOOKUP($B1169,'Tabelas auxiliares'!$A$65:$C$102,2,FALSE),"")</f>
        <v>Diárias e passagens nacionais</v>
      </c>
      <c r="H1169" s="51" t="str">
        <f>IFERROR(VLOOKUP($B1169,'Tabelas auxiliares'!$A$65:$C$102,3,FALSE),"")</f>
        <v>PASSAGENS NACIONAIS / DIÁRIAS NACIONAIS / REEMBOLSO DE PASSAGENS TERRESTRES</v>
      </c>
      <c r="I1169" t="s">
        <v>623</v>
      </c>
      <c r="J1169" t="s">
        <v>718</v>
      </c>
      <c r="K1169" t="s">
        <v>720</v>
      </c>
      <c r="L1169" t="s">
        <v>236</v>
      </c>
      <c r="M1169" t="s">
        <v>235</v>
      </c>
      <c r="N1169" t="s">
        <v>166</v>
      </c>
      <c r="O1169" t="s">
        <v>167</v>
      </c>
      <c r="P1169" t="s">
        <v>200</v>
      </c>
      <c r="Q1169" t="s">
        <v>168</v>
      </c>
      <c r="R1169" t="s">
        <v>165</v>
      </c>
      <c r="S1169" t="s">
        <v>119</v>
      </c>
      <c r="T1169" t="s">
        <v>164</v>
      </c>
      <c r="U1169" t="s">
        <v>118</v>
      </c>
      <c r="V1169" t="s">
        <v>477</v>
      </c>
      <c r="W1169" t="s">
        <v>461</v>
      </c>
      <c r="X1169" s="51" t="str">
        <f t="shared" si="30"/>
        <v>3</v>
      </c>
      <c r="Y1169" s="51" t="str">
        <f>IF(T1169="","",IF(AND(T1169&lt;&gt;'Tabelas auxiliares'!$B$236,T1169&lt;&gt;'Tabelas auxiliares'!$B$237,T1169&lt;&gt;'Tabelas auxiliares'!$C$236,T1169&lt;&gt;'Tabelas auxiliares'!$C$237,T1169&lt;&gt;'Tabelas auxiliares'!$D$236),"FOLHA DE PESSOAL",IF(X1169='Tabelas auxiliares'!$A$237,"CUSTEIO",IF(X1169='Tabelas auxiliares'!$A$236,"INVESTIMENTO","ERRO - VERIFICAR"))))</f>
        <v>CUSTEIO</v>
      </c>
      <c r="Z1169" s="64">
        <f t="shared" si="31"/>
        <v>100000</v>
      </c>
      <c r="AA1169" s="44">
        <v>2553.5700000000002</v>
      </c>
      <c r="AC1169" s="44">
        <v>97446.43</v>
      </c>
    </row>
    <row r="1170" spans="1:29" x14ac:dyDescent="0.25">
      <c r="A1170" t="s">
        <v>594</v>
      </c>
      <c r="B1170" t="s">
        <v>352</v>
      </c>
      <c r="C1170" t="s">
        <v>595</v>
      </c>
      <c r="D1170" t="s">
        <v>63</v>
      </c>
      <c r="E1170" t="s">
        <v>117</v>
      </c>
      <c r="F1170" s="51" t="str">
        <f>IFERROR(VLOOKUP(D1170,'Tabelas auxiliares'!$A$3:$B$61,2,FALSE),"")</f>
        <v>PROAD - PASSAGENS * D.U.C</v>
      </c>
      <c r="G1170" s="51" t="str">
        <f>IFERROR(VLOOKUP($B1170,'Tabelas auxiliares'!$A$65:$C$102,2,FALSE),"")</f>
        <v>Diárias e passagens nacionais</v>
      </c>
      <c r="H1170" s="51" t="str">
        <f>IFERROR(VLOOKUP($B1170,'Tabelas auxiliares'!$A$65:$C$102,3,FALSE),"")</f>
        <v>PASSAGENS NACIONAIS / DIÁRIAS NACIONAIS / REEMBOLSO DE PASSAGENS TERRESTRES</v>
      </c>
      <c r="I1170" t="s">
        <v>623</v>
      </c>
      <c r="J1170" t="s">
        <v>718</v>
      </c>
      <c r="K1170" t="s">
        <v>721</v>
      </c>
      <c r="L1170" t="s">
        <v>236</v>
      </c>
      <c r="M1170" t="s">
        <v>235</v>
      </c>
      <c r="N1170" t="s">
        <v>166</v>
      </c>
      <c r="O1170" t="s">
        <v>167</v>
      </c>
      <c r="P1170" t="s">
        <v>200</v>
      </c>
      <c r="Q1170" t="s">
        <v>168</v>
      </c>
      <c r="R1170" t="s">
        <v>165</v>
      </c>
      <c r="S1170" t="s">
        <v>119</v>
      </c>
      <c r="T1170" t="s">
        <v>164</v>
      </c>
      <c r="U1170" t="s">
        <v>118</v>
      </c>
      <c r="V1170" t="s">
        <v>467</v>
      </c>
      <c r="W1170" t="s">
        <v>448</v>
      </c>
      <c r="X1170" s="51" t="str">
        <f t="shared" ref="X1170:X1233" si="32">LEFT(V1170,1)</f>
        <v>3</v>
      </c>
      <c r="Y1170" s="51" t="str">
        <f>IF(T1170="","",IF(AND(T1170&lt;&gt;'Tabelas auxiliares'!$B$236,T1170&lt;&gt;'Tabelas auxiliares'!$B$237,T1170&lt;&gt;'Tabelas auxiliares'!$C$236,T1170&lt;&gt;'Tabelas auxiliares'!$C$237,T1170&lt;&gt;'Tabelas auxiliares'!$D$236),"FOLHA DE PESSOAL",IF(X1170='Tabelas auxiliares'!$A$237,"CUSTEIO",IF(X1170='Tabelas auxiliares'!$A$236,"INVESTIMENTO","ERRO - VERIFICAR"))))</f>
        <v>CUSTEIO</v>
      </c>
      <c r="Z1170" s="64">
        <f t="shared" si="31"/>
        <v>10000</v>
      </c>
      <c r="AA1170" s="44">
        <v>2673.73</v>
      </c>
      <c r="AB1170" s="44">
        <v>1978.45</v>
      </c>
      <c r="AC1170" s="44">
        <v>5347.82</v>
      </c>
    </row>
    <row r="1171" spans="1:29" x14ac:dyDescent="0.25">
      <c r="A1171" t="s">
        <v>594</v>
      </c>
      <c r="B1171" t="s">
        <v>352</v>
      </c>
      <c r="C1171" t="s">
        <v>595</v>
      </c>
      <c r="D1171" t="s">
        <v>63</v>
      </c>
      <c r="E1171" t="s">
        <v>117</v>
      </c>
      <c r="F1171" s="51" t="str">
        <f>IFERROR(VLOOKUP(D1171,'Tabelas auxiliares'!$A$3:$B$61,2,FALSE),"")</f>
        <v>PROAD - PASSAGENS * D.U.C</v>
      </c>
      <c r="G1171" s="51" t="str">
        <f>IFERROR(VLOOKUP($B1171,'Tabelas auxiliares'!$A$65:$C$102,2,FALSE),"")</f>
        <v>Diárias e passagens nacionais</v>
      </c>
      <c r="H1171" s="51" t="str">
        <f>IFERROR(VLOOKUP($B1171,'Tabelas auxiliares'!$A$65:$C$102,3,FALSE),"")</f>
        <v>PASSAGENS NACIONAIS / DIÁRIAS NACIONAIS / REEMBOLSO DE PASSAGENS TERRESTRES</v>
      </c>
      <c r="I1171" t="s">
        <v>599</v>
      </c>
      <c r="J1171" t="s">
        <v>722</v>
      </c>
      <c r="K1171" t="s">
        <v>723</v>
      </c>
      <c r="L1171" t="s">
        <v>516</v>
      </c>
      <c r="M1171" t="s">
        <v>165</v>
      </c>
      <c r="N1171" t="s">
        <v>166</v>
      </c>
      <c r="O1171" t="s">
        <v>167</v>
      </c>
      <c r="P1171" t="s">
        <v>200</v>
      </c>
      <c r="Q1171" t="s">
        <v>168</v>
      </c>
      <c r="R1171" t="s">
        <v>165</v>
      </c>
      <c r="S1171" t="s">
        <v>119</v>
      </c>
      <c r="T1171" t="s">
        <v>164</v>
      </c>
      <c r="U1171" t="s">
        <v>118</v>
      </c>
      <c r="V1171" t="s">
        <v>478</v>
      </c>
      <c r="W1171" t="s">
        <v>462</v>
      </c>
      <c r="X1171" s="51" t="str">
        <f t="shared" si="32"/>
        <v>3</v>
      </c>
      <c r="Y1171" s="51" t="str">
        <f>IF(T1171="","",IF(AND(T1171&lt;&gt;'Tabelas auxiliares'!$B$236,T1171&lt;&gt;'Tabelas auxiliares'!$B$237,T1171&lt;&gt;'Tabelas auxiliares'!$C$236,T1171&lt;&gt;'Tabelas auxiliares'!$C$237,T1171&lt;&gt;'Tabelas auxiliares'!$D$236),"FOLHA DE PESSOAL",IF(X1171='Tabelas auxiliares'!$A$237,"CUSTEIO",IF(X1171='Tabelas auxiliares'!$A$236,"INVESTIMENTO","ERRO - VERIFICAR"))))</f>
        <v>CUSTEIO</v>
      </c>
      <c r="Z1171" s="64">
        <f t="shared" ref="Z1171:Z1234" si="33">IF(AA1171+AB1171+AC1171&lt;&gt;0,AA1171+AB1171+AC1171,"")</f>
        <v>3000</v>
      </c>
      <c r="AA1171" s="44">
        <v>507.86</v>
      </c>
      <c r="AC1171" s="44">
        <v>2492.14</v>
      </c>
    </row>
    <row r="1172" spans="1:29" x14ac:dyDescent="0.25">
      <c r="A1172" t="s">
        <v>594</v>
      </c>
      <c r="B1172" t="s">
        <v>352</v>
      </c>
      <c r="C1172" t="s">
        <v>595</v>
      </c>
      <c r="D1172" t="s">
        <v>63</v>
      </c>
      <c r="E1172" t="s">
        <v>117</v>
      </c>
      <c r="F1172" s="51" t="str">
        <f>IFERROR(VLOOKUP(D1172,'Tabelas auxiliares'!$A$3:$B$61,2,FALSE),"")</f>
        <v>PROAD - PASSAGENS * D.U.C</v>
      </c>
      <c r="G1172" s="51" t="str">
        <f>IFERROR(VLOOKUP($B1172,'Tabelas auxiliares'!$A$65:$C$102,2,FALSE),"")</f>
        <v>Diárias e passagens nacionais</v>
      </c>
      <c r="H1172" s="51" t="str">
        <f>IFERROR(VLOOKUP($B1172,'Tabelas auxiliares'!$A$65:$C$102,3,FALSE),"")</f>
        <v>PASSAGENS NACIONAIS / DIÁRIAS NACIONAIS / REEMBOLSO DE PASSAGENS TERRESTRES</v>
      </c>
      <c r="I1172" t="s">
        <v>599</v>
      </c>
      <c r="J1172" t="s">
        <v>724</v>
      </c>
      <c r="K1172" t="s">
        <v>725</v>
      </c>
      <c r="L1172" t="s">
        <v>517</v>
      </c>
      <c r="M1172" t="s">
        <v>165</v>
      </c>
      <c r="N1172" t="s">
        <v>166</v>
      </c>
      <c r="O1172" t="s">
        <v>167</v>
      </c>
      <c r="P1172" t="s">
        <v>200</v>
      </c>
      <c r="Q1172" t="s">
        <v>168</v>
      </c>
      <c r="R1172" t="s">
        <v>165</v>
      </c>
      <c r="S1172" t="s">
        <v>119</v>
      </c>
      <c r="T1172" t="s">
        <v>164</v>
      </c>
      <c r="U1172" t="s">
        <v>118</v>
      </c>
      <c r="V1172" t="s">
        <v>478</v>
      </c>
      <c r="W1172" t="s">
        <v>462</v>
      </c>
      <c r="X1172" s="51" t="str">
        <f t="shared" si="32"/>
        <v>3</v>
      </c>
      <c r="Y1172" s="51" t="str">
        <f>IF(T1172="","",IF(AND(T1172&lt;&gt;'Tabelas auxiliares'!$B$236,T1172&lt;&gt;'Tabelas auxiliares'!$B$237,T1172&lt;&gt;'Tabelas auxiliares'!$C$236,T1172&lt;&gt;'Tabelas auxiliares'!$C$237,T1172&lt;&gt;'Tabelas auxiliares'!$D$236),"FOLHA DE PESSOAL",IF(X1172='Tabelas auxiliares'!$A$237,"CUSTEIO",IF(X1172='Tabelas auxiliares'!$A$236,"INVESTIMENTO","ERRO - VERIFICAR"))))</f>
        <v>CUSTEIO</v>
      </c>
      <c r="Z1172" s="64">
        <f t="shared" si="33"/>
        <v>3000</v>
      </c>
      <c r="AA1172" s="44">
        <v>2330</v>
      </c>
      <c r="AC1172" s="44">
        <v>670</v>
      </c>
    </row>
    <row r="1173" spans="1:29" x14ac:dyDescent="0.25">
      <c r="A1173" t="s">
        <v>594</v>
      </c>
      <c r="B1173" t="s">
        <v>352</v>
      </c>
      <c r="C1173" t="s">
        <v>595</v>
      </c>
      <c r="D1173" t="s">
        <v>63</v>
      </c>
      <c r="E1173" t="s">
        <v>117</v>
      </c>
      <c r="F1173" s="51" t="str">
        <f>IFERROR(VLOOKUP(D1173,'Tabelas auxiliares'!$A$3:$B$61,2,FALSE),"")</f>
        <v>PROAD - PASSAGENS * D.U.C</v>
      </c>
      <c r="G1173" s="51" t="str">
        <f>IFERROR(VLOOKUP($B1173,'Tabelas auxiliares'!$A$65:$C$102,2,FALSE),"")</f>
        <v>Diárias e passagens nacionais</v>
      </c>
      <c r="H1173" s="51" t="str">
        <f>IFERROR(VLOOKUP($B1173,'Tabelas auxiliares'!$A$65:$C$102,3,FALSE),"")</f>
        <v>PASSAGENS NACIONAIS / DIÁRIAS NACIONAIS / REEMBOLSO DE PASSAGENS TERRESTRES</v>
      </c>
      <c r="I1173" t="s">
        <v>611</v>
      </c>
      <c r="J1173" t="s">
        <v>718</v>
      </c>
      <c r="K1173" t="s">
        <v>726</v>
      </c>
      <c r="L1173" t="s">
        <v>236</v>
      </c>
      <c r="M1173" t="s">
        <v>235</v>
      </c>
      <c r="N1173" t="s">
        <v>166</v>
      </c>
      <c r="O1173" t="s">
        <v>167</v>
      </c>
      <c r="P1173" t="s">
        <v>200</v>
      </c>
      <c r="Q1173" t="s">
        <v>168</v>
      </c>
      <c r="R1173" t="s">
        <v>165</v>
      </c>
      <c r="S1173" t="s">
        <v>597</v>
      </c>
      <c r="T1173" t="s">
        <v>164</v>
      </c>
      <c r="U1173" t="s">
        <v>118</v>
      </c>
      <c r="V1173" t="s">
        <v>476</v>
      </c>
      <c r="W1173" t="s">
        <v>460</v>
      </c>
      <c r="X1173" s="51" t="str">
        <f t="shared" si="32"/>
        <v>3</v>
      </c>
      <c r="Y1173" s="51" t="str">
        <f>IF(T1173="","",IF(AND(T1173&lt;&gt;'Tabelas auxiliares'!$B$236,T1173&lt;&gt;'Tabelas auxiliares'!$B$237,T1173&lt;&gt;'Tabelas auxiliares'!$C$236,T1173&lt;&gt;'Tabelas auxiliares'!$C$237,T1173&lt;&gt;'Tabelas auxiliares'!$D$236),"FOLHA DE PESSOAL",IF(X1173='Tabelas auxiliares'!$A$237,"CUSTEIO",IF(X1173='Tabelas auxiliares'!$A$236,"INVESTIMENTO","ERRO - VERIFICAR"))))</f>
        <v>CUSTEIO</v>
      </c>
      <c r="Z1173" s="64">
        <f t="shared" si="33"/>
        <v>55000</v>
      </c>
      <c r="AA1173" s="44">
        <v>19666.64</v>
      </c>
      <c r="AC1173" s="44">
        <v>35333.360000000001</v>
      </c>
    </row>
    <row r="1174" spans="1:29" x14ac:dyDescent="0.25">
      <c r="A1174" t="s">
        <v>594</v>
      </c>
      <c r="B1174" t="s">
        <v>352</v>
      </c>
      <c r="C1174" t="s">
        <v>595</v>
      </c>
      <c r="D1174" t="s">
        <v>63</v>
      </c>
      <c r="E1174" t="s">
        <v>117</v>
      </c>
      <c r="F1174" s="51" t="str">
        <f>IFERROR(VLOOKUP(D1174,'Tabelas auxiliares'!$A$3:$B$61,2,FALSE),"")</f>
        <v>PROAD - PASSAGENS * D.U.C</v>
      </c>
      <c r="G1174" s="51" t="str">
        <f>IFERROR(VLOOKUP($B1174,'Tabelas auxiliares'!$A$65:$C$102,2,FALSE),"")</f>
        <v>Diárias e passagens nacionais</v>
      </c>
      <c r="H1174" s="51" t="str">
        <f>IFERROR(VLOOKUP($B1174,'Tabelas auxiliares'!$A$65:$C$102,3,FALSE),"")</f>
        <v>PASSAGENS NACIONAIS / DIÁRIAS NACIONAIS / REEMBOLSO DE PASSAGENS TERRESTRES</v>
      </c>
      <c r="I1174" t="s">
        <v>627</v>
      </c>
      <c r="J1174" t="s">
        <v>727</v>
      </c>
      <c r="K1174" t="s">
        <v>728</v>
      </c>
      <c r="L1174" t="s">
        <v>236</v>
      </c>
      <c r="M1174" t="s">
        <v>235</v>
      </c>
      <c r="N1174" t="s">
        <v>166</v>
      </c>
      <c r="O1174" t="s">
        <v>167</v>
      </c>
      <c r="P1174" t="s">
        <v>200</v>
      </c>
      <c r="Q1174" t="s">
        <v>168</v>
      </c>
      <c r="R1174" t="s">
        <v>165</v>
      </c>
      <c r="S1174" t="s">
        <v>597</v>
      </c>
      <c r="T1174" t="s">
        <v>164</v>
      </c>
      <c r="U1174" t="s">
        <v>118</v>
      </c>
      <c r="V1174" t="s">
        <v>477</v>
      </c>
      <c r="W1174" t="s">
        <v>461</v>
      </c>
      <c r="X1174" s="51" t="str">
        <f t="shared" si="32"/>
        <v>3</v>
      </c>
      <c r="Y1174" s="51" t="str">
        <f>IF(T1174="","",IF(AND(T1174&lt;&gt;'Tabelas auxiliares'!$B$236,T1174&lt;&gt;'Tabelas auxiliares'!$B$237,T1174&lt;&gt;'Tabelas auxiliares'!$C$236,T1174&lt;&gt;'Tabelas auxiliares'!$C$237,T1174&lt;&gt;'Tabelas auxiliares'!$D$236),"FOLHA DE PESSOAL",IF(X1174='Tabelas auxiliares'!$A$237,"CUSTEIO",IF(X1174='Tabelas auxiliares'!$A$236,"INVESTIMENTO","ERRO - VERIFICAR"))))</f>
        <v>CUSTEIO</v>
      </c>
      <c r="Z1174" s="64">
        <f t="shared" si="33"/>
        <v>40000</v>
      </c>
      <c r="AA1174" s="44">
        <v>8225.57</v>
      </c>
      <c r="AB1174" s="44">
        <v>31774.43</v>
      </c>
    </row>
    <row r="1175" spans="1:29" x14ac:dyDescent="0.25">
      <c r="A1175" t="s">
        <v>594</v>
      </c>
      <c r="B1175" t="s">
        <v>352</v>
      </c>
      <c r="C1175" t="s">
        <v>595</v>
      </c>
      <c r="D1175" t="s">
        <v>63</v>
      </c>
      <c r="E1175" t="s">
        <v>117</v>
      </c>
      <c r="F1175" s="51" t="str">
        <f>IFERROR(VLOOKUP(D1175,'Tabelas auxiliares'!$A$3:$B$61,2,FALSE),"")</f>
        <v>PROAD - PASSAGENS * D.U.C</v>
      </c>
      <c r="G1175" s="51" t="str">
        <f>IFERROR(VLOOKUP($B1175,'Tabelas auxiliares'!$A$65:$C$102,2,FALSE),"")</f>
        <v>Diárias e passagens nacionais</v>
      </c>
      <c r="H1175" s="51" t="str">
        <f>IFERROR(VLOOKUP($B1175,'Tabelas auxiliares'!$A$65:$C$102,3,FALSE),"")</f>
        <v>PASSAGENS NACIONAIS / DIÁRIAS NACIONAIS / REEMBOLSO DE PASSAGENS TERRESTRES</v>
      </c>
      <c r="I1175" t="s">
        <v>598</v>
      </c>
      <c r="J1175" t="s">
        <v>722</v>
      </c>
      <c r="K1175" t="s">
        <v>729</v>
      </c>
      <c r="L1175" t="s">
        <v>516</v>
      </c>
      <c r="M1175" t="s">
        <v>165</v>
      </c>
      <c r="N1175" t="s">
        <v>166</v>
      </c>
      <c r="O1175" t="s">
        <v>167</v>
      </c>
      <c r="P1175" t="s">
        <v>200</v>
      </c>
      <c r="Q1175" t="s">
        <v>168</v>
      </c>
      <c r="R1175" t="s">
        <v>165</v>
      </c>
      <c r="S1175" t="s">
        <v>597</v>
      </c>
      <c r="T1175" t="s">
        <v>164</v>
      </c>
      <c r="U1175" t="s">
        <v>118</v>
      </c>
      <c r="V1175" t="s">
        <v>478</v>
      </c>
      <c r="W1175" t="s">
        <v>462</v>
      </c>
      <c r="X1175" s="51" t="str">
        <f t="shared" si="32"/>
        <v>3</v>
      </c>
      <c r="Y1175" s="51" t="str">
        <f>IF(T1175="","",IF(AND(T1175&lt;&gt;'Tabelas auxiliares'!$B$236,T1175&lt;&gt;'Tabelas auxiliares'!$B$237,T1175&lt;&gt;'Tabelas auxiliares'!$C$236,T1175&lt;&gt;'Tabelas auxiliares'!$C$237,T1175&lt;&gt;'Tabelas auxiliares'!$D$236),"FOLHA DE PESSOAL",IF(X1175='Tabelas auxiliares'!$A$237,"CUSTEIO",IF(X1175='Tabelas auxiliares'!$A$236,"INVESTIMENTO","ERRO - VERIFICAR"))))</f>
        <v>CUSTEIO</v>
      </c>
      <c r="Z1175" s="64">
        <f t="shared" si="33"/>
        <v>3000</v>
      </c>
      <c r="AA1175" s="44">
        <v>2670.82</v>
      </c>
      <c r="AC1175" s="44">
        <v>329.18</v>
      </c>
    </row>
    <row r="1176" spans="1:29" x14ac:dyDescent="0.25">
      <c r="A1176" t="s">
        <v>594</v>
      </c>
      <c r="B1176" t="s">
        <v>352</v>
      </c>
      <c r="C1176" t="s">
        <v>595</v>
      </c>
      <c r="D1176" t="s">
        <v>65</v>
      </c>
      <c r="E1176" t="s">
        <v>117</v>
      </c>
      <c r="F1176" s="51" t="str">
        <f>IFERROR(VLOOKUP(D1176,'Tabelas auxiliares'!$A$3:$B$61,2,FALSE),"")</f>
        <v>PROPLADI - PRÓ-REITORIA DE PLAN. E DESENV. INSTITUCIONAL</v>
      </c>
      <c r="G1176" s="51" t="str">
        <f>IFERROR(VLOOKUP($B1176,'Tabelas auxiliares'!$A$65:$C$102,2,FALSE),"")</f>
        <v>Diárias e passagens nacionais</v>
      </c>
      <c r="H1176" s="51" t="str">
        <f>IFERROR(VLOOKUP($B1176,'Tabelas auxiliares'!$A$65:$C$102,3,FALSE),"")</f>
        <v>PASSAGENS NACIONAIS / DIÁRIAS NACIONAIS / REEMBOLSO DE PASSAGENS TERRESTRES</v>
      </c>
      <c r="I1176" t="s">
        <v>639</v>
      </c>
      <c r="J1176" t="s">
        <v>730</v>
      </c>
      <c r="K1176" t="s">
        <v>731</v>
      </c>
      <c r="L1176" t="s">
        <v>186</v>
      </c>
      <c r="M1176" t="s">
        <v>165</v>
      </c>
      <c r="N1176" t="s">
        <v>166</v>
      </c>
      <c r="O1176" t="s">
        <v>167</v>
      </c>
      <c r="P1176" t="s">
        <v>200</v>
      </c>
      <c r="Q1176" t="s">
        <v>168</v>
      </c>
      <c r="R1176" t="s">
        <v>165</v>
      </c>
      <c r="S1176" t="s">
        <v>119</v>
      </c>
      <c r="T1176" t="s">
        <v>164</v>
      </c>
      <c r="U1176" t="s">
        <v>118</v>
      </c>
      <c r="V1176" t="s">
        <v>473</v>
      </c>
      <c r="W1176" t="s">
        <v>455</v>
      </c>
      <c r="X1176" s="51" t="str">
        <f t="shared" si="32"/>
        <v>3</v>
      </c>
      <c r="Y1176" s="51" t="str">
        <f>IF(T1176="","",IF(AND(T1176&lt;&gt;'Tabelas auxiliares'!$B$236,T1176&lt;&gt;'Tabelas auxiliares'!$B$237,T1176&lt;&gt;'Tabelas auxiliares'!$C$236,T1176&lt;&gt;'Tabelas auxiliares'!$C$237,T1176&lt;&gt;'Tabelas auxiliares'!$D$236),"FOLHA DE PESSOAL",IF(X1176='Tabelas auxiliares'!$A$237,"CUSTEIO",IF(X1176='Tabelas auxiliares'!$A$236,"INVESTIMENTO","ERRO - VERIFICAR"))))</f>
        <v>CUSTEIO</v>
      </c>
      <c r="Z1176" s="64">
        <f t="shared" si="33"/>
        <v>10000</v>
      </c>
      <c r="AA1176" s="44">
        <v>3428.75</v>
      </c>
      <c r="AC1176" s="44">
        <v>6571.25</v>
      </c>
    </row>
    <row r="1177" spans="1:29" x14ac:dyDescent="0.25">
      <c r="A1177" t="s">
        <v>594</v>
      </c>
      <c r="B1177" t="s">
        <v>352</v>
      </c>
      <c r="C1177" t="s">
        <v>595</v>
      </c>
      <c r="D1177" t="s">
        <v>67</v>
      </c>
      <c r="E1177" t="s">
        <v>117</v>
      </c>
      <c r="F1177" s="51" t="str">
        <f>IFERROR(VLOOKUP(D1177,'Tabelas auxiliares'!$A$3:$B$61,2,FALSE),"")</f>
        <v>PROAP - PRÓ-REITORIA DE POLÍTICAS AFIRMATIVAS</v>
      </c>
      <c r="G1177" s="51" t="str">
        <f>IFERROR(VLOOKUP($B1177,'Tabelas auxiliares'!$A$65:$C$102,2,FALSE),"")</f>
        <v>Diárias e passagens nacionais</v>
      </c>
      <c r="H1177" s="51" t="str">
        <f>IFERROR(VLOOKUP($B1177,'Tabelas auxiliares'!$A$65:$C$102,3,FALSE),"")</f>
        <v>PASSAGENS NACIONAIS / DIÁRIAS NACIONAIS / REEMBOLSO DE PASSAGENS TERRESTRES</v>
      </c>
      <c r="I1177" t="s">
        <v>693</v>
      </c>
      <c r="J1177" t="s">
        <v>732</v>
      </c>
      <c r="K1177" t="s">
        <v>733</v>
      </c>
      <c r="L1177" t="s">
        <v>258</v>
      </c>
      <c r="M1177" t="s">
        <v>165</v>
      </c>
      <c r="N1177" t="s">
        <v>166</v>
      </c>
      <c r="O1177" t="s">
        <v>167</v>
      </c>
      <c r="P1177" t="s">
        <v>200</v>
      </c>
      <c r="Q1177" t="s">
        <v>168</v>
      </c>
      <c r="R1177" t="s">
        <v>165</v>
      </c>
      <c r="S1177" t="s">
        <v>119</v>
      </c>
      <c r="T1177" t="s">
        <v>164</v>
      </c>
      <c r="U1177" t="s">
        <v>118</v>
      </c>
      <c r="V1177" t="s">
        <v>474</v>
      </c>
      <c r="W1177" t="s">
        <v>512</v>
      </c>
      <c r="X1177" s="51" t="str">
        <f t="shared" si="32"/>
        <v>3</v>
      </c>
      <c r="Y1177" s="51" t="str">
        <f>IF(T1177="","",IF(AND(T1177&lt;&gt;'Tabelas auxiliares'!$B$236,T1177&lt;&gt;'Tabelas auxiliares'!$B$237,T1177&lt;&gt;'Tabelas auxiliares'!$C$236,T1177&lt;&gt;'Tabelas auxiliares'!$C$237,T1177&lt;&gt;'Tabelas auxiliares'!$D$236),"FOLHA DE PESSOAL",IF(X1177='Tabelas auxiliares'!$A$237,"CUSTEIO",IF(X1177='Tabelas auxiliares'!$A$236,"INVESTIMENTO","ERRO - VERIFICAR"))))</f>
        <v>CUSTEIO</v>
      </c>
      <c r="Z1177" s="64">
        <f t="shared" si="33"/>
        <v>3000</v>
      </c>
      <c r="AA1177" s="44">
        <v>3000</v>
      </c>
    </row>
    <row r="1178" spans="1:29" x14ac:dyDescent="0.25">
      <c r="A1178" t="s">
        <v>594</v>
      </c>
      <c r="B1178" t="s">
        <v>352</v>
      </c>
      <c r="C1178" t="s">
        <v>595</v>
      </c>
      <c r="D1178" t="s">
        <v>67</v>
      </c>
      <c r="E1178" t="s">
        <v>117</v>
      </c>
      <c r="F1178" s="51" t="str">
        <f>IFERROR(VLOOKUP(D1178,'Tabelas auxiliares'!$A$3:$B$61,2,FALSE),"")</f>
        <v>PROAP - PRÓ-REITORIA DE POLÍTICAS AFIRMATIVAS</v>
      </c>
      <c r="G1178" s="51" t="str">
        <f>IFERROR(VLOOKUP($B1178,'Tabelas auxiliares'!$A$65:$C$102,2,FALSE),"")</f>
        <v>Diárias e passagens nacionais</v>
      </c>
      <c r="H1178" s="51" t="str">
        <f>IFERROR(VLOOKUP($B1178,'Tabelas auxiliares'!$A$65:$C$102,3,FALSE),"")</f>
        <v>PASSAGENS NACIONAIS / DIÁRIAS NACIONAIS / REEMBOLSO DE PASSAGENS TERRESTRES</v>
      </c>
      <c r="I1178" t="s">
        <v>628</v>
      </c>
      <c r="J1178" t="s">
        <v>732</v>
      </c>
      <c r="K1178" t="s">
        <v>734</v>
      </c>
      <c r="L1178" t="s">
        <v>504</v>
      </c>
      <c r="M1178" t="s">
        <v>165</v>
      </c>
      <c r="N1178" t="s">
        <v>166</v>
      </c>
      <c r="O1178" t="s">
        <v>167</v>
      </c>
      <c r="P1178" t="s">
        <v>200</v>
      </c>
      <c r="Q1178" t="s">
        <v>168</v>
      </c>
      <c r="R1178" t="s">
        <v>165</v>
      </c>
      <c r="S1178" t="s">
        <v>119</v>
      </c>
      <c r="T1178" t="s">
        <v>164</v>
      </c>
      <c r="U1178" t="s">
        <v>118</v>
      </c>
      <c r="V1178" t="s">
        <v>473</v>
      </c>
      <c r="W1178" t="s">
        <v>455</v>
      </c>
      <c r="X1178" s="51" t="str">
        <f t="shared" si="32"/>
        <v>3</v>
      </c>
      <c r="Y1178" s="51" t="str">
        <f>IF(T1178="","",IF(AND(T1178&lt;&gt;'Tabelas auxiliares'!$B$236,T1178&lt;&gt;'Tabelas auxiliares'!$B$237,T1178&lt;&gt;'Tabelas auxiliares'!$C$236,T1178&lt;&gt;'Tabelas auxiliares'!$C$237,T1178&lt;&gt;'Tabelas auxiliares'!$D$236),"FOLHA DE PESSOAL",IF(X1178='Tabelas auxiliares'!$A$237,"CUSTEIO",IF(X1178='Tabelas auxiliares'!$A$236,"INVESTIMENTO","ERRO - VERIFICAR"))))</f>
        <v>CUSTEIO</v>
      </c>
      <c r="Z1178" s="64">
        <f t="shared" si="33"/>
        <v>5000</v>
      </c>
      <c r="AA1178" s="44">
        <v>2357.63</v>
      </c>
      <c r="AC1178" s="44">
        <v>2642.37</v>
      </c>
    </row>
    <row r="1179" spans="1:29" x14ac:dyDescent="0.25">
      <c r="A1179" t="s">
        <v>594</v>
      </c>
      <c r="B1179" t="s">
        <v>352</v>
      </c>
      <c r="C1179" t="s">
        <v>595</v>
      </c>
      <c r="D1179" t="s">
        <v>71</v>
      </c>
      <c r="E1179" t="s">
        <v>117</v>
      </c>
      <c r="F1179" s="51" t="str">
        <f>IFERROR(VLOOKUP(D1179,'Tabelas auxiliares'!$A$3:$B$61,2,FALSE),"")</f>
        <v>ARI - ASSESSORIA DE RELAÇÕES INTERNACIONAIS</v>
      </c>
      <c r="G1179" s="51" t="str">
        <f>IFERROR(VLOOKUP($B1179,'Tabelas auxiliares'!$A$65:$C$102,2,FALSE),"")</f>
        <v>Diárias e passagens nacionais</v>
      </c>
      <c r="H1179" s="51" t="str">
        <f>IFERROR(VLOOKUP($B1179,'Tabelas auxiliares'!$A$65:$C$102,3,FALSE),"")</f>
        <v>PASSAGENS NACIONAIS / DIÁRIAS NACIONAIS / REEMBOLSO DE PASSAGENS TERRESTRES</v>
      </c>
      <c r="I1179" t="s">
        <v>735</v>
      </c>
      <c r="J1179" t="s">
        <v>736</v>
      </c>
      <c r="K1179" t="s">
        <v>737</v>
      </c>
      <c r="L1179" t="s">
        <v>187</v>
      </c>
      <c r="M1179" t="s">
        <v>165</v>
      </c>
      <c r="N1179" t="s">
        <v>166</v>
      </c>
      <c r="O1179" t="s">
        <v>167</v>
      </c>
      <c r="P1179" t="s">
        <v>200</v>
      </c>
      <c r="Q1179" t="s">
        <v>168</v>
      </c>
      <c r="R1179" t="s">
        <v>165</v>
      </c>
      <c r="S1179" t="s">
        <v>119</v>
      </c>
      <c r="T1179" t="s">
        <v>164</v>
      </c>
      <c r="U1179" t="s">
        <v>118</v>
      </c>
      <c r="V1179" t="s">
        <v>473</v>
      </c>
      <c r="W1179" t="s">
        <v>455</v>
      </c>
      <c r="X1179" s="51" t="str">
        <f t="shared" si="32"/>
        <v>3</v>
      </c>
      <c r="Y1179" s="51" t="str">
        <f>IF(T1179="","",IF(AND(T1179&lt;&gt;'Tabelas auxiliares'!$B$236,T1179&lt;&gt;'Tabelas auxiliares'!$B$237,T1179&lt;&gt;'Tabelas auxiliares'!$C$236,T1179&lt;&gt;'Tabelas auxiliares'!$C$237,T1179&lt;&gt;'Tabelas auxiliares'!$D$236),"FOLHA DE PESSOAL",IF(X1179='Tabelas auxiliares'!$A$237,"CUSTEIO",IF(X1179='Tabelas auxiliares'!$A$236,"INVESTIMENTO","ERRO - VERIFICAR"))))</f>
        <v>CUSTEIO</v>
      </c>
      <c r="Z1179" s="64">
        <f t="shared" si="33"/>
        <v>12000</v>
      </c>
      <c r="AA1179" s="44">
        <v>5412.69</v>
      </c>
      <c r="AC1179" s="44">
        <v>6587.31</v>
      </c>
    </row>
    <row r="1180" spans="1:29" x14ac:dyDescent="0.25">
      <c r="A1180" t="s">
        <v>594</v>
      </c>
      <c r="B1180" t="s">
        <v>352</v>
      </c>
      <c r="C1180" t="s">
        <v>595</v>
      </c>
      <c r="D1180" t="s">
        <v>71</v>
      </c>
      <c r="E1180" t="s">
        <v>117</v>
      </c>
      <c r="F1180" s="51" t="str">
        <f>IFERROR(VLOOKUP(D1180,'Tabelas auxiliares'!$A$3:$B$61,2,FALSE),"")</f>
        <v>ARI - ASSESSORIA DE RELAÇÕES INTERNACIONAIS</v>
      </c>
      <c r="G1180" s="51" t="str">
        <f>IFERROR(VLOOKUP($B1180,'Tabelas auxiliares'!$A$65:$C$102,2,FALSE),"")</f>
        <v>Diárias e passagens nacionais</v>
      </c>
      <c r="H1180" s="51" t="str">
        <f>IFERROR(VLOOKUP($B1180,'Tabelas auxiliares'!$A$65:$C$102,3,FALSE),"")</f>
        <v>PASSAGENS NACIONAIS / DIÁRIAS NACIONAIS / REEMBOLSO DE PASSAGENS TERRESTRES</v>
      </c>
      <c r="I1180" t="s">
        <v>735</v>
      </c>
      <c r="J1180" t="s">
        <v>736</v>
      </c>
      <c r="K1180" t="s">
        <v>738</v>
      </c>
      <c r="L1180" t="s">
        <v>188</v>
      </c>
      <c r="M1180" t="s">
        <v>165</v>
      </c>
      <c r="N1180" t="s">
        <v>166</v>
      </c>
      <c r="O1180" t="s">
        <v>167</v>
      </c>
      <c r="P1180" t="s">
        <v>200</v>
      </c>
      <c r="Q1180" t="s">
        <v>168</v>
      </c>
      <c r="R1180" t="s">
        <v>165</v>
      </c>
      <c r="S1180" t="s">
        <v>119</v>
      </c>
      <c r="T1180" t="s">
        <v>164</v>
      </c>
      <c r="U1180" t="s">
        <v>118</v>
      </c>
      <c r="V1180" t="s">
        <v>465</v>
      </c>
      <c r="W1180" t="s">
        <v>509</v>
      </c>
      <c r="X1180" s="51" t="str">
        <f t="shared" si="32"/>
        <v>3</v>
      </c>
      <c r="Y1180" s="51" t="str">
        <f>IF(T1180="","",IF(AND(T1180&lt;&gt;'Tabelas auxiliares'!$B$236,T1180&lt;&gt;'Tabelas auxiliares'!$B$237,T1180&lt;&gt;'Tabelas auxiliares'!$C$236,T1180&lt;&gt;'Tabelas auxiliares'!$C$237,T1180&lt;&gt;'Tabelas auxiliares'!$D$236),"FOLHA DE PESSOAL",IF(X1180='Tabelas auxiliares'!$A$237,"CUSTEIO",IF(X1180='Tabelas auxiliares'!$A$236,"INVESTIMENTO","ERRO - VERIFICAR"))))</f>
        <v>CUSTEIO</v>
      </c>
      <c r="Z1180" s="64">
        <f t="shared" si="33"/>
        <v>127500</v>
      </c>
      <c r="AA1180" s="44">
        <v>13151.23</v>
      </c>
      <c r="AC1180" s="44">
        <v>114348.77</v>
      </c>
    </row>
    <row r="1181" spans="1:29" x14ac:dyDescent="0.25">
      <c r="A1181" t="s">
        <v>594</v>
      </c>
      <c r="B1181" t="s">
        <v>352</v>
      </c>
      <c r="C1181" t="s">
        <v>595</v>
      </c>
      <c r="D1181" t="s">
        <v>73</v>
      </c>
      <c r="E1181" t="s">
        <v>117</v>
      </c>
      <c r="F1181" s="51" t="str">
        <f>IFERROR(VLOOKUP(D1181,'Tabelas auxiliares'!$A$3:$B$61,2,FALSE),"")</f>
        <v>PROPG - PRÓ-REITORIA DE PÓS-GRADUAÇÃO</v>
      </c>
      <c r="G1181" s="51" t="str">
        <f>IFERROR(VLOOKUP($B1181,'Tabelas auxiliares'!$A$65:$C$102,2,FALSE),"")</f>
        <v>Diárias e passagens nacionais</v>
      </c>
      <c r="H1181" s="51" t="str">
        <f>IFERROR(VLOOKUP($B1181,'Tabelas auxiliares'!$A$65:$C$102,3,FALSE),"")</f>
        <v>PASSAGENS NACIONAIS / DIÁRIAS NACIONAIS / REEMBOLSO DE PASSAGENS TERRESTRES</v>
      </c>
      <c r="I1181" t="s">
        <v>604</v>
      </c>
      <c r="J1181" t="s">
        <v>739</v>
      </c>
      <c r="K1181" t="s">
        <v>740</v>
      </c>
      <c r="L1181" t="s">
        <v>189</v>
      </c>
      <c r="M1181" t="s">
        <v>165</v>
      </c>
      <c r="N1181" t="s">
        <v>166</v>
      </c>
      <c r="O1181" t="s">
        <v>167</v>
      </c>
      <c r="P1181" t="s">
        <v>200</v>
      </c>
      <c r="Q1181" t="s">
        <v>168</v>
      </c>
      <c r="R1181" t="s">
        <v>165</v>
      </c>
      <c r="S1181" t="s">
        <v>119</v>
      </c>
      <c r="T1181" t="s">
        <v>164</v>
      </c>
      <c r="U1181" t="s">
        <v>118</v>
      </c>
      <c r="V1181" t="s">
        <v>473</v>
      </c>
      <c r="W1181" t="s">
        <v>455</v>
      </c>
      <c r="X1181" s="51" t="str">
        <f t="shared" si="32"/>
        <v>3</v>
      </c>
      <c r="Y1181" s="51" t="str">
        <f>IF(T1181="","",IF(AND(T1181&lt;&gt;'Tabelas auxiliares'!$B$236,T1181&lt;&gt;'Tabelas auxiliares'!$B$237,T1181&lt;&gt;'Tabelas auxiliares'!$C$236,T1181&lt;&gt;'Tabelas auxiliares'!$C$237,T1181&lt;&gt;'Tabelas auxiliares'!$D$236),"FOLHA DE PESSOAL",IF(X1181='Tabelas auxiliares'!$A$237,"CUSTEIO",IF(X1181='Tabelas auxiliares'!$A$236,"INVESTIMENTO","ERRO - VERIFICAR"))))</f>
        <v>CUSTEIO</v>
      </c>
      <c r="Z1181" s="64">
        <f t="shared" si="33"/>
        <v>15000</v>
      </c>
      <c r="AA1181" s="44">
        <v>7854.84</v>
      </c>
      <c r="AC1181" s="44">
        <v>7145.16</v>
      </c>
    </row>
    <row r="1182" spans="1:29" x14ac:dyDescent="0.25">
      <c r="A1182" t="s">
        <v>594</v>
      </c>
      <c r="B1182" t="s">
        <v>352</v>
      </c>
      <c r="C1182" t="s">
        <v>595</v>
      </c>
      <c r="D1182" t="s">
        <v>73</v>
      </c>
      <c r="E1182" t="s">
        <v>117</v>
      </c>
      <c r="F1182" s="51" t="str">
        <f>IFERROR(VLOOKUP(D1182,'Tabelas auxiliares'!$A$3:$B$61,2,FALSE),"")</f>
        <v>PROPG - PRÓ-REITORIA DE PÓS-GRADUAÇÃO</v>
      </c>
      <c r="G1182" s="51" t="str">
        <f>IFERROR(VLOOKUP($B1182,'Tabelas auxiliares'!$A$65:$C$102,2,FALSE),"")</f>
        <v>Diárias e passagens nacionais</v>
      </c>
      <c r="H1182" s="51" t="str">
        <f>IFERROR(VLOOKUP($B1182,'Tabelas auxiliares'!$A$65:$C$102,3,FALSE),"")</f>
        <v>PASSAGENS NACIONAIS / DIÁRIAS NACIONAIS / REEMBOLSO DE PASSAGENS TERRESTRES</v>
      </c>
      <c r="I1182" t="s">
        <v>604</v>
      </c>
      <c r="J1182" t="s">
        <v>739</v>
      </c>
      <c r="K1182" t="s">
        <v>741</v>
      </c>
      <c r="L1182" t="s">
        <v>190</v>
      </c>
      <c r="M1182" t="s">
        <v>165</v>
      </c>
      <c r="N1182" t="s">
        <v>166</v>
      </c>
      <c r="O1182" t="s">
        <v>167</v>
      </c>
      <c r="P1182" t="s">
        <v>200</v>
      </c>
      <c r="Q1182" t="s">
        <v>168</v>
      </c>
      <c r="R1182" t="s">
        <v>165</v>
      </c>
      <c r="S1182" t="s">
        <v>119</v>
      </c>
      <c r="T1182" t="s">
        <v>164</v>
      </c>
      <c r="U1182" t="s">
        <v>118</v>
      </c>
      <c r="V1182" t="s">
        <v>474</v>
      </c>
      <c r="W1182" t="s">
        <v>512</v>
      </c>
      <c r="X1182" s="51" t="str">
        <f t="shared" si="32"/>
        <v>3</v>
      </c>
      <c r="Y1182" s="51" t="str">
        <f>IF(T1182="","",IF(AND(T1182&lt;&gt;'Tabelas auxiliares'!$B$236,T1182&lt;&gt;'Tabelas auxiliares'!$B$237,T1182&lt;&gt;'Tabelas auxiliares'!$C$236,T1182&lt;&gt;'Tabelas auxiliares'!$C$237,T1182&lt;&gt;'Tabelas auxiliares'!$D$236),"FOLHA DE PESSOAL",IF(X1182='Tabelas auxiliares'!$A$237,"CUSTEIO",IF(X1182='Tabelas auxiliares'!$A$236,"INVESTIMENTO","ERRO - VERIFICAR"))))</f>
        <v>CUSTEIO</v>
      </c>
      <c r="Z1182" s="64">
        <f t="shared" si="33"/>
        <v>10000</v>
      </c>
      <c r="AA1182" s="44">
        <v>8495.5</v>
      </c>
      <c r="AC1182" s="44">
        <v>1504.5</v>
      </c>
    </row>
    <row r="1183" spans="1:29" x14ac:dyDescent="0.25">
      <c r="A1183" t="s">
        <v>594</v>
      </c>
      <c r="B1183" t="s">
        <v>352</v>
      </c>
      <c r="C1183" t="s">
        <v>595</v>
      </c>
      <c r="D1183" t="s">
        <v>75</v>
      </c>
      <c r="E1183" t="s">
        <v>117</v>
      </c>
      <c r="F1183" s="51" t="str">
        <f>IFERROR(VLOOKUP(D1183,'Tabelas auxiliares'!$A$3:$B$61,2,FALSE),"")</f>
        <v>BIBLIOTECA</v>
      </c>
      <c r="G1183" s="51" t="str">
        <f>IFERROR(VLOOKUP($B1183,'Tabelas auxiliares'!$A$65:$C$102,2,FALSE),"")</f>
        <v>Diárias e passagens nacionais</v>
      </c>
      <c r="H1183" s="51" t="str">
        <f>IFERROR(VLOOKUP($B1183,'Tabelas auxiliares'!$A$65:$C$102,3,FALSE),"")</f>
        <v>PASSAGENS NACIONAIS / DIÁRIAS NACIONAIS / REEMBOLSO DE PASSAGENS TERRESTRES</v>
      </c>
      <c r="I1183" t="s">
        <v>614</v>
      </c>
      <c r="J1183" t="s">
        <v>638</v>
      </c>
      <c r="K1183" t="s">
        <v>742</v>
      </c>
      <c r="L1183" t="s">
        <v>743</v>
      </c>
      <c r="M1183" t="s">
        <v>165</v>
      </c>
      <c r="N1183" t="s">
        <v>166</v>
      </c>
      <c r="O1183" t="s">
        <v>167</v>
      </c>
      <c r="P1183" t="s">
        <v>200</v>
      </c>
      <c r="Q1183" t="s">
        <v>168</v>
      </c>
      <c r="R1183" t="s">
        <v>165</v>
      </c>
      <c r="S1183" t="s">
        <v>597</v>
      </c>
      <c r="T1183" t="s">
        <v>164</v>
      </c>
      <c r="U1183" t="s">
        <v>118</v>
      </c>
      <c r="V1183" t="s">
        <v>473</v>
      </c>
      <c r="W1183" t="s">
        <v>455</v>
      </c>
      <c r="X1183" s="51" t="str">
        <f t="shared" si="32"/>
        <v>3</v>
      </c>
      <c r="Y1183" s="51" t="str">
        <f>IF(T1183="","",IF(AND(T1183&lt;&gt;'Tabelas auxiliares'!$B$236,T1183&lt;&gt;'Tabelas auxiliares'!$B$237,T1183&lt;&gt;'Tabelas auxiliares'!$C$236,T1183&lt;&gt;'Tabelas auxiliares'!$C$237,T1183&lt;&gt;'Tabelas auxiliares'!$D$236),"FOLHA DE PESSOAL",IF(X1183='Tabelas auxiliares'!$A$237,"CUSTEIO",IF(X1183='Tabelas auxiliares'!$A$236,"INVESTIMENTO","ERRO - VERIFICAR"))))</f>
        <v>CUSTEIO</v>
      </c>
      <c r="Z1183" s="64">
        <f t="shared" si="33"/>
        <v>5000</v>
      </c>
      <c r="AA1183" s="44">
        <v>1452.53</v>
      </c>
      <c r="AC1183" s="44">
        <v>3547.47</v>
      </c>
    </row>
    <row r="1184" spans="1:29" x14ac:dyDescent="0.25">
      <c r="A1184" t="s">
        <v>594</v>
      </c>
      <c r="B1184" t="s">
        <v>352</v>
      </c>
      <c r="C1184" t="s">
        <v>595</v>
      </c>
      <c r="D1184" t="s">
        <v>77</v>
      </c>
      <c r="E1184" t="s">
        <v>117</v>
      </c>
      <c r="F1184" s="51" t="str">
        <f>IFERROR(VLOOKUP(D1184,'Tabelas auxiliares'!$A$3:$B$61,2,FALSE),"")</f>
        <v>NTI - NÚCLEO DE TECNOLOGIA DA INFORMAÇÃO</v>
      </c>
      <c r="G1184" s="51" t="str">
        <f>IFERROR(VLOOKUP($B1184,'Tabelas auxiliares'!$A$65:$C$102,2,FALSE),"")</f>
        <v>Diárias e passagens nacionais</v>
      </c>
      <c r="H1184" s="51" t="str">
        <f>IFERROR(VLOOKUP($B1184,'Tabelas auxiliares'!$A$65:$C$102,3,FALSE),"")</f>
        <v>PASSAGENS NACIONAIS / DIÁRIAS NACIONAIS / REEMBOLSO DE PASSAGENS TERRESTRES</v>
      </c>
      <c r="I1184" t="s">
        <v>607</v>
      </c>
      <c r="J1184" t="s">
        <v>744</v>
      </c>
      <c r="K1184" t="s">
        <v>745</v>
      </c>
      <c r="L1184" t="s">
        <v>191</v>
      </c>
      <c r="M1184" t="s">
        <v>165</v>
      </c>
      <c r="N1184" t="s">
        <v>166</v>
      </c>
      <c r="O1184" t="s">
        <v>167</v>
      </c>
      <c r="P1184" t="s">
        <v>200</v>
      </c>
      <c r="Q1184" t="s">
        <v>168</v>
      </c>
      <c r="R1184" t="s">
        <v>165</v>
      </c>
      <c r="S1184" t="s">
        <v>119</v>
      </c>
      <c r="T1184" t="s">
        <v>164</v>
      </c>
      <c r="U1184" t="s">
        <v>118</v>
      </c>
      <c r="V1184" t="s">
        <v>473</v>
      </c>
      <c r="W1184" t="s">
        <v>455</v>
      </c>
      <c r="X1184" s="51" t="str">
        <f t="shared" si="32"/>
        <v>3</v>
      </c>
      <c r="Y1184" s="51" t="str">
        <f>IF(T1184="","",IF(AND(T1184&lt;&gt;'Tabelas auxiliares'!$B$236,T1184&lt;&gt;'Tabelas auxiliares'!$B$237,T1184&lt;&gt;'Tabelas auxiliares'!$C$236,T1184&lt;&gt;'Tabelas auxiliares'!$C$237,T1184&lt;&gt;'Tabelas auxiliares'!$D$236),"FOLHA DE PESSOAL",IF(X1184='Tabelas auxiliares'!$A$237,"CUSTEIO",IF(X1184='Tabelas auxiliares'!$A$236,"INVESTIMENTO","ERRO - VERIFICAR"))))</f>
        <v>CUSTEIO</v>
      </c>
      <c r="Z1184" s="64">
        <f t="shared" si="33"/>
        <v>16000</v>
      </c>
      <c r="AA1184" s="44">
        <v>2925.12</v>
      </c>
      <c r="AC1184" s="44">
        <v>13074.88</v>
      </c>
    </row>
    <row r="1185" spans="1:29" x14ac:dyDescent="0.25">
      <c r="A1185" t="s">
        <v>594</v>
      </c>
      <c r="B1185" t="s">
        <v>352</v>
      </c>
      <c r="C1185" t="s">
        <v>595</v>
      </c>
      <c r="D1185" t="s">
        <v>208</v>
      </c>
      <c r="E1185" t="s">
        <v>117</v>
      </c>
      <c r="F1185" s="51" t="str">
        <f>IFERROR(VLOOKUP(D1185,'Tabelas auxiliares'!$A$3:$B$61,2,FALSE),"")</f>
        <v>SPO - OBRAS SANTO ANDRÉ</v>
      </c>
      <c r="G1185" s="51" t="str">
        <f>IFERROR(VLOOKUP($B1185,'Tabelas auxiliares'!$A$65:$C$102,2,FALSE),"")</f>
        <v>Diárias e passagens nacionais</v>
      </c>
      <c r="H1185" s="51" t="str">
        <f>IFERROR(VLOOKUP($B1185,'Tabelas auxiliares'!$A$65:$C$102,3,FALSE),"")</f>
        <v>PASSAGENS NACIONAIS / DIÁRIAS NACIONAIS / REEMBOLSO DE PASSAGENS TERRESTRES</v>
      </c>
      <c r="I1185" t="s">
        <v>609</v>
      </c>
      <c r="J1185" t="s">
        <v>746</v>
      </c>
      <c r="K1185" t="s">
        <v>747</v>
      </c>
      <c r="L1185" t="s">
        <v>456</v>
      </c>
      <c r="M1185" t="s">
        <v>165</v>
      </c>
      <c r="N1185" t="s">
        <v>166</v>
      </c>
      <c r="O1185" t="s">
        <v>167</v>
      </c>
      <c r="P1185" t="s">
        <v>200</v>
      </c>
      <c r="Q1185" t="s">
        <v>168</v>
      </c>
      <c r="R1185" t="s">
        <v>165</v>
      </c>
      <c r="S1185" t="s">
        <v>119</v>
      </c>
      <c r="T1185" t="s">
        <v>164</v>
      </c>
      <c r="U1185" t="s">
        <v>118</v>
      </c>
      <c r="V1185" t="s">
        <v>473</v>
      </c>
      <c r="W1185" t="s">
        <v>455</v>
      </c>
      <c r="X1185" s="51" t="str">
        <f t="shared" si="32"/>
        <v>3</v>
      </c>
      <c r="Y1185" s="51" t="str">
        <f>IF(T1185="","",IF(AND(T1185&lt;&gt;'Tabelas auxiliares'!$B$236,T1185&lt;&gt;'Tabelas auxiliares'!$B$237,T1185&lt;&gt;'Tabelas auxiliares'!$C$236,T1185&lt;&gt;'Tabelas auxiliares'!$C$237,T1185&lt;&gt;'Tabelas auxiliares'!$D$236),"FOLHA DE PESSOAL",IF(X1185='Tabelas auxiliares'!$A$237,"CUSTEIO",IF(X1185='Tabelas auxiliares'!$A$236,"INVESTIMENTO","ERRO - VERIFICAR"))))</f>
        <v>CUSTEIO</v>
      </c>
      <c r="Z1185" s="64">
        <f t="shared" si="33"/>
        <v>10000</v>
      </c>
      <c r="AA1185" s="44">
        <v>6313.43</v>
      </c>
      <c r="AC1185" s="44">
        <v>3686.57</v>
      </c>
    </row>
    <row r="1186" spans="1:29" x14ac:dyDescent="0.25">
      <c r="A1186" t="s">
        <v>594</v>
      </c>
      <c r="B1186" t="s">
        <v>352</v>
      </c>
      <c r="C1186" t="s">
        <v>595</v>
      </c>
      <c r="D1186" t="s">
        <v>83</v>
      </c>
      <c r="E1186" t="s">
        <v>117</v>
      </c>
      <c r="F1186" s="51" t="str">
        <f>IFERROR(VLOOKUP(D1186,'Tabelas auxiliares'!$A$3:$B$61,2,FALSE),"")</f>
        <v>NETEL - NÚCLEO EDUCACIONAL DE TECNOLOGIAS E LÍNGUAS</v>
      </c>
      <c r="G1186" s="51" t="str">
        <f>IFERROR(VLOOKUP($B1186,'Tabelas auxiliares'!$A$65:$C$102,2,FALSE),"")</f>
        <v>Diárias e passagens nacionais</v>
      </c>
      <c r="H1186" s="51" t="str">
        <f>IFERROR(VLOOKUP($B1186,'Tabelas auxiliares'!$A$65:$C$102,3,FALSE),"")</f>
        <v>PASSAGENS NACIONAIS / DIÁRIAS NACIONAIS / REEMBOLSO DE PASSAGENS TERRESTRES</v>
      </c>
      <c r="I1186" t="s">
        <v>637</v>
      </c>
      <c r="J1186" t="s">
        <v>748</v>
      </c>
      <c r="K1186" t="s">
        <v>749</v>
      </c>
      <c r="L1186" t="s">
        <v>518</v>
      </c>
      <c r="M1186" t="s">
        <v>165</v>
      </c>
      <c r="N1186" t="s">
        <v>166</v>
      </c>
      <c r="O1186" t="s">
        <v>167</v>
      </c>
      <c r="P1186" t="s">
        <v>200</v>
      </c>
      <c r="Q1186" t="s">
        <v>168</v>
      </c>
      <c r="R1186" t="s">
        <v>165</v>
      </c>
      <c r="S1186" t="s">
        <v>119</v>
      </c>
      <c r="T1186" t="s">
        <v>164</v>
      </c>
      <c r="U1186" t="s">
        <v>118</v>
      </c>
      <c r="V1186" t="s">
        <v>473</v>
      </c>
      <c r="W1186" t="s">
        <v>455</v>
      </c>
      <c r="X1186" s="51" t="str">
        <f t="shared" si="32"/>
        <v>3</v>
      </c>
      <c r="Y1186" s="51" t="str">
        <f>IF(T1186="","",IF(AND(T1186&lt;&gt;'Tabelas auxiliares'!$B$236,T1186&lt;&gt;'Tabelas auxiliares'!$B$237,T1186&lt;&gt;'Tabelas auxiliares'!$C$236,T1186&lt;&gt;'Tabelas auxiliares'!$C$237,T1186&lt;&gt;'Tabelas auxiliares'!$D$236),"FOLHA DE PESSOAL",IF(X1186='Tabelas auxiliares'!$A$237,"CUSTEIO",IF(X1186='Tabelas auxiliares'!$A$236,"INVESTIMENTO","ERRO - VERIFICAR"))))</f>
        <v>CUSTEIO</v>
      </c>
      <c r="Z1186" s="64">
        <f t="shared" si="33"/>
        <v>7953.8799999999992</v>
      </c>
      <c r="AA1186" s="44">
        <v>293.98</v>
      </c>
      <c r="AC1186" s="44">
        <v>7659.9</v>
      </c>
    </row>
    <row r="1187" spans="1:29" x14ac:dyDescent="0.25">
      <c r="A1187" t="s">
        <v>594</v>
      </c>
      <c r="B1187" t="s">
        <v>352</v>
      </c>
      <c r="C1187" t="s">
        <v>595</v>
      </c>
      <c r="D1187" t="s">
        <v>83</v>
      </c>
      <c r="E1187" t="s">
        <v>117</v>
      </c>
      <c r="F1187" s="51" t="str">
        <f>IFERROR(VLOOKUP(D1187,'Tabelas auxiliares'!$A$3:$B$61,2,FALSE),"")</f>
        <v>NETEL - NÚCLEO EDUCACIONAL DE TECNOLOGIAS E LÍNGUAS</v>
      </c>
      <c r="G1187" s="51" t="str">
        <f>IFERROR(VLOOKUP($B1187,'Tabelas auxiliares'!$A$65:$C$102,2,FALSE),"")</f>
        <v>Diárias e passagens nacionais</v>
      </c>
      <c r="H1187" s="51" t="str">
        <f>IFERROR(VLOOKUP($B1187,'Tabelas auxiliares'!$A$65:$C$102,3,FALSE),"")</f>
        <v>PASSAGENS NACIONAIS / DIÁRIAS NACIONAIS / REEMBOLSO DE PASSAGENS TERRESTRES</v>
      </c>
      <c r="I1187" t="s">
        <v>631</v>
      </c>
      <c r="J1187" t="s">
        <v>748</v>
      </c>
      <c r="K1187" t="s">
        <v>750</v>
      </c>
      <c r="L1187" t="s">
        <v>751</v>
      </c>
      <c r="M1187" t="s">
        <v>165</v>
      </c>
      <c r="N1187" t="s">
        <v>166</v>
      </c>
      <c r="O1187" t="s">
        <v>167</v>
      </c>
      <c r="P1187" t="s">
        <v>200</v>
      </c>
      <c r="Q1187" t="s">
        <v>168</v>
      </c>
      <c r="R1187" t="s">
        <v>165</v>
      </c>
      <c r="S1187" t="s">
        <v>119</v>
      </c>
      <c r="T1187" t="s">
        <v>164</v>
      </c>
      <c r="U1187" t="s">
        <v>118</v>
      </c>
      <c r="V1187" t="s">
        <v>474</v>
      </c>
      <c r="W1187" t="s">
        <v>512</v>
      </c>
      <c r="X1187" s="51" t="str">
        <f t="shared" si="32"/>
        <v>3</v>
      </c>
      <c r="Y1187" s="51" t="str">
        <f>IF(T1187="","",IF(AND(T1187&lt;&gt;'Tabelas auxiliares'!$B$236,T1187&lt;&gt;'Tabelas auxiliares'!$B$237,T1187&lt;&gt;'Tabelas auxiliares'!$C$236,T1187&lt;&gt;'Tabelas auxiliares'!$C$237,T1187&lt;&gt;'Tabelas auxiliares'!$D$236),"FOLHA DE PESSOAL",IF(X1187='Tabelas auxiliares'!$A$237,"CUSTEIO",IF(X1187='Tabelas auxiliares'!$A$236,"INVESTIMENTO","ERRO - VERIFICAR"))))</f>
        <v>CUSTEIO</v>
      </c>
      <c r="Z1187" s="64">
        <f t="shared" si="33"/>
        <v>2046.12</v>
      </c>
      <c r="AA1187" s="44">
        <v>2046.12</v>
      </c>
    </row>
    <row r="1188" spans="1:29" x14ac:dyDescent="0.25">
      <c r="A1188" t="s">
        <v>594</v>
      </c>
      <c r="B1188" t="s">
        <v>352</v>
      </c>
      <c r="C1188" t="s">
        <v>595</v>
      </c>
      <c r="D1188" t="s">
        <v>84</v>
      </c>
      <c r="E1188" t="s">
        <v>117</v>
      </c>
      <c r="F1188" s="51" t="str">
        <f>IFERROR(VLOOKUP(D1188,'Tabelas auxiliares'!$A$3:$B$61,2,FALSE),"")</f>
        <v>AGÊNCIA DE INOVAÇÃO</v>
      </c>
      <c r="G1188" s="51" t="str">
        <f>IFERROR(VLOOKUP($B1188,'Tabelas auxiliares'!$A$65:$C$102,2,FALSE),"")</f>
        <v>Diárias e passagens nacionais</v>
      </c>
      <c r="H1188" s="51" t="str">
        <f>IFERROR(VLOOKUP($B1188,'Tabelas auxiliares'!$A$65:$C$102,3,FALSE),"")</f>
        <v>PASSAGENS NACIONAIS / DIÁRIAS NACIONAIS / REEMBOLSO DE PASSAGENS TERRESTRES</v>
      </c>
      <c r="I1188" t="s">
        <v>625</v>
      </c>
      <c r="J1188" t="s">
        <v>752</v>
      </c>
      <c r="K1188" t="s">
        <v>753</v>
      </c>
      <c r="L1188" t="s">
        <v>519</v>
      </c>
      <c r="M1188" t="s">
        <v>165</v>
      </c>
      <c r="N1188" t="s">
        <v>166</v>
      </c>
      <c r="O1188" t="s">
        <v>167</v>
      </c>
      <c r="P1188" t="s">
        <v>200</v>
      </c>
      <c r="Q1188" t="s">
        <v>168</v>
      </c>
      <c r="R1188" t="s">
        <v>165</v>
      </c>
      <c r="S1188" t="s">
        <v>119</v>
      </c>
      <c r="T1188" t="s">
        <v>164</v>
      </c>
      <c r="U1188" t="s">
        <v>118</v>
      </c>
      <c r="V1188" t="s">
        <v>473</v>
      </c>
      <c r="W1188" t="s">
        <v>455</v>
      </c>
      <c r="X1188" s="51" t="str">
        <f t="shared" si="32"/>
        <v>3</v>
      </c>
      <c r="Y1188" s="51" t="str">
        <f>IF(T1188="","",IF(AND(T1188&lt;&gt;'Tabelas auxiliares'!$B$236,T1188&lt;&gt;'Tabelas auxiliares'!$B$237,T1188&lt;&gt;'Tabelas auxiliares'!$C$236,T1188&lt;&gt;'Tabelas auxiliares'!$C$237,T1188&lt;&gt;'Tabelas auxiliares'!$D$236),"FOLHA DE PESSOAL",IF(X1188='Tabelas auxiliares'!$A$237,"CUSTEIO",IF(X1188='Tabelas auxiliares'!$A$236,"INVESTIMENTO","ERRO - VERIFICAR"))))</f>
        <v>CUSTEIO</v>
      </c>
      <c r="Z1188" s="64">
        <f t="shared" si="33"/>
        <v>5000</v>
      </c>
      <c r="AA1188" s="44">
        <v>214.22</v>
      </c>
      <c r="AC1188" s="44">
        <v>4785.78</v>
      </c>
    </row>
    <row r="1189" spans="1:29" x14ac:dyDescent="0.25">
      <c r="A1189" t="s">
        <v>594</v>
      </c>
      <c r="B1189" t="s">
        <v>352</v>
      </c>
      <c r="C1189" t="s">
        <v>595</v>
      </c>
      <c r="D1189" t="s">
        <v>84</v>
      </c>
      <c r="E1189" t="s">
        <v>117</v>
      </c>
      <c r="F1189" s="51" t="str">
        <f>IFERROR(VLOOKUP(D1189,'Tabelas auxiliares'!$A$3:$B$61,2,FALSE),"")</f>
        <v>AGÊNCIA DE INOVAÇÃO</v>
      </c>
      <c r="G1189" s="51" t="str">
        <f>IFERROR(VLOOKUP($B1189,'Tabelas auxiliares'!$A$65:$C$102,2,FALSE),"")</f>
        <v>Diárias e passagens nacionais</v>
      </c>
      <c r="H1189" s="51" t="str">
        <f>IFERROR(VLOOKUP($B1189,'Tabelas auxiliares'!$A$65:$C$102,3,FALSE),"")</f>
        <v>PASSAGENS NACIONAIS / DIÁRIAS NACIONAIS / REEMBOLSO DE PASSAGENS TERRESTRES</v>
      </c>
      <c r="I1189" t="s">
        <v>625</v>
      </c>
      <c r="J1189" t="s">
        <v>752</v>
      </c>
      <c r="K1189" t="s">
        <v>754</v>
      </c>
      <c r="L1189" t="s">
        <v>520</v>
      </c>
      <c r="M1189" t="s">
        <v>165</v>
      </c>
      <c r="N1189" t="s">
        <v>166</v>
      </c>
      <c r="O1189" t="s">
        <v>167</v>
      </c>
      <c r="P1189" t="s">
        <v>200</v>
      </c>
      <c r="Q1189" t="s">
        <v>168</v>
      </c>
      <c r="R1189" t="s">
        <v>165</v>
      </c>
      <c r="S1189" t="s">
        <v>119</v>
      </c>
      <c r="T1189" t="s">
        <v>164</v>
      </c>
      <c r="U1189" t="s">
        <v>118</v>
      </c>
      <c r="V1189" t="s">
        <v>474</v>
      </c>
      <c r="W1189" t="s">
        <v>512</v>
      </c>
      <c r="X1189" s="51" t="str">
        <f t="shared" si="32"/>
        <v>3</v>
      </c>
      <c r="Y1189" s="51" t="str">
        <f>IF(T1189="","",IF(AND(T1189&lt;&gt;'Tabelas auxiliares'!$B$236,T1189&lt;&gt;'Tabelas auxiliares'!$B$237,T1189&lt;&gt;'Tabelas auxiliares'!$C$236,T1189&lt;&gt;'Tabelas auxiliares'!$C$237,T1189&lt;&gt;'Tabelas auxiliares'!$D$236),"FOLHA DE PESSOAL",IF(X1189='Tabelas auxiliares'!$A$237,"CUSTEIO",IF(X1189='Tabelas auxiliares'!$A$236,"INVESTIMENTO","ERRO - VERIFICAR"))))</f>
        <v>CUSTEIO</v>
      </c>
      <c r="Z1189" s="64">
        <f t="shared" si="33"/>
        <v>1000</v>
      </c>
      <c r="AA1189" s="44">
        <v>1000</v>
      </c>
    </row>
    <row r="1190" spans="1:29" x14ac:dyDescent="0.25">
      <c r="A1190" t="s">
        <v>594</v>
      </c>
      <c r="B1190" t="s">
        <v>352</v>
      </c>
      <c r="C1190" t="s">
        <v>595</v>
      </c>
      <c r="D1190" t="s">
        <v>88</v>
      </c>
      <c r="E1190" t="s">
        <v>117</v>
      </c>
      <c r="F1190" s="51" t="str">
        <f>IFERROR(VLOOKUP(D1190,'Tabelas auxiliares'!$A$3:$B$61,2,FALSE),"")</f>
        <v>SUGEPE - SUPERINTENDÊNCIA DE GESTÃO DE PESSOAS</v>
      </c>
      <c r="G1190" s="51" t="str">
        <f>IFERROR(VLOOKUP($B1190,'Tabelas auxiliares'!$A$65:$C$102,2,FALSE),"")</f>
        <v>Diárias e passagens nacionais</v>
      </c>
      <c r="H1190" s="51" t="str">
        <f>IFERROR(VLOOKUP($B1190,'Tabelas auxiliares'!$A$65:$C$102,3,FALSE),"")</f>
        <v>PASSAGENS NACIONAIS / DIÁRIAS NACIONAIS / REEMBOLSO DE PASSAGENS TERRESTRES</v>
      </c>
      <c r="I1190" t="s">
        <v>605</v>
      </c>
      <c r="J1190" t="s">
        <v>755</v>
      </c>
      <c r="K1190" t="s">
        <v>756</v>
      </c>
      <c r="L1190" t="s">
        <v>192</v>
      </c>
      <c r="M1190" t="s">
        <v>165</v>
      </c>
      <c r="N1190" t="s">
        <v>166</v>
      </c>
      <c r="O1190" t="s">
        <v>167</v>
      </c>
      <c r="P1190" t="s">
        <v>200</v>
      </c>
      <c r="Q1190" t="s">
        <v>168</v>
      </c>
      <c r="R1190" t="s">
        <v>165</v>
      </c>
      <c r="S1190" t="s">
        <v>119</v>
      </c>
      <c r="T1190" t="s">
        <v>164</v>
      </c>
      <c r="U1190" t="s">
        <v>118</v>
      </c>
      <c r="V1190" t="s">
        <v>473</v>
      </c>
      <c r="W1190" t="s">
        <v>455</v>
      </c>
      <c r="X1190" s="51" t="str">
        <f t="shared" si="32"/>
        <v>3</v>
      </c>
      <c r="Y1190" s="51" t="str">
        <f>IF(T1190="","",IF(AND(T1190&lt;&gt;'Tabelas auxiliares'!$B$236,T1190&lt;&gt;'Tabelas auxiliares'!$B$237,T1190&lt;&gt;'Tabelas auxiliares'!$C$236,T1190&lt;&gt;'Tabelas auxiliares'!$C$237,T1190&lt;&gt;'Tabelas auxiliares'!$D$236),"FOLHA DE PESSOAL",IF(X1190='Tabelas auxiliares'!$A$237,"CUSTEIO",IF(X1190='Tabelas auxiliares'!$A$236,"INVESTIMENTO","ERRO - VERIFICAR"))))</f>
        <v>CUSTEIO</v>
      </c>
      <c r="Z1190" s="64">
        <f t="shared" si="33"/>
        <v>18395.120000000003</v>
      </c>
      <c r="AA1190" s="44">
        <v>4486.42</v>
      </c>
      <c r="AC1190" s="44">
        <v>13908.7</v>
      </c>
    </row>
    <row r="1191" spans="1:29" x14ac:dyDescent="0.25">
      <c r="A1191" t="s">
        <v>594</v>
      </c>
      <c r="B1191" t="s">
        <v>352</v>
      </c>
      <c r="C1191" t="s">
        <v>595</v>
      </c>
      <c r="D1191" t="s">
        <v>88</v>
      </c>
      <c r="E1191" t="s">
        <v>117</v>
      </c>
      <c r="F1191" s="51" t="str">
        <f>IFERROR(VLOOKUP(D1191,'Tabelas auxiliares'!$A$3:$B$61,2,FALSE),"")</f>
        <v>SUGEPE - SUPERINTENDÊNCIA DE GESTÃO DE PESSOAS</v>
      </c>
      <c r="G1191" s="51" t="str">
        <f>IFERROR(VLOOKUP($B1191,'Tabelas auxiliares'!$A$65:$C$102,2,FALSE),"")</f>
        <v>Diárias e passagens nacionais</v>
      </c>
      <c r="H1191" s="51" t="str">
        <f>IFERROR(VLOOKUP($B1191,'Tabelas auxiliares'!$A$65:$C$102,3,FALSE),"")</f>
        <v>PASSAGENS NACIONAIS / DIÁRIAS NACIONAIS / REEMBOLSO DE PASSAGENS TERRESTRES</v>
      </c>
      <c r="I1191" t="s">
        <v>621</v>
      </c>
      <c r="J1191" t="s">
        <v>755</v>
      </c>
      <c r="K1191" t="s">
        <v>757</v>
      </c>
      <c r="L1191" t="s">
        <v>758</v>
      </c>
      <c r="M1191" t="s">
        <v>165</v>
      </c>
      <c r="N1191" t="s">
        <v>166</v>
      </c>
      <c r="O1191" t="s">
        <v>167</v>
      </c>
      <c r="P1191" t="s">
        <v>200</v>
      </c>
      <c r="Q1191" t="s">
        <v>168</v>
      </c>
      <c r="R1191" t="s">
        <v>165</v>
      </c>
      <c r="S1191" t="s">
        <v>119</v>
      </c>
      <c r="T1191" t="s">
        <v>164</v>
      </c>
      <c r="U1191" t="s">
        <v>118</v>
      </c>
      <c r="V1191" t="s">
        <v>474</v>
      </c>
      <c r="W1191" t="s">
        <v>512</v>
      </c>
      <c r="X1191" s="51" t="str">
        <f t="shared" si="32"/>
        <v>3</v>
      </c>
      <c r="Y1191" s="51" t="str">
        <f>IF(T1191="","",IF(AND(T1191&lt;&gt;'Tabelas auxiliares'!$B$236,T1191&lt;&gt;'Tabelas auxiliares'!$B$237,T1191&lt;&gt;'Tabelas auxiliares'!$C$236,T1191&lt;&gt;'Tabelas auxiliares'!$C$237,T1191&lt;&gt;'Tabelas auxiliares'!$D$236),"FOLHA DE PESSOAL",IF(X1191='Tabelas auxiliares'!$A$237,"CUSTEIO",IF(X1191='Tabelas auxiliares'!$A$236,"INVESTIMENTO","ERRO - VERIFICAR"))))</f>
        <v>CUSTEIO</v>
      </c>
      <c r="Z1191" s="64">
        <f t="shared" si="33"/>
        <v>8500</v>
      </c>
      <c r="AA1191" s="44">
        <v>5641.45</v>
      </c>
      <c r="AC1191" s="44">
        <v>2858.55</v>
      </c>
    </row>
    <row r="1192" spans="1:29" x14ac:dyDescent="0.25">
      <c r="F1192" s="51" t="str">
        <f>IFERROR(VLOOKUP(D1192,'Tabelas auxiliares'!$A$3:$B$61,2,FALSE),"")</f>
        <v/>
      </c>
      <c r="G1192" s="51" t="str">
        <f>IFERROR(VLOOKUP($B1192,'Tabelas auxiliares'!$A$65:$C$102,2,FALSE),"")</f>
        <v/>
      </c>
      <c r="H1192" s="51" t="str">
        <f>IFERROR(VLOOKUP($B1192,'Tabelas auxiliares'!$A$65:$C$102,3,FALSE),"")</f>
        <v/>
      </c>
      <c r="X1192" s="51" t="str">
        <f t="shared" si="32"/>
        <v/>
      </c>
      <c r="Y1192" s="51" t="str">
        <f>IF(T1192="","",IF(AND(T1192&lt;&gt;'Tabelas auxiliares'!$B$236,T1192&lt;&gt;'Tabelas auxiliares'!$B$237,T1192&lt;&gt;'Tabelas auxiliares'!$C$236,T1192&lt;&gt;'Tabelas auxiliares'!$C$237,T1192&lt;&gt;'Tabelas auxiliares'!$D$236),"FOLHA DE PESSOAL",IF(X1192='Tabelas auxiliares'!$A$237,"CUSTEIO",IF(X1192='Tabelas auxiliares'!$A$236,"INVESTIMENTO","ERRO - VERIFICAR"))))</f>
        <v/>
      </c>
      <c r="Z1192" s="64" t="str">
        <f t="shared" si="33"/>
        <v/>
      </c>
      <c r="AA1192" s="44"/>
      <c r="AB1192" s="44"/>
      <c r="AC1192" s="44"/>
    </row>
    <row r="1193" spans="1:29" x14ac:dyDescent="0.25">
      <c r="F1193" s="51" t="str">
        <f>IFERROR(VLOOKUP(D1193,'Tabelas auxiliares'!$A$3:$B$61,2,FALSE),"")</f>
        <v/>
      </c>
      <c r="G1193" s="51" t="str">
        <f>IFERROR(VLOOKUP($B1193,'Tabelas auxiliares'!$A$65:$C$102,2,FALSE),"")</f>
        <v/>
      </c>
      <c r="H1193" s="51" t="str">
        <f>IFERROR(VLOOKUP($B1193,'Tabelas auxiliares'!$A$65:$C$102,3,FALSE),"")</f>
        <v/>
      </c>
      <c r="X1193" s="51" t="str">
        <f t="shared" si="32"/>
        <v/>
      </c>
      <c r="Y1193" s="51" t="str">
        <f>IF(T1193="","",IF(AND(T1193&lt;&gt;'Tabelas auxiliares'!$B$236,T1193&lt;&gt;'Tabelas auxiliares'!$B$237,T1193&lt;&gt;'Tabelas auxiliares'!$C$236,T1193&lt;&gt;'Tabelas auxiliares'!$C$237,T1193&lt;&gt;'Tabelas auxiliares'!$D$236),"FOLHA DE PESSOAL",IF(X1193='Tabelas auxiliares'!$A$237,"CUSTEIO",IF(X1193='Tabelas auxiliares'!$A$236,"INVESTIMENTO","ERRO - VERIFICAR"))))</f>
        <v/>
      </c>
      <c r="Z1193" s="64" t="str">
        <f t="shared" si="33"/>
        <v/>
      </c>
      <c r="AA1193" s="44"/>
      <c r="AB1193" s="44"/>
      <c r="AC1193" s="44"/>
    </row>
    <row r="1194" spans="1:29" x14ac:dyDescent="0.25">
      <c r="F1194" s="51" t="str">
        <f>IFERROR(VLOOKUP(D1194,'Tabelas auxiliares'!$A$3:$B$61,2,FALSE),"")</f>
        <v/>
      </c>
      <c r="G1194" s="51" t="str">
        <f>IFERROR(VLOOKUP($B1194,'Tabelas auxiliares'!$A$65:$C$102,2,FALSE),"")</f>
        <v/>
      </c>
      <c r="H1194" s="51" t="str">
        <f>IFERROR(VLOOKUP($B1194,'Tabelas auxiliares'!$A$65:$C$102,3,FALSE),"")</f>
        <v/>
      </c>
      <c r="X1194" s="51" t="str">
        <f t="shared" si="32"/>
        <v/>
      </c>
      <c r="Y1194" s="51" t="str">
        <f>IF(T1194="","",IF(AND(T1194&lt;&gt;'Tabelas auxiliares'!$B$236,T1194&lt;&gt;'Tabelas auxiliares'!$B$237,T1194&lt;&gt;'Tabelas auxiliares'!$C$236,T1194&lt;&gt;'Tabelas auxiliares'!$C$237,T1194&lt;&gt;'Tabelas auxiliares'!$D$236),"FOLHA DE PESSOAL",IF(X1194='Tabelas auxiliares'!$A$237,"CUSTEIO",IF(X1194='Tabelas auxiliares'!$A$236,"INVESTIMENTO","ERRO - VERIFICAR"))))</f>
        <v/>
      </c>
      <c r="Z1194" s="64" t="str">
        <f t="shared" si="33"/>
        <v/>
      </c>
      <c r="AC1194" s="44"/>
    </row>
    <row r="1195" spans="1:29" x14ac:dyDescent="0.25">
      <c r="F1195" s="51" t="str">
        <f>IFERROR(VLOOKUP(D1195,'Tabelas auxiliares'!$A$3:$B$61,2,FALSE),"")</f>
        <v/>
      </c>
      <c r="G1195" s="51" t="str">
        <f>IFERROR(VLOOKUP($B1195,'Tabelas auxiliares'!$A$65:$C$102,2,FALSE),"")</f>
        <v/>
      </c>
      <c r="H1195" s="51" t="str">
        <f>IFERROR(VLOOKUP($B1195,'Tabelas auxiliares'!$A$65:$C$102,3,FALSE),"")</f>
        <v/>
      </c>
      <c r="X1195" s="51" t="str">
        <f t="shared" si="32"/>
        <v/>
      </c>
      <c r="Y1195" s="51" t="str">
        <f>IF(T1195="","",IF(AND(T1195&lt;&gt;'Tabelas auxiliares'!$B$236,T1195&lt;&gt;'Tabelas auxiliares'!$B$237,T1195&lt;&gt;'Tabelas auxiliares'!$C$236,T1195&lt;&gt;'Tabelas auxiliares'!$C$237,T1195&lt;&gt;'Tabelas auxiliares'!$D$236),"FOLHA DE PESSOAL",IF(X1195='Tabelas auxiliares'!$A$237,"CUSTEIO",IF(X1195='Tabelas auxiliares'!$A$236,"INVESTIMENTO","ERRO - VERIFICAR"))))</f>
        <v/>
      </c>
      <c r="Z1195" s="64" t="str">
        <f t="shared" si="33"/>
        <v/>
      </c>
      <c r="AA1195" s="44"/>
    </row>
    <row r="1196" spans="1:29" x14ac:dyDescent="0.25">
      <c r="F1196" s="51" t="str">
        <f>IFERROR(VLOOKUP(D1196,'Tabelas auxiliares'!$A$3:$B$61,2,FALSE),"")</f>
        <v/>
      </c>
      <c r="G1196" s="51" t="str">
        <f>IFERROR(VLOOKUP($B1196,'Tabelas auxiliares'!$A$65:$C$102,2,FALSE),"")</f>
        <v/>
      </c>
      <c r="H1196" s="51" t="str">
        <f>IFERROR(VLOOKUP($B1196,'Tabelas auxiliares'!$A$65:$C$102,3,FALSE),"")</f>
        <v/>
      </c>
      <c r="X1196" s="51" t="str">
        <f t="shared" si="32"/>
        <v/>
      </c>
      <c r="Y1196" s="51" t="str">
        <f>IF(T1196="","",IF(AND(T1196&lt;&gt;'Tabelas auxiliares'!$B$236,T1196&lt;&gt;'Tabelas auxiliares'!$B$237,T1196&lt;&gt;'Tabelas auxiliares'!$C$236,T1196&lt;&gt;'Tabelas auxiliares'!$C$237,T1196&lt;&gt;'Tabelas auxiliares'!$D$236),"FOLHA DE PESSOAL",IF(X1196='Tabelas auxiliares'!$A$237,"CUSTEIO",IF(X1196='Tabelas auxiliares'!$A$236,"INVESTIMENTO","ERRO - VERIFICAR"))))</f>
        <v/>
      </c>
      <c r="Z1196" s="64" t="str">
        <f t="shared" si="33"/>
        <v/>
      </c>
      <c r="AC1196" s="44"/>
    </row>
    <row r="1197" spans="1:29" x14ac:dyDescent="0.25">
      <c r="F1197" s="51" t="str">
        <f>IFERROR(VLOOKUP(D1197,'Tabelas auxiliares'!$A$3:$B$61,2,FALSE),"")</f>
        <v/>
      </c>
      <c r="G1197" s="51" t="str">
        <f>IFERROR(VLOOKUP($B1197,'Tabelas auxiliares'!$A$65:$C$102,2,FALSE),"")</f>
        <v/>
      </c>
      <c r="H1197" s="51" t="str">
        <f>IFERROR(VLOOKUP($B1197,'Tabelas auxiliares'!$A$65:$C$102,3,FALSE),"")</f>
        <v/>
      </c>
      <c r="X1197" s="51" t="str">
        <f t="shared" si="32"/>
        <v/>
      </c>
      <c r="Y1197" s="51" t="str">
        <f>IF(T1197="","",IF(AND(T1197&lt;&gt;'Tabelas auxiliares'!$B$236,T1197&lt;&gt;'Tabelas auxiliares'!$B$237,T1197&lt;&gt;'Tabelas auxiliares'!$C$236,T1197&lt;&gt;'Tabelas auxiliares'!$C$237,T1197&lt;&gt;'Tabelas auxiliares'!$D$236),"FOLHA DE PESSOAL",IF(X1197='Tabelas auxiliares'!$A$237,"CUSTEIO",IF(X1197='Tabelas auxiliares'!$A$236,"INVESTIMENTO","ERRO - VERIFICAR"))))</f>
        <v/>
      </c>
      <c r="Z1197" s="64" t="str">
        <f t="shared" si="33"/>
        <v/>
      </c>
      <c r="AC1197" s="44"/>
    </row>
    <row r="1198" spans="1:29" x14ac:dyDescent="0.25">
      <c r="F1198" s="51" t="str">
        <f>IFERROR(VLOOKUP(D1198,'Tabelas auxiliares'!$A$3:$B$61,2,FALSE),"")</f>
        <v/>
      </c>
      <c r="G1198" s="51" t="str">
        <f>IFERROR(VLOOKUP($B1198,'Tabelas auxiliares'!$A$65:$C$102,2,FALSE),"")</f>
        <v/>
      </c>
      <c r="H1198" s="51" t="str">
        <f>IFERROR(VLOOKUP($B1198,'Tabelas auxiliares'!$A$65:$C$102,3,FALSE),"")</f>
        <v/>
      </c>
      <c r="X1198" s="51" t="str">
        <f t="shared" si="32"/>
        <v/>
      </c>
      <c r="Y1198" s="51" t="str">
        <f>IF(T1198="","",IF(AND(T1198&lt;&gt;'Tabelas auxiliares'!$B$236,T1198&lt;&gt;'Tabelas auxiliares'!$B$237,T1198&lt;&gt;'Tabelas auxiliares'!$C$236,T1198&lt;&gt;'Tabelas auxiliares'!$C$237,T1198&lt;&gt;'Tabelas auxiliares'!$D$236),"FOLHA DE PESSOAL",IF(X1198='Tabelas auxiliares'!$A$237,"CUSTEIO",IF(X1198='Tabelas auxiliares'!$A$236,"INVESTIMENTO","ERRO - VERIFICAR"))))</f>
        <v/>
      </c>
      <c r="Z1198" s="64" t="str">
        <f t="shared" si="33"/>
        <v/>
      </c>
      <c r="AC1198" s="44"/>
    </row>
    <row r="1199" spans="1:29" x14ac:dyDescent="0.25">
      <c r="F1199" s="51" t="str">
        <f>IFERROR(VLOOKUP(D1199,'Tabelas auxiliares'!$A$3:$B$61,2,FALSE),"")</f>
        <v/>
      </c>
      <c r="G1199" s="51" t="str">
        <f>IFERROR(VLOOKUP($B1199,'Tabelas auxiliares'!$A$65:$C$102,2,FALSE),"")</f>
        <v/>
      </c>
      <c r="H1199" s="51" t="str">
        <f>IFERROR(VLOOKUP($B1199,'Tabelas auxiliares'!$A$65:$C$102,3,FALSE),"")</f>
        <v/>
      </c>
      <c r="X1199" s="51" t="str">
        <f t="shared" si="32"/>
        <v/>
      </c>
      <c r="Y1199" s="51" t="str">
        <f>IF(T1199="","",IF(AND(T1199&lt;&gt;'Tabelas auxiliares'!$B$236,T1199&lt;&gt;'Tabelas auxiliares'!$B$237,T1199&lt;&gt;'Tabelas auxiliares'!$C$236,T1199&lt;&gt;'Tabelas auxiliares'!$C$237,T1199&lt;&gt;'Tabelas auxiliares'!$D$236),"FOLHA DE PESSOAL",IF(X1199='Tabelas auxiliares'!$A$237,"CUSTEIO",IF(X1199='Tabelas auxiliares'!$A$236,"INVESTIMENTO","ERRO - VERIFICAR"))))</f>
        <v/>
      </c>
      <c r="Z1199" s="64" t="str">
        <f t="shared" si="33"/>
        <v/>
      </c>
      <c r="AC1199" s="44"/>
    </row>
    <row r="1200" spans="1:29" x14ac:dyDescent="0.25">
      <c r="F1200" s="51" t="str">
        <f>IFERROR(VLOOKUP(D1200,'Tabelas auxiliares'!$A$3:$B$61,2,FALSE),"")</f>
        <v/>
      </c>
      <c r="G1200" s="51" t="str">
        <f>IFERROR(VLOOKUP($B1200,'Tabelas auxiliares'!$A$65:$C$102,2,FALSE),"")</f>
        <v/>
      </c>
      <c r="H1200" s="51" t="str">
        <f>IFERROR(VLOOKUP($B1200,'Tabelas auxiliares'!$A$65:$C$102,3,FALSE),"")</f>
        <v/>
      </c>
      <c r="X1200" s="51" t="str">
        <f t="shared" si="32"/>
        <v/>
      </c>
      <c r="Y1200" s="51" t="str">
        <f>IF(T1200="","",IF(AND(T1200&lt;&gt;'Tabelas auxiliares'!$B$236,T1200&lt;&gt;'Tabelas auxiliares'!$B$237,T1200&lt;&gt;'Tabelas auxiliares'!$C$236,T1200&lt;&gt;'Tabelas auxiliares'!$C$237,T1200&lt;&gt;'Tabelas auxiliares'!$D$236),"FOLHA DE PESSOAL",IF(X1200='Tabelas auxiliares'!$A$237,"CUSTEIO",IF(X1200='Tabelas auxiliares'!$A$236,"INVESTIMENTO","ERRO - VERIFICAR"))))</f>
        <v/>
      </c>
      <c r="Z1200" s="64" t="str">
        <f t="shared" si="33"/>
        <v/>
      </c>
      <c r="AC1200" s="44"/>
    </row>
    <row r="1201" spans="6:29" x14ac:dyDescent="0.25">
      <c r="F1201" s="51" t="str">
        <f>IFERROR(VLOOKUP(D1201,'Tabelas auxiliares'!$A$3:$B$61,2,FALSE),"")</f>
        <v/>
      </c>
      <c r="G1201" s="51" t="str">
        <f>IFERROR(VLOOKUP($B1201,'Tabelas auxiliares'!$A$65:$C$102,2,FALSE),"")</f>
        <v/>
      </c>
      <c r="H1201" s="51" t="str">
        <f>IFERROR(VLOOKUP($B1201,'Tabelas auxiliares'!$A$65:$C$102,3,FALSE),"")</f>
        <v/>
      </c>
      <c r="X1201" s="51" t="str">
        <f t="shared" si="32"/>
        <v/>
      </c>
      <c r="Y1201" s="51" t="str">
        <f>IF(T1201="","",IF(AND(T1201&lt;&gt;'Tabelas auxiliares'!$B$236,T1201&lt;&gt;'Tabelas auxiliares'!$B$237,T1201&lt;&gt;'Tabelas auxiliares'!$C$236,T1201&lt;&gt;'Tabelas auxiliares'!$C$237,T1201&lt;&gt;'Tabelas auxiliares'!$D$236),"FOLHA DE PESSOAL",IF(X1201='Tabelas auxiliares'!$A$237,"CUSTEIO",IF(X1201='Tabelas auxiliares'!$A$236,"INVESTIMENTO","ERRO - VERIFICAR"))))</f>
        <v/>
      </c>
      <c r="Z1201" s="64" t="str">
        <f t="shared" si="33"/>
        <v/>
      </c>
      <c r="AA1201" s="44"/>
      <c r="AC1201" s="44"/>
    </row>
    <row r="1202" spans="6:29" x14ac:dyDescent="0.25">
      <c r="F1202" s="51" t="str">
        <f>IFERROR(VLOOKUP(D1202,'Tabelas auxiliares'!$A$3:$B$61,2,FALSE),"")</f>
        <v/>
      </c>
      <c r="G1202" s="51" t="str">
        <f>IFERROR(VLOOKUP($B1202,'Tabelas auxiliares'!$A$65:$C$102,2,FALSE),"")</f>
        <v/>
      </c>
      <c r="H1202" s="51" t="str">
        <f>IFERROR(VLOOKUP($B1202,'Tabelas auxiliares'!$A$65:$C$102,3,FALSE),"")</f>
        <v/>
      </c>
      <c r="X1202" s="51" t="str">
        <f t="shared" si="32"/>
        <v/>
      </c>
      <c r="Y1202" s="51" t="str">
        <f>IF(T1202="","",IF(AND(T1202&lt;&gt;'Tabelas auxiliares'!$B$236,T1202&lt;&gt;'Tabelas auxiliares'!$B$237,T1202&lt;&gt;'Tabelas auxiliares'!$C$236,T1202&lt;&gt;'Tabelas auxiliares'!$C$237,T1202&lt;&gt;'Tabelas auxiliares'!$D$236),"FOLHA DE PESSOAL",IF(X1202='Tabelas auxiliares'!$A$237,"CUSTEIO",IF(X1202='Tabelas auxiliares'!$A$236,"INVESTIMENTO","ERRO - VERIFICAR"))))</f>
        <v/>
      </c>
      <c r="Z1202" s="64" t="str">
        <f t="shared" si="33"/>
        <v/>
      </c>
      <c r="AC1202" s="44"/>
    </row>
    <row r="1203" spans="6:29" x14ac:dyDescent="0.25">
      <c r="F1203" s="51" t="str">
        <f>IFERROR(VLOOKUP(D1203,'Tabelas auxiliares'!$A$3:$B$61,2,FALSE),"")</f>
        <v/>
      </c>
      <c r="G1203" s="51" t="str">
        <f>IFERROR(VLOOKUP($B1203,'Tabelas auxiliares'!$A$65:$C$102,2,FALSE),"")</f>
        <v/>
      </c>
      <c r="H1203" s="51" t="str">
        <f>IFERROR(VLOOKUP($B1203,'Tabelas auxiliares'!$A$65:$C$102,3,FALSE),"")</f>
        <v/>
      </c>
      <c r="X1203" s="51" t="str">
        <f t="shared" si="32"/>
        <v/>
      </c>
      <c r="Y1203" s="51" t="str">
        <f>IF(T1203="","",IF(AND(T1203&lt;&gt;'Tabelas auxiliares'!$B$236,T1203&lt;&gt;'Tabelas auxiliares'!$B$237,T1203&lt;&gt;'Tabelas auxiliares'!$C$236,T1203&lt;&gt;'Tabelas auxiliares'!$C$237,T1203&lt;&gt;'Tabelas auxiliares'!$D$236),"FOLHA DE PESSOAL",IF(X1203='Tabelas auxiliares'!$A$237,"CUSTEIO",IF(X1203='Tabelas auxiliares'!$A$236,"INVESTIMENTO","ERRO - VERIFICAR"))))</f>
        <v/>
      </c>
      <c r="Z1203" s="64" t="str">
        <f t="shared" si="33"/>
        <v/>
      </c>
      <c r="AB1203" s="44"/>
    </row>
    <row r="1204" spans="6:29" x14ac:dyDescent="0.25">
      <c r="F1204" s="51" t="str">
        <f>IFERROR(VLOOKUP(D1204,'Tabelas auxiliares'!$A$3:$B$61,2,FALSE),"")</f>
        <v/>
      </c>
      <c r="G1204" s="51" t="str">
        <f>IFERROR(VLOOKUP($B1204,'Tabelas auxiliares'!$A$65:$C$102,2,FALSE),"")</f>
        <v/>
      </c>
      <c r="H1204" s="51" t="str">
        <f>IFERROR(VLOOKUP($B1204,'Tabelas auxiliares'!$A$65:$C$102,3,FALSE),"")</f>
        <v/>
      </c>
      <c r="X1204" s="51" t="str">
        <f t="shared" si="32"/>
        <v/>
      </c>
      <c r="Y1204" s="51" t="str">
        <f>IF(T1204="","",IF(AND(T1204&lt;&gt;'Tabelas auxiliares'!$B$236,T1204&lt;&gt;'Tabelas auxiliares'!$B$237,T1204&lt;&gt;'Tabelas auxiliares'!$C$236,T1204&lt;&gt;'Tabelas auxiliares'!$C$237,T1204&lt;&gt;'Tabelas auxiliares'!$D$236),"FOLHA DE PESSOAL",IF(X1204='Tabelas auxiliares'!$A$237,"CUSTEIO",IF(X1204='Tabelas auxiliares'!$A$236,"INVESTIMENTO","ERRO - VERIFICAR"))))</f>
        <v/>
      </c>
      <c r="Z1204" s="64" t="str">
        <f t="shared" si="33"/>
        <v/>
      </c>
      <c r="AC1204" s="44"/>
    </row>
    <row r="1205" spans="6:29" x14ac:dyDescent="0.25">
      <c r="F1205" s="51" t="str">
        <f>IFERROR(VLOOKUP(D1205,'Tabelas auxiliares'!$A$3:$B$61,2,FALSE),"")</f>
        <v/>
      </c>
      <c r="G1205" s="51" t="str">
        <f>IFERROR(VLOOKUP($B1205,'Tabelas auxiliares'!$A$65:$C$102,2,FALSE),"")</f>
        <v/>
      </c>
      <c r="H1205" s="51" t="str">
        <f>IFERROR(VLOOKUP($B1205,'Tabelas auxiliares'!$A$65:$C$102,3,FALSE),"")</f>
        <v/>
      </c>
      <c r="X1205" s="51" t="str">
        <f t="shared" si="32"/>
        <v/>
      </c>
      <c r="Y1205" s="51" t="str">
        <f>IF(T1205="","",IF(AND(T1205&lt;&gt;'Tabelas auxiliares'!$B$236,T1205&lt;&gt;'Tabelas auxiliares'!$B$237,T1205&lt;&gt;'Tabelas auxiliares'!$C$236,T1205&lt;&gt;'Tabelas auxiliares'!$C$237,T1205&lt;&gt;'Tabelas auxiliares'!$D$236),"FOLHA DE PESSOAL",IF(X1205='Tabelas auxiliares'!$A$237,"CUSTEIO",IF(X1205='Tabelas auxiliares'!$A$236,"INVESTIMENTO","ERRO - VERIFICAR"))))</f>
        <v/>
      </c>
      <c r="Z1205" s="64" t="str">
        <f t="shared" si="33"/>
        <v/>
      </c>
      <c r="AC1205" s="44"/>
    </row>
    <row r="1206" spans="6:29" x14ac:dyDescent="0.25">
      <c r="F1206" s="51" t="str">
        <f>IFERROR(VLOOKUP(D1206,'Tabelas auxiliares'!$A$3:$B$61,2,FALSE),"")</f>
        <v/>
      </c>
      <c r="G1206" s="51" t="str">
        <f>IFERROR(VLOOKUP($B1206,'Tabelas auxiliares'!$A$65:$C$102,2,FALSE),"")</f>
        <v/>
      </c>
      <c r="H1206" s="51" t="str">
        <f>IFERROR(VLOOKUP($B1206,'Tabelas auxiliares'!$A$65:$C$102,3,FALSE),"")</f>
        <v/>
      </c>
      <c r="X1206" s="51" t="str">
        <f t="shared" si="32"/>
        <v/>
      </c>
      <c r="Y1206" s="51" t="str">
        <f>IF(T1206="","",IF(AND(T1206&lt;&gt;'Tabelas auxiliares'!$B$236,T1206&lt;&gt;'Tabelas auxiliares'!$B$237,T1206&lt;&gt;'Tabelas auxiliares'!$C$236,T1206&lt;&gt;'Tabelas auxiliares'!$C$237,T1206&lt;&gt;'Tabelas auxiliares'!$D$236),"FOLHA DE PESSOAL",IF(X1206='Tabelas auxiliares'!$A$237,"CUSTEIO",IF(X1206='Tabelas auxiliares'!$A$236,"INVESTIMENTO","ERRO - VERIFICAR"))))</f>
        <v/>
      </c>
      <c r="Z1206" s="64" t="str">
        <f t="shared" si="33"/>
        <v/>
      </c>
      <c r="AC1206" s="44"/>
    </row>
    <row r="1207" spans="6:29" x14ac:dyDescent="0.25">
      <c r="F1207" s="51" t="str">
        <f>IFERROR(VLOOKUP(D1207,'Tabelas auxiliares'!$A$3:$B$61,2,FALSE),"")</f>
        <v/>
      </c>
      <c r="G1207" s="51" t="str">
        <f>IFERROR(VLOOKUP($B1207,'Tabelas auxiliares'!$A$65:$C$102,2,FALSE),"")</f>
        <v/>
      </c>
      <c r="H1207" s="51" t="str">
        <f>IFERROR(VLOOKUP($B1207,'Tabelas auxiliares'!$A$65:$C$102,3,FALSE),"")</f>
        <v/>
      </c>
      <c r="X1207" s="51" t="str">
        <f t="shared" si="32"/>
        <v/>
      </c>
      <c r="Y1207" s="51" t="str">
        <f>IF(T1207="","",IF(AND(T1207&lt;&gt;'Tabelas auxiliares'!$B$236,T1207&lt;&gt;'Tabelas auxiliares'!$B$237,T1207&lt;&gt;'Tabelas auxiliares'!$C$236,T1207&lt;&gt;'Tabelas auxiliares'!$C$237,T1207&lt;&gt;'Tabelas auxiliares'!$D$236),"FOLHA DE PESSOAL",IF(X1207='Tabelas auxiliares'!$A$237,"CUSTEIO",IF(X1207='Tabelas auxiliares'!$A$236,"INVESTIMENTO","ERRO - VERIFICAR"))))</f>
        <v/>
      </c>
      <c r="Z1207" s="64" t="str">
        <f t="shared" si="33"/>
        <v/>
      </c>
      <c r="AC1207" s="44"/>
    </row>
    <row r="1208" spans="6:29" x14ac:dyDescent="0.25">
      <c r="F1208" s="51" t="str">
        <f>IFERROR(VLOOKUP(D1208,'Tabelas auxiliares'!$A$3:$B$61,2,FALSE),"")</f>
        <v/>
      </c>
      <c r="G1208" s="51" t="str">
        <f>IFERROR(VLOOKUP($B1208,'Tabelas auxiliares'!$A$65:$C$102,2,FALSE),"")</f>
        <v/>
      </c>
      <c r="H1208" s="51" t="str">
        <f>IFERROR(VLOOKUP($B1208,'Tabelas auxiliares'!$A$65:$C$102,3,FALSE),"")</f>
        <v/>
      </c>
      <c r="X1208" s="51" t="str">
        <f t="shared" si="32"/>
        <v/>
      </c>
      <c r="Y1208" s="51" t="str">
        <f>IF(T1208="","",IF(AND(T1208&lt;&gt;'Tabelas auxiliares'!$B$236,T1208&lt;&gt;'Tabelas auxiliares'!$B$237,T1208&lt;&gt;'Tabelas auxiliares'!$C$236,T1208&lt;&gt;'Tabelas auxiliares'!$C$237,T1208&lt;&gt;'Tabelas auxiliares'!$D$236),"FOLHA DE PESSOAL",IF(X1208='Tabelas auxiliares'!$A$237,"CUSTEIO",IF(X1208='Tabelas auxiliares'!$A$236,"INVESTIMENTO","ERRO - VERIFICAR"))))</f>
        <v/>
      </c>
      <c r="Z1208" s="64" t="str">
        <f t="shared" si="33"/>
        <v/>
      </c>
      <c r="AC1208" s="44"/>
    </row>
    <row r="1209" spans="6:29" x14ac:dyDescent="0.25">
      <c r="F1209" s="51" t="str">
        <f>IFERROR(VLOOKUP(D1209,'Tabelas auxiliares'!$A$3:$B$61,2,FALSE),"")</f>
        <v/>
      </c>
      <c r="G1209" s="51" t="str">
        <f>IFERROR(VLOOKUP($B1209,'Tabelas auxiliares'!$A$65:$C$102,2,FALSE),"")</f>
        <v/>
      </c>
      <c r="H1209" s="51" t="str">
        <f>IFERROR(VLOOKUP($B1209,'Tabelas auxiliares'!$A$65:$C$102,3,FALSE),"")</f>
        <v/>
      </c>
      <c r="X1209" s="51" t="str">
        <f t="shared" si="32"/>
        <v/>
      </c>
      <c r="Y1209" s="51" t="str">
        <f>IF(T1209="","",IF(AND(T1209&lt;&gt;'Tabelas auxiliares'!$B$236,T1209&lt;&gt;'Tabelas auxiliares'!$B$237,T1209&lt;&gt;'Tabelas auxiliares'!$C$236,T1209&lt;&gt;'Tabelas auxiliares'!$C$237,T1209&lt;&gt;'Tabelas auxiliares'!$D$236),"FOLHA DE PESSOAL",IF(X1209='Tabelas auxiliares'!$A$237,"CUSTEIO",IF(X1209='Tabelas auxiliares'!$A$236,"INVESTIMENTO","ERRO - VERIFICAR"))))</f>
        <v/>
      </c>
      <c r="Z1209" s="64" t="str">
        <f t="shared" si="33"/>
        <v/>
      </c>
      <c r="AC1209" s="44"/>
    </row>
    <row r="1210" spans="6:29" x14ac:dyDescent="0.25">
      <c r="F1210" s="51" t="str">
        <f>IFERROR(VLOOKUP(D1210,'Tabelas auxiliares'!$A$3:$B$61,2,FALSE),"")</f>
        <v/>
      </c>
      <c r="G1210" s="51" t="str">
        <f>IFERROR(VLOOKUP($B1210,'Tabelas auxiliares'!$A$65:$C$102,2,FALSE),"")</f>
        <v/>
      </c>
      <c r="H1210" s="51" t="str">
        <f>IFERROR(VLOOKUP($B1210,'Tabelas auxiliares'!$A$65:$C$102,3,FALSE),"")</f>
        <v/>
      </c>
      <c r="X1210" s="51" t="str">
        <f t="shared" si="32"/>
        <v/>
      </c>
      <c r="Y1210" s="51" t="str">
        <f>IF(T1210="","",IF(AND(T1210&lt;&gt;'Tabelas auxiliares'!$B$236,T1210&lt;&gt;'Tabelas auxiliares'!$B$237,T1210&lt;&gt;'Tabelas auxiliares'!$C$236,T1210&lt;&gt;'Tabelas auxiliares'!$C$237,T1210&lt;&gt;'Tabelas auxiliares'!$D$236),"FOLHA DE PESSOAL",IF(X1210='Tabelas auxiliares'!$A$237,"CUSTEIO",IF(X1210='Tabelas auxiliares'!$A$236,"INVESTIMENTO","ERRO - VERIFICAR"))))</f>
        <v/>
      </c>
      <c r="Z1210" s="64" t="str">
        <f t="shared" si="33"/>
        <v/>
      </c>
      <c r="AA1210" s="44"/>
    </row>
    <row r="1211" spans="6:29" x14ac:dyDescent="0.25">
      <c r="F1211" s="51" t="str">
        <f>IFERROR(VLOOKUP(D1211,'Tabelas auxiliares'!$A$3:$B$61,2,FALSE),"")</f>
        <v/>
      </c>
      <c r="G1211" s="51" t="str">
        <f>IFERROR(VLOOKUP($B1211,'Tabelas auxiliares'!$A$65:$C$102,2,FALSE),"")</f>
        <v/>
      </c>
      <c r="H1211" s="51" t="str">
        <f>IFERROR(VLOOKUP($B1211,'Tabelas auxiliares'!$A$65:$C$102,3,FALSE),"")</f>
        <v/>
      </c>
      <c r="X1211" s="51" t="str">
        <f t="shared" si="32"/>
        <v/>
      </c>
      <c r="Y1211" s="51" t="str">
        <f>IF(T1211="","",IF(AND(T1211&lt;&gt;'Tabelas auxiliares'!$B$236,T1211&lt;&gt;'Tabelas auxiliares'!$B$237,T1211&lt;&gt;'Tabelas auxiliares'!$C$236,T1211&lt;&gt;'Tabelas auxiliares'!$C$237,T1211&lt;&gt;'Tabelas auxiliares'!$D$236),"FOLHA DE PESSOAL",IF(X1211='Tabelas auxiliares'!$A$237,"CUSTEIO",IF(X1211='Tabelas auxiliares'!$A$236,"INVESTIMENTO","ERRO - VERIFICAR"))))</f>
        <v/>
      </c>
      <c r="Z1211" s="64" t="str">
        <f t="shared" si="33"/>
        <v/>
      </c>
      <c r="AB1211" s="44"/>
    </row>
    <row r="1212" spans="6:29" x14ac:dyDescent="0.25">
      <c r="F1212" s="51" t="str">
        <f>IFERROR(VLOOKUP(D1212,'Tabelas auxiliares'!$A$3:$B$61,2,FALSE),"")</f>
        <v/>
      </c>
      <c r="G1212" s="51" t="str">
        <f>IFERROR(VLOOKUP($B1212,'Tabelas auxiliares'!$A$65:$C$102,2,FALSE),"")</f>
        <v/>
      </c>
      <c r="H1212" s="51" t="str">
        <f>IFERROR(VLOOKUP($B1212,'Tabelas auxiliares'!$A$65:$C$102,3,FALSE),"")</f>
        <v/>
      </c>
      <c r="X1212" s="51" t="str">
        <f t="shared" si="32"/>
        <v/>
      </c>
      <c r="Y1212" s="51" t="str">
        <f>IF(T1212="","",IF(AND(T1212&lt;&gt;'Tabelas auxiliares'!$B$236,T1212&lt;&gt;'Tabelas auxiliares'!$B$237,T1212&lt;&gt;'Tabelas auxiliares'!$C$236,T1212&lt;&gt;'Tabelas auxiliares'!$C$237,T1212&lt;&gt;'Tabelas auxiliares'!$D$236),"FOLHA DE PESSOAL",IF(X1212='Tabelas auxiliares'!$A$237,"CUSTEIO",IF(X1212='Tabelas auxiliares'!$A$236,"INVESTIMENTO","ERRO - VERIFICAR"))))</f>
        <v/>
      </c>
      <c r="Z1212" s="64" t="str">
        <f t="shared" si="33"/>
        <v/>
      </c>
      <c r="AB1212" s="44"/>
    </row>
    <row r="1213" spans="6:29" x14ac:dyDescent="0.25">
      <c r="F1213" s="51" t="str">
        <f>IFERROR(VLOOKUP(D1213,'Tabelas auxiliares'!$A$3:$B$61,2,FALSE),"")</f>
        <v/>
      </c>
      <c r="G1213" s="51" t="str">
        <f>IFERROR(VLOOKUP($B1213,'Tabelas auxiliares'!$A$65:$C$102,2,FALSE),"")</f>
        <v/>
      </c>
      <c r="H1213" s="51" t="str">
        <f>IFERROR(VLOOKUP($B1213,'Tabelas auxiliares'!$A$65:$C$102,3,FALSE),"")</f>
        <v/>
      </c>
      <c r="X1213" s="51" t="str">
        <f t="shared" si="32"/>
        <v/>
      </c>
      <c r="Y1213" s="51" t="str">
        <f>IF(T1213="","",IF(AND(T1213&lt;&gt;'Tabelas auxiliares'!$B$236,T1213&lt;&gt;'Tabelas auxiliares'!$B$237,T1213&lt;&gt;'Tabelas auxiliares'!$C$236,T1213&lt;&gt;'Tabelas auxiliares'!$C$237,T1213&lt;&gt;'Tabelas auxiliares'!$D$236),"FOLHA DE PESSOAL",IF(X1213='Tabelas auxiliares'!$A$237,"CUSTEIO",IF(X1213='Tabelas auxiliares'!$A$236,"INVESTIMENTO","ERRO - VERIFICAR"))))</f>
        <v/>
      </c>
      <c r="Z1213" s="64" t="str">
        <f t="shared" si="33"/>
        <v/>
      </c>
      <c r="AA1213" s="44"/>
    </row>
    <row r="1214" spans="6:29" x14ac:dyDescent="0.25">
      <c r="F1214" s="51" t="str">
        <f>IFERROR(VLOOKUP(D1214,'Tabelas auxiliares'!$A$3:$B$61,2,FALSE),"")</f>
        <v/>
      </c>
      <c r="G1214" s="51" t="str">
        <f>IFERROR(VLOOKUP($B1214,'Tabelas auxiliares'!$A$65:$C$102,2,FALSE),"")</f>
        <v/>
      </c>
      <c r="H1214" s="51" t="str">
        <f>IFERROR(VLOOKUP($B1214,'Tabelas auxiliares'!$A$65:$C$102,3,FALSE),"")</f>
        <v/>
      </c>
      <c r="X1214" s="51" t="str">
        <f t="shared" si="32"/>
        <v/>
      </c>
      <c r="Y1214" s="51" t="str">
        <f>IF(T1214="","",IF(AND(T1214&lt;&gt;'Tabelas auxiliares'!$B$236,T1214&lt;&gt;'Tabelas auxiliares'!$B$237,T1214&lt;&gt;'Tabelas auxiliares'!$C$236,T1214&lt;&gt;'Tabelas auxiliares'!$C$237,T1214&lt;&gt;'Tabelas auxiliares'!$D$236),"FOLHA DE PESSOAL",IF(X1214='Tabelas auxiliares'!$A$237,"CUSTEIO",IF(X1214='Tabelas auxiliares'!$A$236,"INVESTIMENTO","ERRO - VERIFICAR"))))</f>
        <v/>
      </c>
      <c r="Z1214" s="64" t="str">
        <f t="shared" si="33"/>
        <v/>
      </c>
      <c r="AA1214" s="44"/>
    </row>
    <row r="1215" spans="6:29" x14ac:dyDescent="0.25">
      <c r="F1215" s="51" t="str">
        <f>IFERROR(VLOOKUP(D1215,'Tabelas auxiliares'!$A$3:$B$61,2,FALSE),"")</f>
        <v/>
      </c>
      <c r="G1215" s="51" t="str">
        <f>IFERROR(VLOOKUP($B1215,'Tabelas auxiliares'!$A$65:$C$102,2,FALSE),"")</f>
        <v/>
      </c>
      <c r="H1215" s="51" t="str">
        <f>IFERROR(VLOOKUP($B1215,'Tabelas auxiliares'!$A$65:$C$102,3,FALSE),"")</f>
        <v/>
      </c>
      <c r="X1215" s="51" t="str">
        <f t="shared" si="32"/>
        <v/>
      </c>
      <c r="Y1215" s="51" t="str">
        <f>IF(T1215="","",IF(AND(T1215&lt;&gt;'Tabelas auxiliares'!$B$236,T1215&lt;&gt;'Tabelas auxiliares'!$B$237,T1215&lt;&gt;'Tabelas auxiliares'!$C$236,T1215&lt;&gt;'Tabelas auxiliares'!$C$237,T1215&lt;&gt;'Tabelas auxiliares'!$D$236),"FOLHA DE PESSOAL",IF(X1215='Tabelas auxiliares'!$A$237,"CUSTEIO",IF(X1215='Tabelas auxiliares'!$A$236,"INVESTIMENTO","ERRO - VERIFICAR"))))</f>
        <v/>
      </c>
      <c r="Z1215" s="64" t="str">
        <f t="shared" si="33"/>
        <v/>
      </c>
      <c r="AA1215" s="44"/>
    </row>
    <row r="1216" spans="6:29" x14ac:dyDescent="0.25">
      <c r="F1216" s="51" t="str">
        <f>IFERROR(VLOOKUP(D1216,'Tabelas auxiliares'!$A$3:$B$61,2,FALSE),"")</f>
        <v/>
      </c>
      <c r="G1216" s="51" t="str">
        <f>IFERROR(VLOOKUP($B1216,'Tabelas auxiliares'!$A$65:$C$102,2,FALSE),"")</f>
        <v/>
      </c>
      <c r="H1216" s="51" t="str">
        <f>IFERROR(VLOOKUP($B1216,'Tabelas auxiliares'!$A$65:$C$102,3,FALSE),"")</f>
        <v/>
      </c>
      <c r="X1216" s="51" t="str">
        <f t="shared" si="32"/>
        <v/>
      </c>
      <c r="Y1216" s="51" t="str">
        <f>IF(T1216="","",IF(AND(T1216&lt;&gt;'Tabelas auxiliares'!$B$236,T1216&lt;&gt;'Tabelas auxiliares'!$B$237,T1216&lt;&gt;'Tabelas auxiliares'!$C$236,T1216&lt;&gt;'Tabelas auxiliares'!$C$237,T1216&lt;&gt;'Tabelas auxiliares'!$D$236),"FOLHA DE PESSOAL",IF(X1216='Tabelas auxiliares'!$A$237,"CUSTEIO",IF(X1216='Tabelas auxiliares'!$A$236,"INVESTIMENTO","ERRO - VERIFICAR"))))</f>
        <v/>
      </c>
      <c r="Z1216" s="64" t="str">
        <f t="shared" si="33"/>
        <v/>
      </c>
      <c r="AB1216" s="44"/>
    </row>
    <row r="1217" spans="6:29" x14ac:dyDescent="0.25">
      <c r="F1217" s="51" t="str">
        <f>IFERROR(VLOOKUP(D1217,'Tabelas auxiliares'!$A$3:$B$61,2,FALSE),"")</f>
        <v/>
      </c>
      <c r="G1217" s="51" t="str">
        <f>IFERROR(VLOOKUP($B1217,'Tabelas auxiliares'!$A$65:$C$102,2,FALSE),"")</f>
        <v/>
      </c>
      <c r="H1217" s="51" t="str">
        <f>IFERROR(VLOOKUP($B1217,'Tabelas auxiliares'!$A$65:$C$102,3,FALSE),"")</f>
        <v/>
      </c>
      <c r="X1217" s="51" t="str">
        <f t="shared" si="32"/>
        <v/>
      </c>
      <c r="Y1217" s="51" t="str">
        <f>IF(T1217="","",IF(AND(T1217&lt;&gt;'Tabelas auxiliares'!$B$236,T1217&lt;&gt;'Tabelas auxiliares'!$B$237,T1217&lt;&gt;'Tabelas auxiliares'!$C$236,T1217&lt;&gt;'Tabelas auxiliares'!$C$237,T1217&lt;&gt;'Tabelas auxiliares'!$D$236),"FOLHA DE PESSOAL",IF(X1217='Tabelas auxiliares'!$A$237,"CUSTEIO",IF(X1217='Tabelas auxiliares'!$A$236,"INVESTIMENTO","ERRO - VERIFICAR"))))</f>
        <v/>
      </c>
      <c r="Z1217" s="64" t="str">
        <f t="shared" si="33"/>
        <v/>
      </c>
      <c r="AC1217" s="44"/>
    </row>
    <row r="1218" spans="6:29" x14ac:dyDescent="0.25">
      <c r="F1218" s="51" t="str">
        <f>IFERROR(VLOOKUP(D1218,'Tabelas auxiliares'!$A$3:$B$61,2,FALSE),"")</f>
        <v/>
      </c>
      <c r="G1218" s="51" t="str">
        <f>IFERROR(VLOOKUP($B1218,'Tabelas auxiliares'!$A$65:$C$102,2,FALSE),"")</f>
        <v/>
      </c>
      <c r="H1218" s="51" t="str">
        <f>IFERROR(VLOOKUP($B1218,'Tabelas auxiliares'!$A$65:$C$102,3,FALSE),"")</f>
        <v/>
      </c>
      <c r="X1218" s="51" t="str">
        <f t="shared" si="32"/>
        <v/>
      </c>
      <c r="Y1218" s="51" t="str">
        <f>IF(T1218="","",IF(AND(T1218&lt;&gt;'Tabelas auxiliares'!$B$236,T1218&lt;&gt;'Tabelas auxiliares'!$B$237,T1218&lt;&gt;'Tabelas auxiliares'!$C$236,T1218&lt;&gt;'Tabelas auxiliares'!$C$237,T1218&lt;&gt;'Tabelas auxiliares'!$D$236),"FOLHA DE PESSOAL",IF(X1218='Tabelas auxiliares'!$A$237,"CUSTEIO",IF(X1218='Tabelas auxiliares'!$A$236,"INVESTIMENTO","ERRO - VERIFICAR"))))</f>
        <v/>
      </c>
      <c r="Z1218" s="64" t="str">
        <f t="shared" si="33"/>
        <v/>
      </c>
      <c r="AA1218" s="44"/>
    </row>
    <row r="1219" spans="6:29" x14ac:dyDescent="0.25">
      <c r="F1219" s="51" t="str">
        <f>IFERROR(VLOOKUP(D1219,'Tabelas auxiliares'!$A$3:$B$61,2,FALSE),"")</f>
        <v/>
      </c>
      <c r="G1219" s="51" t="str">
        <f>IFERROR(VLOOKUP($B1219,'Tabelas auxiliares'!$A$65:$C$102,2,FALSE),"")</f>
        <v/>
      </c>
      <c r="H1219" s="51" t="str">
        <f>IFERROR(VLOOKUP($B1219,'Tabelas auxiliares'!$A$65:$C$102,3,FALSE),"")</f>
        <v/>
      </c>
      <c r="X1219" s="51" t="str">
        <f t="shared" si="32"/>
        <v/>
      </c>
      <c r="Y1219" s="51" t="str">
        <f>IF(T1219="","",IF(AND(T1219&lt;&gt;'Tabelas auxiliares'!$B$236,T1219&lt;&gt;'Tabelas auxiliares'!$B$237,T1219&lt;&gt;'Tabelas auxiliares'!$C$236,T1219&lt;&gt;'Tabelas auxiliares'!$C$237,T1219&lt;&gt;'Tabelas auxiliares'!$D$236),"FOLHA DE PESSOAL",IF(X1219='Tabelas auxiliares'!$A$237,"CUSTEIO",IF(X1219='Tabelas auxiliares'!$A$236,"INVESTIMENTO","ERRO - VERIFICAR"))))</f>
        <v/>
      </c>
      <c r="Z1219" s="64" t="str">
        <f t="shared" si="33"/>
        <v/>
      </c>
      <c r="AA1219" s="44"/>
    </row>
    <row r="1220" spans="6:29" x14ac:dyDescent="0.25">
      <c r="F1220" s="51" t="str">
        <f>IFERROR(VLOOKUP(D1220,'Tabelas auxiliares'!$A$3:$B$61,2,FALSE),"")</f>
        <v/>
      </c>
      <c r="G1220" s="51" t="str">
        <f>IFERROR(VLOOKUP($B1220,'Tabelas auxiliares'!$A$65:$C$102,2,FALSE),"")</f>
        <v/>
      </c>
      <c r="H1220" s="51" t="str">
        <f>IFERROR(VLOOKUP($B1220,'Tabelas auxiliares'!$A$65:$C$102,3,FALSE),"")</f>
        <v/>
      </c>
      <c r="X1220" s="51" t="str">
        <f t="shared" si="32"/>
        <v/>
      </c>
      <c r="Y1220" s="51" t="str">
        <f>IF(T1220="","",IF(AND(T1220&lt;&gt;'Tabelas auxiliares'!$B$236,T1220&lt;&gt;'Tabelas auxiliares'!$B$237,T1220&lt;&gt;'Tabelas auxiliares'!$C$236,T1220&lt;&gt;'Tabelas auxiliares'!$C$237,T1220&lt;&gt;'Tabelas auxiliares'!$D$236),"FOLHA DE PESSOAL",IF(X1220='Tabelas auxiliares'!$A$237,"CUSTEIO",IF(X1220='Tabelas auxiliares'!$A$236,"INVESTIMENTO","ERRO - VERIFICAR"))))</f>
        <v/>
      </c>
      <c r="Z1220" s="64" t="str">
        <f t="shared" si="33"/>
        <v/>
      </c>
      <c r="AA1220" s="44"/>
    </row>
    <row r="1221" spans="6:29" x14ac:dyDescent="0.25">
      <c r="F1221" s="51" t="str">
        <f>IFERROR(VLOOKUP(D1221,'Tabelas auxiliares'!$A$3:$B$61,2,FALSE),"")</f>
        <v/>
      </c>
      <c r="G1221" s="51" t="str">
        <f>IFERROR(VLOOKUP($B1221,'Tabelas auxiliares'!$A$65:$C$102,2,FALSE),"")</f>
        <v/>
      </c>
      <c r="H1221" s="51" t="str">
        <f>IFERROR(VLOOKUP($B1221,'Tabelas auxiliares'!$A$65:$C$102,3,FALSE),"")</f>
        <v/>
      </c>
      <c r="X1221" s="51" t="str">
        <f t="shared" si="32"/>
        <v/>
      </c>
      <c r="Y1221" s="51" t="str">
        <f>IF(T1221="","",IF(AND(T1221&lt;&gt;'Tabelas auxiliares'!$B$236,T1221&lt;&gt;'Tabelas auxiliares'!$B$237,T1221&lt;&gt;'Tabelas auxiliares'!$C$236,T1221&lt;&gt;'Tabelas auxiliares'!$C$237,T1221&lt;&gt;'Tabelas auxiliares'!$D$236),"FOLHA DE PESSOAL",IF(X1221='Tabelas auxiliares'!$A$237,"CUSTEIO",IF(X1221='Tabelas auxiliares'!$A$236,"INVESTIMENTO","ERRO - VERIFICAR"))))</f>
        <v/>
      </c>
      <c r="Z1221" s="64" t="str">
        <f t="shared" si="33"/>
        <v/>
      </c>
      <c r="AA1221" s="44"/>
    </row>
    <row r="1222" spans="6:29" x14ac:dyDescent="0.25">
      <c r="F1222" s="51" t="str">
        <f>IFERROR(VLOOKUP(D1222,'Tabelas auxiliares'!$A$3:$B$61,2,FALSE),"")</f>
        <v/>
      </c>
      <c r="G1222" s="51" t="str">
        <f>IFERROR(VLOOKUP($B1222,'Tabelas auxiliares'!$A$65:$C$102,2,FALSE),"")</f>
        <v/>
      </c>
      <c r="H1222" s="51" t="str">
        <f>IFERROR(VLOOKUP($B1222,'Tabelas auxiliares'!$A$65:$C$102,3,FALSE),"")</f>
        <v/>
      </c>
      <c r="X1222" s="51" t="str">
        <f t="shared" si="32"/>
        <v/>
      </c>
      <c r="Y1222" s="51" t="str">
        <f>IF(T1222="","",IF(AND(T1222&lt;&gt;'Tabelas auxiliares'!$B$236,T1222&lt;&gt;'Tabelas auxiliares'!$B$237,T1222&lt;&gt;'Tabelas auxiliares'!$C$236,T1222&lt;&gt;'Tabelas auxiliares'!$C$237,T1222&lt;&gt;'Tabelas auxiliares'!$D$236),"FOLHA DE PESSOAL",IF(X1222='Tabelas auxiliares'!$A$237,"CUSTEIO",IF(X1222='Tabelas auxiliares'!$A$236,"INVESTIMENTO","ERRO - VERIFICAR"))))</f>
        <v/>
      </c>
      <c r="Z1222" s="64" t="str">
        <f t="shared" si="33"/>
        <v/>
      </c>
      <c r="AA1222" s="44"/>
    </row>
    <row r="1223" spans="6:29" x14ac:dyDescent="0.25">
      <c r="F1223" s="51" t="str">
        <f>IFERROR(VLOOKUP(D1223,'Tabelas auxiliares'!$A$3:$B$61,2,FALSE),"")</f>
        <v/>
      </c>
      <c r="G1223" s="51" t="str">
        <f>IFERROR(VLOOKUP($B1223,'Tabelas auxiliares'!$A$65:$C$102,2,FALSE),"")</f>
        <v/>
      </c>
      <c r="H1223" s="51" t="str">
        <f>IFERROR(VLOOKUP($B1223,'Tabelas auxiliares'!$A$65:$C$102,3,FALSE),"")</f>
        <v/>
      </c>
      <c r="X1223" s="51" t="str">
        <f t="shared" si="32"/>
        <v/>
      </c>
      <c r="Y1223" s="51" t="str">
        <f>IF(T1223="","",IF(AND(T1223&lt;&gt;'Tabelas auxiliares'!$B$236,T1223&lt;&gt;'Tabelas auxiliares'!$B$237,T1223&lt;&gt;'Tabelas auxiliares'!$C$236,T1223&lt;&gt;'Tabelas auxiliares'!$C$237,T1223&lt;&gt;'Tabelas auxiliares'!$D$236),"FOLHA DE PESSOAL",IF(X1223='Tabelas auxiliares'!$A$237,"CUSTEIO",IF(X1223='Tabelas auxiliares'!$A$236,"INVESTIMENTO","ERRO - VERIFICAR"))))</f>
        <v/>
      </c>
      <c r="Z1223" s="64" t="str">
        <f t="shared" si="33"/>
        <v/>
      </c>
      <c r="AA1223" s="44"/>
    </row>
    <row r="1224" spans="6:29" x14ac:dyDescent="0.25">
      <c r="F1224" s="51" t="str">
        <f>IFERROR(VLOOKUP(D1224,'Tabelas auxiliares'!$A$3:$B$61,2,FALSE),"")</f>
        <v/>
      </c>
      <c r="G1224" s="51" t="str">
        <f>IFERROR(VLOOKUP($B1224,'Tabelas auxiliares'!$A$65:$C$102,2,FALSE),"")</f>
        <v/>
      </c>
      <c r="H1224" s="51" t="str">
        <f>IFERROR(VLOOKUP($B1224,'Tabelas auxiliares'!$A$65:$C$102,3,FALSE),"")</f>
        <v/>
      </c>
      <c r="X1224" s="51" t="str">
        <f t="shared" si="32"/>
        <v/>
      </c>
      <c r="Y1224" s="51" t="str">
        <f>IF(T1224="","",IF(AND(T1224&lt;&gt;'Tabelas auxiliares'!$B$236,T1224&lt;&gt;'Tabelas auxiliares'!$B$237,T1224&lt;&gt;'Tabelas auxiliares'!$C$236,T1224&lt;&gt;'Tabelas auxiliares'!$C$237,T1224&lt;&gt;'Tabelas auxiliares'!$D$236),"FOLHA DE PESSOAL",IF(X1224='Tabelas auxiliares'!$A$237,"CUSTEIO",IF(X1224='Tabelas auxiliares'!$A$236,"INVESTIMENTO","ERRO - VERIFICAR"))))</f>
        <v/>
      </c>
      <c r="Z1224" s="64" t="str">
        <f t="shared" si="33"/>
        <v/>
      </c>
      <c r="AA1224" s="44"/>
    </row>
    <row r="1225" spans="6:29" x14ac:dyDescent="0.25">
      <c r="F1225" s="51" t="str">
        <f>IFERROR(VLOOKUP(D1225,'Tabelas auxiliares'!$A$3:$B$61,2,FALSE),"")</f>
        <v/>
      </c>
      <c r="G1225" s="51" t="str">
        <f>IFERROR(VLOOKUP($B1225,'Tabelas auxiliares'!$A$65:$C$102,2,FALSE),"")</f>
        <v/>
      </c>
      <c r="H1225" s="51" t="str">
        <f>IFERROR(VLOOKUP($B1225,'Tabelas auxiliares'!$A$65:$C$102,3,FALSE),"")</f>
        <v/>
      </c>
      <c r="X1225" s="51" t="str">
        <f t="shared" si="32"/>
        <v/>
      </c>
      <c r="Y1225" s="51" t="str">
        <f>IF(T1225="","",IF(AND(T1225&lt;&gt;'Tabelas auxiliares'!$B$236,T1225&lt;&gt;'Tabelas auxiliares'!$B$237,T1225&lt;&gt;'Tabelas auxiliares'!$C$236,T1225&lt;&gt;'Tabelas auxiliares'!$C$237,T1225&lt;&gt;'Tabelas auxiliares'!$D$236),"FOLHA DE PESSOAL",IF(X1225='Tabelas auxiliares'!$A$237,"CUSTEIO",IF(X1225='Tabelas auxiliares'!$A$236,"INVESTIMENTO","ERRO - VERIFICAR"))))</f>
        <v/>
      </c>
      <c r="Z1225" s="64" t="str">
        <f t="shared" si="33"/>
        <v/>
      </c>
      <c r="AA1225" s="44"/>
    </row>
    <row r="1226" spans="6:29" x14ac:dyDescent="0.25">
      <c r="F1226" s="51" t="str">
        <f>IFERROR(VLOOKUP(D1226,'Tabelas auxiliares'!$A$3:$B$61,2,FALSE),"")</f>
        <v/>
      </c>
      <c r="G1226" s="51" t="str">
        <f>IFERROR(VLOOKUP($B1226,'Tabelas auxiliares'!$A$65:$C$102,2,FALSE),"")</f>
        <v/>
      </c>
      <c r="H1226" s="51" t="str">
        <f>IFERROR(VLOOKUP($B1226,'Tabelas auxiliares'!$A$65:$C$102,3,FALSE),"")</f>
        <v/>
      </c>
      <c r="X1226" s="51" t="str">
        <f t="shared" si="32"/>
        <v/>
      </c>
      <c r="Y1226" s="51" t="str">
        <f>IF(T1226="","",IF(AND(T1226&lt;&gt;'Tabelas auxiliares'!$B$236,T1226&lt;&gt;'Tabelas auxiliares'!$B$237,T1226&lt;&gt;'Tabelas auxiliares'!$C$236,T1226&lt;&gt;'Tabelas auxiliares'!$C$237,T1226&lt;&gt;'Tabelas auxiliares'!$D$236),"FOLHA DE PESSOAL",IF(X1226='Tabelas auxiliares'!$A$237,"CUSTEIO",IF(X1226='Tabelas auxiliares'!$A$236,"INVESTIMENTO","ERRO - VERIFICAR"))))</f>
        <v/>
      </c>
      <c r="Z1226" s="64" t="str">
        <f t="shared" si="33"/>
        <v/>
      </c>
      <c r="AA1226" s="44"/>
    </row>
    <row r="1227" spans="6:29" x14ac:dyDescent="0.25">
      <c r="F1227" s="51" t="str">
        <f>IFERROR(VLOOKUP(D1227,'Tabelas auxiliares'!$A$3:$B$61,2,FALSE),"")</f>
        <v/>
      </c>
      <c r="G1227" s="51" t="str">
        <f>IFERROR(VLOOKUP($B1227,'Tabelas auxiliares'!$A$65:$C$102,2,FALSE),"")</f>
        <v/>
      </c>
      <c r="H1227" s="51" t="str">
        <f>IFERROR(VLOOKUP($B1227,'Tabelas auxiliares'!$A$65:$C$102,3,FALSE),"")</f>
        <v/>
      </c>
      <c r="X1227" s="51" t="str">
        <f t="shared" si="32"/>
        <v/>
      </c>
      <c r="Y1227" s="51" t="str">
        <f>IF(T1227="","",IF(AND(T1227&lt;&gt;'Tabelas auxiliares'!$B$236,T1227&lt;&gt;'Tabelas auxiliares'!$B$237,T1227&lt;&gt;'Tabelas auxiliares'!$C$236,T1227&lt;&gt;'Tabelas auxiliares'!$C$237,T1227&lt;&gt;'Tabelas auxiliares'!$D$236),"FOLHA DE PESSOAL",IF(X1227='Tabelas auxiliares'!$A$237,"CUSTEIO",IF(X1227='Tabelas auxiliares'!$A$236,"INVESTIMENTO","ERRO - VERIFICAR"))))</f>
        <v/>
      </c>
      <c r="Z1227" s="64" t="str">
        <f t="shared" si="33"/>
        <v/>
      </c>
      <c r="AA1227" s="44"/>
    </row>
    <row r="1228" spans="6:29" x14ac:dyDescent="0.25">
      <c r="F1228" s="51" t="str">
        <f>IFERROR(VLOOKUP(D1228,'Tabelas auxiliares'!$A$3:$B$61,2,FALSE),"")</f>
        <v/>
      </c>
      <c r="G1228" s="51" t="str">
        <f>IFERROR(VLOOKUP($B1228,'Tabelas auxiliares'!$A$65:$C$102,2,FALSE),"")</f>
        <v/>
      </c>
      <c r="H1228" s="51" t="str">
        <f>IFERROR(VLOOKUP($B1228,'Tabelas auxiliares'!$A$65:$C$102,3,FALSE),"")</f>
        <v/>
      </c>
      <c r="X1228" s="51" t="str">
        <f t="shared" si="32"/>
        <v/>
      </c>
      <c r="Y1228" s="51" t="str">
        <f>IF(T1228="","",IF(AND(T1228&lt;&gt;'Tabelas auxiliares'!$B$236,T1228&lt;&gt;'Tabelas auxiliares'!$B$237,T1228&lt;&gt;'Tabelas auxiliares'!$C$236,T1228&lt;&gt;'Tabelas auxiliares'!$C$237,T1228&lt;&gt;'Tabelas auxiliares'!$D$236),"FOLHA DE PESSOAL",IF(X1228='Tabelas auxiliares'!$A$237,"CUSTEIO",IF(X1228='Tabelas auxiliares'!$A$236,"INVESTIMENTO","ERRO - VERIFICAR"))))</f>
        <v/>
      </c>
      <c r="Z1228" s="64" t="str">
        <f t="shared" si="33"/>
        <v/>
      </c>
      <c r="AA1228" s="44"/>
    </row>
    <row r="1229" spans="6:29" x14ac:dyDescent="0.25">
      <c r="F1229" s="51" t="str">
        <f>IFERROR(VLOOKUP(D1229,'Tabelas auxiliares'!$A$3:$B$61,2,FALSE),"")</f>
        <v/>
      </c>
      <c r="G1229" s="51" t="str">
        <f>IFERROR(VLOOKUP($B1229,'Tabelas auxiliares'!$A$65:$C$102,2,FALSE),"")</f>
        <v/>
      </c>
      <c r="H1229" s="51" t="str">
        <f>IFERROR(VLOOKUP($B1229,'Tabelas auxiliares'!$A$65:$C$102,3,FALSE),"")</f>
        <v/>
      </c>
      <c r="X1229" s="51" t="str">
        <f t="shared" si="32"/>
        <v/>
      </c>
      <c r="Y1229" s="51" t="str">
        <f>IF(T1229="","",IF(AND(T1229&lt;&gt;'Tabelas auxiliares'!$B$236,T1229&lt;&gt;'Tabelas auxiliares'!$B$237,T1229&lt;&gt;'Tabelas auxiliares'!$C$236,T1229&lt;&gt;'Tabelas auxiliares'!$C$237,T1229&lt;&gt;'Tabelas auxiliares'!$D$236),"FOLHA DE PESSOAL",IF(X1229='Tabelas auxiliares'!$A$237,"CUSTEIO",IF(X1229='Tabelas auxiliares'!$A$236,"INVESTIMENTO","ERRO - VERIFICAR"))))</f>
        <v/>
      </c>
      <c r="Z1229" s="64" t="str">
        <f t="shared" si="33"/>
        <v/>
      </c>
      <c r="AA1229" s="44"/>
    </row>
    <row r="1230" spans="6:29" x14ac:dyDescent="0.25">
      <c r="F1230" s="51" t="str">
        <f>IFERROR(VLOOKUP(D1230,'Tabelas auxiliares'!$A$3:$B$61,2,FALSE),"")</f>
        <v/>
      </c>
      <c r="G1230" s="51" t="str">
        <f>IFERROR(VLOOKUP($B1230,'Tabelas auxiliares'!$A$65:$C$102,2,FALSE),"")</f>
        <v/>
      </c>
      <c r="H1230" s="51" t="str">
        <f>IFERROR(VLOOKUP($B1230,'Tabelas auxiliares'!$A$65:$C$102,3,FALSE),"")</f>
        <v/>
      </c>
      <c r="X1230" s="51" t="str">
        <f t="shared" si="32"/>
        <v/>
      </c>
      <c r="Y1230" s="51" t="str">
        <f>IF(T1230="","",IF(AND(T1230&lt;&gt;'Tabelas auxiliares'!$B$236,T1230&lt;&gt;'Tabelas auxiliares'!$B$237,T1230&lt;&gt;'Tabelas auxiliares'!$C$236,T1230&lt;&gt;'Tabelas auxiliares'!$C$237,T1230&lt;&gt;'Tabelas auxiliares'!$D$236),"FOLHA DE PESSOAL",IF(X1230='Tabelas auxiliares'!$A$237,"CUSTEIO",IF(X1230='Tabelas auxiliares'!$A$236,"INVESTIMENTO","ERRO - VERIFICAR"))))</f>
        <v/>
      </c>
      <c r="Z1230" s="64" t="str">
        <f t="shared" si="33"/>
        <v/>
      </c>
      <c r="AA1230" s="44"/>
    </row>
    <row r="1231" spans="6:29" x14ac:dyDescent="0.25">
      <c r="F1231" s="51" t="str">
        <f>IFERROR(VLOOKUP(D1231,'Tabelas auxiliares'!$A$3:$B$61,2,FALSE),"")</f>
        <v/>
      </c>
      <c r="G1231" s="51" t="str">
        <f>IFERROR(VLOOKUP($B1231,'Tabelas auxiliares'!$A$65:$C$102,2,FALSE),"")</f>
        <v/>
      </c>
      <c r="H1231" s="51" t="str">
        <f>IFERROR(VLOOKUP($B1231,'Tabelas auxiliares'!$A$65:$C$102,3,FALSE),"")</f>
        <v/>
      </c>
      <c r="X1231" s="51" t="str">
        <f t="shared" si="32"/>
        <v/>
      </c>
      <c r="Y1231" s="51" t="str">
        <f>IF(T1231="","",IF(AND(T1231&lt;&gt;'Tabelas auxiliares'!$B$236,T1231&lt;&gt;'Tabelas auxiliares'!$B$237,T1231&lt;&gt;'Tabelas auxiliares'!$C$236,T1231&lt;&gt;'Tabelas auxiliares'!$C$237,T1231&lt;&gt;'Tabelas auxiliares'!$D$236),"FOLHA DE PESSOAL",IF(X1231='Tabelas auxiliares'!$A$237,"CUSTEIO",IF(X1231='Tabelas auxiliares'!$A$236,"INVESTIMENTO","ERRO - VERIFICAR"))))</f>
        <v/>
      </c>
      <c r="Z1231" s="64" t="str">
        <f t="shared" si="33"/>
        <v/>
      </c>
      <c r="AC1231" s="44"/>
    </row>
    <row r="1232" spans="6:29" x14ac:dyDescent="0.25">
      <c r="F1232" s="51" t="str">
        <f>IFERROR(VLOOKUP(D1232,'Tabelas auxiliares'!$A$3:$B$61,2,FALSE),"")</f>
        <v/>
      </c>
      <c r="G1232" s="51" t="str">
        <f>IFERROR(VLOOKUP($B1232,'Tabelas auxiliares'!$A$65:$C$102,2,FALSE),"")</f>
        <v/>
      </c>
      <c r="H1232" s="51" t="str">
        <f>IFERROR(VLOOKUP($B1232,'Tabelas auxiliares'!$A$65:$C$102,3,FALSE),"")</f>
        <v/>
      </c>
      <c r="X1232" s="51" t="str">
        <f t="shared" si="32"/>
        <v/>
      </c>
      <c r="Y1232" s="51" t="str">
        <f>IF(T1232="","",IF(AND(T1232&lt;&gt;'Tabelas auxiliares'!$B$236,T1232&lt;&gt;'Tabelas auxiliares'!$B$237,T1232&lt;&gt;'Tabelas auxiliares'!$C$236,T1232&lt;&gt;'Tabelas auxiliares'!$C$237,T1232&lt;&gt;'Tabelas auxiliares'!$D$236),"FOLHA DE PESSOAL",IF(X1232='Tabelas auxiliares'!$A$237,"CUSTEIO",IF(X1232='Tabelas auxiliares'!$A$236,"INVESTIMENTO","ERRO - VERIFICAR"))))</f>
        <v/>
      </c>
      <c r="Z1232" s="64" t="str">
        <f t="shared" si="33"/>
        <v/>
      </c>
      <c r="AC1232" s="44"/>
    </row>
    <row r="1233" spans="6:29" x14ac:dyDescent="0.25">
      <c r="F1233" s="51" t="str">
        <f>IFERROR(VLOOKUP(D1233,'Tabelas auxiliares'!$A$3:$B$61,2,FALSE),"")</f>
        <v/>
      </c>
      <c r="G1233" s="51" t="str">
        <f>IFERROR(VLOOKUP($B1233,'Tabelas auxiliares'!$A$65:$C$102,2,FALSE),"")</f>
        <v/>
      </c>
      <c r="H1233" s="51" t="str">
        <f>IFERROR(VLOOKUP($B1233,'Tabelas auxiliares'!$A$65:$C$102,3,FALSE),"")</f>
        <v/>
      </c>
      <c r="X1233" s="51" t="str">
        <f t="shared" si="32"/>
        <v/>
      </c>
      <c r="Y1233" s="51" t="str">
        <f>IF(T1233="","",IF(AND(T1233&lt;&gt;'Tabelas auxiliares'!$B$236,T1233&lt;&gt;'Tabelas auxiliares'!$B$237,T1233&lt;&gt;'Tabelas auxiliares'!$C$236,T1233&lt;&gt;'Tabelas auxiliares'!$C$237,T1233&lt;&gt;'Tabelas auxiliares'!$D$236),"FOLHA DE PESSOAL",IF(X1233='Tabelas auxiliares'!$A$237,"CUSTEIO",IF(X1233='Tabelas auxiliares'!$A$236,"INVESTIMENTO","ERRO - VERIFICAR"))))</f>
        <v/>
      </c>
      <c r="Z1233" s="64" t="str">
        <f t="shared" si="33"/>
        <v/>
      </c>
      <c r="AC1233" s="44"/>
    </row>
    <row r="1234" spans="6:29" x14ac:dyDescent="0.25">
      <c r="F1234" s="51" t="str">
        <f>IFERROR(VLOOKUP(D1234,'Tabelas auxiliares'!$A$3:$B$61,2,FALSE),"")</f>
        <v/>
      </c>
      <c r="G1234" s="51" t="str">
        <f>IFERROR(VLOOKUP($B1234,'Tabelas auxiliares'!$A$65:$C$102,2,FALSE),"")</f>
        <v/>
      </c>
      <c r="H1234" s="51" t="str">
        <f>IFERROR(VLOOKUP($B1234,'Tabelas auxiliares'!$A$65:$C$102,3,FALSE),"")</f>
        <v/>
      </c>
      <c r="X1234" s="51" t="str">
        <f t="shared" ref="X1234:X1297" si="34">LEFT(V1234,1)</f>
        <v/>
      </c>
      <c r="Y1234" s="51" t="str">
        <f>IF(T1234="","",IF(AND(T1234&lt;&gt;'Tabelas auxiliares'!$B$236,T1234&lt;&gt;'Tabelas auxiliares'!$B$237,T1234&lt;&gt;'Tabelas auxiliares'!$C$236,T1234&lt;&gt;'Tabelas auxiliares'!$C$237,T1234&lt;&gt;'Tabelas auxiliares'!$D$236),"FOLHA DE PESSOAL",IF(X1234='Tabelas auxiliares'!$A$237,"CUSTEIO",IF(X1234='Tabelas auxiliares'!$A$236,"INVESTIMENTO","ERRO - VERIFICAR"))))</f>
        <v/>
      </c>
      <c r="Z1234" s="64" t="str">
        <f t="shared" si="33"/>
        <v/>
      </c>
      <c r="AC1234" s="44"/>
    </row>
    <row r="1235" spans="6:29" x14ac:dyDescent="0.25">
      <c r="F1235" s="51" t="str">
        <f>IFERROR(VLOOKUP(D1235,'Tabelas auxiliares'!$A$3:$B$61,2,FALSE),"")</f>
        <v/>
      </c>
      <c r="G1235" s="51" t="str">
        <f>IFERROR(VLOOKUP($B1235,'Tabelas auxiliares'!$A$65:$C$102,2,FALSE),"")</f>
        <v/>
      </c>
      <c r="H1235" s="51" t="str">
        <f>IFERROR(VLOOKUP($B1235,'Tabelas auxiliares'!$A$65:$C$102,3,FALSE),"")</f>
        <v/>
      </c>
      <c r="X1235" s="51" t="str">
        <f t="shared" si="34"/>
        <v/>
      </c>
      <c r="Y1235" s="51" t="str">
        <f>IF(T1235="","",IF(AND(T1235&lt;&gt;'Tabelas auxiliares'!$B$236,T1235&lt;&gt;'Tabelas auxiliares'!$B$237,T1235&lt;&gt;'Tabelas auxiliares'!$C$236,T1235&lt;&gt;'Tabelas auxiliares'!$C$237,T1235&lt;&gt;'Tabelas auxiliares'!$D$236),"FOLHA DE PESSOAL",IF(X1235='Tabelas auxiliares'!$A$237,"CUSTEIO",IF(X1235='Tabelas auxiliares'!$A$236,"INVESTIMENTO","ERRO - VERIFICAR"))))</f>
        <v/>
      </c>
      <c r="Z1235" s="64" t="str">
        <f t="shared" ref="Z1235:Z1298" si="35">IF(AA1235+AB1235+AC1235&lt;&gt;0,AA1235+AB1235+AC1235,"")</f>
        <v/>
      </c>
      <c r="AC1235" s="44"/>
    </row>
    <row r="1236" spans="6:29" x14ac:dyDescent="0.25">
      <c r="F1236" s="51" t="str">
        <f>IFERROR(VLOOKUP(D1236,'Tabelas auxiliares'!$A$3:$B$61,2,FALSE),"")</f>
        <v/>
      </c>
      <c r="G1236" s="51" t="str">
        <f>IFERROR(VLOOKUP($B1236,'Tabelas auxiliares'!$A$65:$C$102,2,FALSE),"")</f>
        <v/>
      </c>
      <c r="H1236" s="51" t="str">
        <f>IFERROR(VLOOKUP($B1236,'Tabelas auxiliares'!$A$65:$C$102,3,FALSE),"")</f>
        <v/>
      </c>
      <c r="X1236" s="51" t="str">
        <f t="shared" si="34"/>
        <v/>
      </c>
      <c r="Y1236" s="51" t="str">
        <f>IF(T1236="","",IF(AND(T1236&lt;&gt;'Tabelas auxiliares'!$B$236,T1236&lt;&gt;'Tabelas auxiliares'!$B$237,T1236&lt;&gt;'Tabelas auxiliares'!$C$236,T1236&lt;&gt;'Tabelas auxiliares'!$C$237,T1236&lt;&gt;'Tabelas auxiliares'!$D$236),"FOLHA DE PESSOAL",IF(X1236='Tabelas auxiliares'!$A$237,"CUSTEIO",IF(X1236='Tabelas auxiliares'!$A$236,"INVESTIMENTO","ERRO - VERIFICAR"))))</f>
        <v/>
      </c>
      <c r="Z1236" s="64" t="str">
        <f t="shared" si="35"/>
        <v/>
      </c>
      <c r="AA1236" s="44"/>
    </row>
    <row r="1237" spans="6:29" x14ac:dyDescent="0.25">
      <c r="F1237" s="51" t="str">
        <f>IFERROR(VLOOKUP(D1237,'Tabelas auxiliares'!$A$3:$B$61,2,FALSE),"")</f>
        <v/>
      </c>
      <c r="G1237" s="51" t="str">
        <f>IFERROR(VLOOKUP($B1237,'Tabelas auxiliares'!$A$65:$C$102,2,FALSE),"")</f>
        <v/>
      </c>
      <c r="H1237" s="51" t="str">
        <f>IFERROR(VLOOKUP($B1237,'Tabelas auxiliares'!$A$65:$C$102,3,FALSE),"")</f>
        <v/>
      </c>
      <c r="X1237" s="51" t="str">
        <f t="shared" si="34"/>
        <v/>
      </c>
      <c r="Y1237" s="51" t="str">
        <f>IF(T1237="","",IF(AND(T1237&lt;&gt;'Tabelas auxiliares'!$B$236,T1237&lt;&gt;'Tabelas auxiliares'!$B$237,T1237&lt;&gt;'Tabelas auxiliares'!$C$236,T1237&lt;&gt;'Tabelas auxiliares'!$C$237,T1237&lt;&gt;'Tabelas auxiliares'!$D$236),"FOLHA DE PESSOAL",IF(X1237='Tabelas auxiliares'!$A$237,"CUSTEIO",IF(X1237='Tabelas auxiliares'!$A$236,"INVESTIMENTO","ERRO - VERIFICAR"))))</f>
        <v/>
      </c>
      <c r="Z1237" s="64" t="str">
        <f t="shared" si="35"/>
        <v/>
      </c>
      <c r="AA1237" s="44"/>
    </row>
    <row r="1238" spans="6:29" x14ac:dyDescent="0.25">
      <c r="F1238" s="51" t="str">
        <f>IFERROR(VLOOKUP(D1238,'Tabelas auxiliares'!$A$3:$B$61,2,FALSE),"")</f>
        <v/>
      </c>
      <c r="G1238" s="51" t="str">
        <f>IFERROR(VLOOKUP($B1238,'Tabelas auxiliares'!$A$65:$C$102,2,FALSE),"")</f>
        <v/>
      </c>
      <c r="H1238" s="51" t="str">
        <f>IFERROR(VLOOKUP($B1238,'Tabelas auxiliares'!$A$65:$C$102,3,FALSE),"")</f>
        <v/>
      </c>
      <c r="X1238" s="51" t="str">
        <f t="shared" si="34"/>
        <v/>
      </c>
      <c r="Y1238" s="51" t="str">
        <f>IF(T1238="","",IF(AND(T1238&lt;&gt;'Tabelas auxiliares'!$B$236,T1238&lt;&gt;'Tabelas auxiliares'!$B$237,T1238&lt;&gt;'Tabelas auxiliares'!$C$236,T1238&lt;&gt;'Tabelas auxiliares'!$C$237,T1238&lt;&gt;'Tabelas auxiliares'!$D$236),"FOLHA DE PESSOAL",IF(X1238='Tabelas auxiliares'!$A$237,"CUSTEIO",IF(X1238='Tabelas auxiliares'!$A$236,"INVESTIMENTO","ERRO - VERIFICAR"))))</f>
        <v/>
      </c>
      <c r="Z1238" s="64" t="str">
        <f t="shared" si="35"/>
        <v/>
      </c>
      <c r="AA1238" s="44"/>
    </row>
    <row r="1239" spans="6:29" x14ac:dyDescent="0.25">
      <c r="F1239" s="51" t="str">
        <f>IFERROR(VLOOKUP(D1239,'Tabelas auxiliares'!$A$3:$B$61,2,FALSE),"")</f>
        <v/>
      </c>
      <c r="G1239" s="51" t="str">
        <f>IFERROR(VLOOKUP($B1239,'Tabelas auxiliares'!$A$65:$C$102,2,FALSE),"")</f>
        <v/>
      </c>
      <c r="H1239" s="51" t="str">
        <f>IFERROR(VLOOKUP($B1239,'Tabelas auxiliares'!$A$65:$C$102,3,FALSE),"")</f>
        <v/>
      </c>
      <c r="X1239" s="51" t="str">
        <f t="shared" si="34"/>
        <v/>
      </c>
      <c r="Y1239" s="51" t="str">
        <f>IF(T1239="","",IF(AND(T1239&lt;&gt;'Tabelas auxiliares'!$B$236,T1239&lt;&gt;'Tabelas auxiliares'!$B$237,T1239&lt;&gt;'Tabelas auxiliares'!$C$236,T1239&lt;&gt;'Tabelas auxiliares'!$C$237,T1239&lt;&gt;'Tabelas auxiliares'!$D$236),"FOLHA DE PESSOAL",IF(X1239='Tabelas auxiliares'!$A$237,"CUSTEIO",IF(X1239='Tabelas auxiliares'!$A$236,"INVESTIMENTO","ERRO - VERIFICAR"))))</f>
        <v/>
      </c>
      <c r="Z1239" s="64" t="str">
        <f t="shared" si="35"/>
        <v/>
      </c>
      <c r="AA1239" s="44"/>
    </row>
    <row r="1240" spans="6:29" x14ac:dyDescent="0.25">
      <c r="F1240" s="51" t="str">
        <f>IFERROR(VLOOKUP(D1240,'Tabelas auxiliares'!$A$3:$B$61,2,FALSE),"")</f>
        <v/>
      </c>
      <c r="G1240" s="51" t="str">
        <f>IFERROR(VLOOKUP($B1240,'Tabelas auxiliares'!$A$65:$C$102,2,FALSE),"")</f>
        <v/>
      </c>
      <c r="H1240" s="51" t="str">
        <f>IFERROR(VLOOKUP($B1240,'Tabelas auxiliares'!$A$65:$C$102,3,FALSE),"")</f>
        <v/>
      </c>
      <c r="X1240" s="51" t="str">
        <f t="shared" si="34"/>
        <v/>
      </c>
      <c r="Y1240" s="51" t="str">
        <f>IF(T1240="","",IF(AND(T1240&lt;&gt;'Tabelas auxiliares'!$B$236,T1240&lt;&gt;'Tabelas auxiliares'!$B$237,T1240&lt;&gt;'Tabelas auxiliares'!$C$236,T1240&lt;&gt;'Tabelas auxiliares'!$C$237,T1240&lt;&gt;'Tabelas auxiliares'!$D$236),"FOLHA DE PESSOAL",IF(X1240='Tabelas auxiliares'!$A$237,"CUSTEIO",IF(X1240='Tabelas auxiliares'!$A$236,"INVESTIMENTO","ERRO - VERIFICAR"))))</f>
        <v/>
      </c>
      <c r="Z1240" s="64" t="str">
        <f t="shared" si="35"/>
        <v/>
      </c>
      <c r="AC1240" s="44"/>
    </row>
    <row r="1241" spans="6:29" x14ac:dyDescent="0.25">
      <c r="F1241" s="51" t="str">
        <f>IFERROR(VLOOKUP(D1241,'Tabelas auxiliares'!$A$3:$B$61,2,FALSE),"")</f>
        <v/>
      </c>
      <c r="G1241" s="51" t="str">
        <f>IFERROR(VLOOKUP($B1241,'Tabelas auxiliares'!$A$65:$C$102,2,FALSE),"")</f>
        <v/>
      </c>
      <c r="H1241" s="51" t="str">
        <f>IFERROR(VLOOKUP($B1241,'Tabelas auxiliares'!$A$65:$C$102,3,FALSE),"")</f>
        <v/>
      </c>
      <c r="X1241" s="51" t="str">
        <f t="shared" si="34"/>
        <v/>
      </c>
      <c r="Y1241" s="51" t="str">
        <f>IF(T1241="","",IF(AND(T1241&lt;&gt;'Tabelas auxiliares'!$B$236,T1241&lt;&gt;'Tabelas auxiliares'!$B$237,T1241&lt;&gt;'Tabelas auxiliares'!$C$236,T1241&lt;&gt;'Tabelas auxiliares'!$C$237,T1241&lt;&gt;'Tabelas auxiliares'!$D$236),"FOLHA DE PESSOAL",IF(X1241='Tabelas auxiliares'!$A$237,"CUSTEIO",IF(X1241='Tabelas auxiliares'!$A$236,"INVESTIMENTO","ERRO - VERIFICAR"))))</f>
        <v/>
      </c>
      <c r="Z1241" s="64" t="str">
        <f t="shared" si="35"/>
        <v/>
      </c>
      <c r="AC1241" s="44"/>
    </row>
    <row r="1242" spans="6:29" x14ac:dyDescent="0.25">
      <c r="F1242" s="51" t="str">
        <f>IFERROR(VLOOKUP(D1242,'Tabelas auxiliares'!$A$3:$B$61,2,FALSE),"")</f>
        <v/>
      </c>
      <c r="G1242" s="51" t="str">
        <f>IFERROR(VLOOKUP($B1242,'Tabelas auxiliares'!$A$65:$C$102,2,FALSE),"")</f>
        <v/>
      </c>
      <c r="H1242" s="51" t="str">
        <f>IFERROR(VLOOKUP($B1242,'Tabelas auxiliares'!$A$65:$C$102,3,FALSE),"")</f>
        <v/>
      </c>
      <c r="X1242" s="51" t="str">
        <f t="shared" si="34"/>
        <v/>
      </c>
      <c r="Y1242" s="51" t="str">
        <f>IF(T1242="","",IF(AND(T1242&lt;&gt;'Tabelas auxiliares'!$B$236,T1242&lt;&gt;'Tabelas auxiliares'!$B$237,T1242&lt;&gt;'Tabelas auxiliares'!$C$236,T1242&lt;&gt;'Tabelas auxiliares'!$C$237,T1242&lt;&gt;'Tabelas auxiliares'!$D$236),"FOLHA DE PESSOAL",IF(X1242='Tabelas auxiliares'!$A$237,"CUSTEIO",IF(X1242='Tabelas auxiliares'!$A$236,"INVESTIMENTO","ERRO - VERIFICAR"))))</f>
        <v/>
      </c>
      <c r="Z1242" s="64" t="str">
        <f t="shared" si="35"/>
        <v/>
      </c>
      <c r="AC1242" s="44"/>
    </row>
    <row r="1243" spans="6:29" x14ac:dyDescent="0.25">
      <c r="F1243" s="51" t="str">
        <f>IFERROR(VLOOKUP(D1243,'Tabelas auxiliares'!$A$3:$B$61,2,FALSE),"")</f>
        <v/>
      </c>
      <c r="G1243" s="51" t="str">
        <f>IFERROR(VLOOKUP($B1243,'Tabelas auxiliares'!$A$65:$C$102,2,FALSE),"")</f>
        <v/>
      </c>
      <c r="H1243" s="51" t="str">
        <f>IFERROR(VLOOKUP($B1243,'Tabelas auxiliares'!$A$65:$C$102,3,FALSE),"")</f>
        <v/>
      </c>
      <c r="X1243" s="51" t="str">
        <f t="shared" si="34"/>
        <v/>
      </c>
      <c r="Y1243" s="51" t="str">
        <f>IF(T1243="","",IF(AND(T1243&lt;&gt;'Tabelas auxiliares'!$B$236,T1243&lt;&gt;'Tabelas auxiliares'!$B$237,T1243&lt;&gt;'Tabelas auxiliares'!$C$236,T1243&lt;&gt;'Tabelas auxiliares'!$C$237,T1243&lt;&gt;'Tabelas auxiliares'!$D$236),"FOLHA DE PESSOAL",IF(X1243='Tabelas auxiliares'!$A$237,"CUSTEIO",IF(X1243='Tabelas auxiliares'!$A$236,"INVESTIMENTO","ERRO - VERIFICAR"))))</f>
        <v/>
      </c>
      <c r="Z1243" s="64" t="str">
        <f t="shared" si="35"/>
        <v/>
      </c>
      <c r="AA1243" s="44"/>
    </row>
    <row r="1244" spans="6:29" x14ac:dyDescent="0.25">
      <c r="F1244" s="51" t="str">
        <f>IFERROR(VLOOKUP(D1244,'Tabelas auxiliares'!$A$3:$B$61,2,FALSE),"")</f>
        <v/>
      </c>
      <c r="G1244" s="51" t="str">
        <f>IFERROR(VLOOKUP($B1244,'Tabelas auxiliares'!$A$65:$C$102,2,FALSE),"")</f>
        <v/>
      </c>
      <c r="H1244" s="51" t="str">
        <f>IFERROR(VLOOKUP($B1244,'Tabelas auxiliares'!$A$65:$C$102,3,FALSE),"")</f>
        <v/>
      </c>
      <c r="X1244" s="51" t="str">
        <f t="shared" si="34"/>
        <v/>
      </c>
      <c r="Y1244" s="51" t="str">
        <f>IF(T1244="","",IF(AND(T1244&lt;&gt;'Tabelas auxiliares'!$B$236,T1244&lt;&gt;'Tabelas auxiliares'!$B$237,T1244&lt;&gt;'Tabelas auxiliares'!$C$236,T1244&lt;&gt;'Tabelas auxiliares'!$C$237,T1244&lt;&gt;'Tabelas auxiliares'!$D$236),"FOLHA DE PESSOAL",IF(X1244='Tabelas auxiliares'!$A$237,"CUSTEIO",IF(X1244='Tabelas auxiliares'!$A$236,"INVESTIMENTO","ERRO - VERIFICAR"))))</f>
        <v/>
      </c>
      <c r="Z1244" s="64" t="str">
        <f t="shared" si="35"/>
        <v/>
      </c>
      <c r="AA1244" s="44"/>
    </row>
    <row r="1245" spans="6:29" x14ac:dyDescent="0.25">
      <c r="F1245" s="51" t="str">
        <f>IFERROR(VLOOKUP(D1245,'Tabelas auxiliares'!$A$3:$B$61,2,FALSE),"")</f>
        <v/>
      </c>
      <c r="G1245" s="51" t="str">
        <f>IFERROR(VLOOKUP($B1245,'Tabelas auxiliares'!$A$65:$C$102,2,FALSE),"")</f>
        <v/>
      </c>
      <c r="H1245" s="51" t="str">
        <f>IFERROR(VLOOKUP($B1245,'Tabelas auxiliares'!$A$65:$C$102,3,FALSE),"")</f>
        <v/>
      </c>
      <c r="X1245" s="51" t="str">
        <f t="shared" si="34"/>
        <v/>
      </c>
      <c r="Y1245" s="51" t="str">
        <f>IF(T1245="","",IF(AND(T1245&lt;&gt;'Tabelas auxiliares'!$B$236,T1245&lt;&gt;'Tabelas auxiliares'!$B$237,T1245&lt;&gt;'Tabelas auxiliares'!$C$236,T1245&lt;&gt;'Tabelas auxiliares'!$C$237,T1245&lt;&gt;'Tabelas auxiliares'!$D$236),"FOLHA DE PESSOAL",IF(X1245='Tabelas auxiliares'!$A$237,"CUSTEIO",IF(X1245='Tabelas auxiliares'!$A$236,"INVESTIMENTO","ERRO - VERIFICAR"))))</f>
        <v/>
      </c>
      <c r="Z1245" s="64" t="str">
        <f t="shared" si="35"/>
        <v/>
      </c>
      <c r="AA1245" s="44"/>
    </row>
    <row r="1246" spans="6:29" x14ac:dyDescent="0.25">
      <c r="F1246" s="51" t="str">
        <f>IFERROR(VLOOKUP(D1246,'Tabelas auxiliares'!$A$3:$B$61,2,FALSE),"")</f>
        <v/>
      </c>
      <c r="G1246" s="51" t="str">
        <f>IFERROR(VLOOKUP($B1246,'Tabelas auxiliares'!$A$65:$C$102,2,FALSE),"")</f>
        <v/>
      </c>
      <c r="H1246" s="51" t="str">
        <f>IFERROR(VLOOKUP($B1246,'Tabelas auxiliares'!$A$65:$C$102,3,FALSE),"")</f>
        <v/>
      </c>
      <c r="X1246" s="51" t="str">
        <f t="shared" si="34"/>
        <v/>
      </c>
      <c r="Y1246" s="51" t="str">
        <f>IF(T1246="","",IF(AND(T1246&lt;&gt;'Tabelas auxiliares'!$B$236,T1246&lt;&gt;'Tabelas auxiliares'!$B$237,T1246&lt;&gt;'Tabelas auxiliares'!$C$236,T1246&lt;&gt;'Tabelas auxiliares'!$C$237,T1246&lt;&gt;'Tabelas auxiliares'!$D$236),"FOLHA DE PESSOAL",IF(X1246='Tabelas auxiliares'!$A$237,"CUSTEIO",IF(X1246='Tabelas auxiliares'!$A$236,"INVESTIMENTO","ERRO - VERIFICAR"))))</f>
        <v/>
      </c>
      <c r="Z1246" s="64" t="str">
        <f t="shared" si="35"/>
        <v/>
      </c>
      <c r="AA1246" s="44"/>
    </row>
    <row r="1247" spans="6:29" x14ac:dyDescent="0.25">
      <c r="F1247" s="51" t="str">
        <f>IFERROR(VLOOKUP(D1247,'Tabelas auxiliares'!$A$3:$B$61,2,FALSE),"")</f>
        <v/>
      </c>
      <c r="G1247" s="51" t="str">
        <f>IFERROR(VLOOKUP($B1247,'Tabelas auxiliares'!$A$65:$C$102,2,FALSE),"")</f>
        <v/>
      </c>
      <c r="H1247" s="51" t="str">
        <f>IFERROR(VLOOKUP($B1247,'Tabelas auxiliares'!$A$65:$C$102,3,FALSE),"")</f>
        <v/>
      </c>
      <c r="X1247" s="51" t="str">
        <f t="shared" si="34"/>
        <v/>
      </c>
      <c r="Y1247" s="51" t="str">
        <f>IF(T1247="","",IF(AND(T1247&lt;&gt;'Tabelas auxiliares'!$B$236,T1247&lt;&gt;'Tabelas auxiliares'!$B$237,T1247&lt;&gt;'Tabelas auxiliares'!$C$236,T1247&lt;&gt;'Tabelas auxiliares'!$C$237,T1247&lt;&gt;'Tabelas auxiliares'!$D$236),"FOLHA DE PESSOAL",IF(X1247='Tabelas auxiliares'!$A$237,"CUSTEIO",IF(X1247='Tabelas auxiliares'!$A$236,"INVESTIMENTO","ERRO - VERIFICAR"))))</f>
        <v/>
      </c>
      <c r="Z1247" s="64" t="str">
        <f t="shared" si="35"/>
        <v/>
      </c>
      <c r="AA1247" s="44"/>
    </row>
    <row r="1248" spans="6:29" x14ac:dyDescent="0.25">
      <c r="F1248" s="51" t="str">
        <f>IFERROR(VLOOKUP(D1248,'Tabelas auxiliares'!$A$3:$B$61,2,FALSE),"")</f>
        <v/>
      </c>
      <c r="G1248" s="51" t="str">
        <f>IFERROR(VLOOKUP($B1248,'Tabelas auxiliares'!$A$65:$C$102,2,FALSE),"")</f>
        <v/>
      </c>
      <c r="H1248" s="51" t="str">
        <f>IFERROR(VLOOKUP($B1248,'Tabelas auxiliares'!$A$65:$C$102,3,FALSE),"")</f>
        <v/>
      </c>
      <c r="X1248" s="51" t="str">
        <f t="shared" si="34"/>
        <v/>
      </c>
      <c r="Y1248" s="51" t="str">
        <f>IF(T1248="","",IF(AND(T1248&lt;&gt;'Tabelas auxiliares'!$B$236,T1248&lt;&gt;'Tabelas auxiliares'!$B$237,T1248&lt;&gt;'Tabelas auxiliares'!$C$236,T1248&lt;&gt;'Tabelas auxiliares'!$C$237,T1248&lt;&gt;'Tabelas auxiliares'!$D$236),"FOLHA DE PESSOAL",IF(X1248='Tabelas auxiliares'!$A$237,"CUSTEIO",IF(X1248='Tabelas auxiliares'!$A$236,"INVESTIMENTO","ERRO - VERIFICAR"))))</f>
        <v/>
      </c>
      <c r="Z1248" s="64" t="str">
        <f t="shared" si="35"/>
        <v/>
      </c>
      <c r="AA1248" s="44"/>
    </row>
    <row r="1249" spans="6:29" x14ac:dyDescent="0.25">
      <c r="F1249" s="51" t="str">
        <f>IFERROR(VLOOKUP(D1249,'Tabelas auxiliares'!$A$3:$B$61,2,FALSE),"")</f>
        <v/>
      </c>
      <c r="G1249" s="51" t="str">
        <f>IFERROR(VLOOKUP($B1249,'Tabelas auxiliares'!$A$65:$C$102,2,FALSE),"")</f>
        <v/>
      </c>
      <c r="H1249" s="51" t="str">
        <f>IFERROR(VLOOKUP($B1249,'Tabelas auxiliares'!$A$65:$C$102,3,FALSE),"")</f>
        <v/>
      </c>
      <c r="X1249" s="51" t="str">
        <f t="shared" si="34"/>
        <v/>
      </c>
      <c r="Y1249" s="51" t="str">
        <f>IF(T1249="","",IF(AND(T1249&lt;&gt;'Tabelas auxiliares'!$B$236,T1249&lt;&gt;'Tabelas auxiliares'!$B$237,T1249&lt;&gt;'Tabelas auxiliares'!$C$236,T1249&lt;&gt;'Tabelas auxiliares'!$C$237,T1249&lt;&gt;'Tabelas auxiliares'!$D$236),"FOLHA DE PESSOAL",IF(X1249='Tabelas auxiliares'!$A$237,"CUSTEIO",IF(X1249='Tabelas auxiliares'!$A$236,"INVESTIMENTO","ERRO - VERIFICAR"))))</f>
        <v/>
      </c>
      <c r="Z1249" s="64" t="str">
        <f t="shared" si="35"/>
        <v/>
      </c>
      <c r="AA1249" s="44"/>
    </row>
    <row r="1250" spans="6:29" x14ac:dyDescent="0.25">
      <c r="F1250" s="51" t="str">
        <f>IFERROR(VLOOKUP(D1250,'Tabelas auxiliares'!$A$3:$B$61,2,FALSE),"")</f>
        <v/>
      </c>
      <c r="G1250" s="51" t="str">
        <f>IFERROR(VLOOKUP($B1250,'Tabelas auxiliares'!$A$65:$C$102,2,FALSE),"")</f>
        <v/>
      </c>
      <c r="H1250" s="51" t="str">
        <f>IFERROR(VLOOKUP($B1250,'Tabelas auxiliares'!$A$65:$C$102,3,FALSE),"")</f>
        <v/>
      </c>
      <c r="X1250" s="51" t="str">
        <f t="shared" si="34"/>
        <v/>
      </c>
      <c r="Y1250" s="51" t="str">
        <f>IF(T1250="","",IF(AND(T1250&lt;&gt;'Tabelas auxiliares'!$B$236,T1250&lt;&gt;'Tabelas auxiliares'!$B$237,T1250&lt;&gt;'Tabelas auxiliares'!$C$236,T1250&lt;&gt;'Tabelas auxiliares'!$C$237,T1250&lt;&gt;'Tabelas auxiliares'!$D$236),"FOLHA DE PESSOAL",IF(X1250='Tabelas auxiliares'!$A$237,"CUSTEIO",IF(X1250='Tabelas auxiliares'!$A$236,"INVESTIMENTO","ERRO - VERIFICAR"))))</f>
        <v/>
      </c>
      <c r="Z1250" s="64" t="str">
        <f t="shared" si="35"/>
        <v/>
      </c>
      <c r="AA1250" s="44"/>
    </row>
    <row r="1251" spans="6:29" x14ac:dyDescent="0.25">
      <c r="F1251" s="51" t="str">
        <f>IFERROR(VLOOKUP(D1251,'Tabelas auxiliares'!$A$3:$B$61,2,FALSE),"")</f>
        <v/>
      </c>
      <c r="G1251" s="51" t="str">
        <f>IFERROR(VLOOKUP($B1251,'Tabelas auxiliares'!$A$65:$C$102,2,FALSE),"")</f>
        <v/>
      </c>
      <c r="H1251" s="51" t="str">
        <f>IFERROR(VLOOKUP($B1251,'Tabelas auxiliares'!$A$65:$C$102,3,FALSE),"")</f>
        <v/>
      </c>
      <c r="X1251" s="51" t="str">
        <f t="shared" si="34"/>
        <v/>
      </c>
      <c r="Y1251" s="51" t="str">
        <f>IF(T1251="","",IF(AND(T1251&lt;&gt;'Tabelas auxiliares'!$B$236,T1251&lt;&gt;'Tabelas auxiliares'!$B$237,T1251&lt;&gt;'Tabelas auxiliares'!$C$236,T1251&lt;&gt;'Tabelas auxiliares'!$C$237,T1251&lt;&gt;'Tabelas auxiliares'!$D$236),"FOLHA DE PESSOAL",IF(X1251='Tabelas auxiliares'!$A$237,"CUSTEIO",IF(X1251='Tabelas auxiliares'!$A$236,"INVESTIMENTO","ERRO - VERIFICAR"))))</f>
        <v/>
      </c>
      <c r="Z1251" s="64" t="str">
        <f t="shared" si="35"/>
        <v/>
      </c>
      <c r="AA1251" s="44"/>
    </row>
    <row r="1252" spans="6:29" x14ac:dyDescent="0.25">
      <c r="F1252" s="51" t="str">
        <f>IFERROR(VLOOKUP(D1252,'Tabelas auxiliares'!$A$3:$B$61,2,FALSE),"")</f>
        <v/>
      </c>
      <c r="G1252" s="51" t="str">
        <f>IFERROR(VLOOKUP($B1252,'Tabelas auxiliares'!$A$65:$C$102,2,FALSE),"")</f>
        <v/>
      </c>
      <c r="H1252" s="51" t="str">
        <f>IFERROR(VLOOKUP($B1252,'Tabelas auxiliares'!$A$65:$C$102,3,FALSE),"")</f>
        <v/>
      </c>
      <c r="X1252" s="51" t="str">
        <f t="shared" si="34"/>
        <v/>
      </c>
      <c r="Y1252" s="51" t="str">
        <f>IF(T1252="","",IF(AND(T1252&lt;&gt;'Tabelas auxiliares'!$B$236,T1252&lt;&gt;'Tabelas auxiliares'!$B$237,T1252&lt;&gt;'Tabelas auxiliares'!$C$236,T1252&lt;&gt;'Tabelas auxiliares'!$C$237,T1252&lt;&gt;'Tabelas auxiliares'!$D$236),"FOLHA DE PESSOAL",IF(X1252='Tabelas auxiliares'!$A$237,"CUSTEIO",IF(X1252='Tabelas auxiliares'!$A$236,"INVESTIMENTO","ERRO - VERIFICAR"))))</f>
        <v/>
      </c>
      <c r="Z1252" s="64" t="str">
        <f t="shared" si="35"/>
        <v/>
      </c>
      <c r="AA1252" s="44"/>
    </row>
    <row r="1253" spans="6:29" x14ac:dyDescent="0.25">
      <c r="F1253" s="51" t="str">
        <f>IFERROR(VLOOKUP(D1253,'Tabelas auxiliares'!$A$3:$B$61,2,FALSE),"")</f>
        <v/>
      </c>
      <c r="G1253" s="51" t="str">
        <f>IFERROR(VLOOKUP($B1253,'Tabelas auxiliares'!$A$65:$C$102,2,FALSE),"")</f>
        <v/>
      </c>
      <c r="H1253" s="51" t="str">
        <f>IFERROR(VLOOKUP($B1253,'Tabelas auxiliares'!$A$65:$C$102,3,FALSE),"")</f>
        <v/>
      </c>
      <c r="X1253" s="51" t="str">
        <f t="shared" si="34"/>
        <v/>
      </c>
      <c r="Y1253" s="51" t="str">
        <f>IF(T1253="","",IF(AND(T1253&lt;&gt;'Tabelas auxiliares'!$B$236,T1253&lt;&gt;'Tabelas auxiliares'!$B$237,T1253&lt;&gt;'Tabelas auxiliares'!$C$236,T1253&lt;&gt;'Tabelas auxiliares'!$C$237,T1253&lt;&gt;'Tabelas auxiliares'!$D$236),"FOLHA DE PESSOAL",IF(X1253='Tabelas auxiliares'!$A$237,"CUSTEIO",IF(X1253='Tabelas auxiliares'!$A$236,"INVESTIMENTO","ERRO - VERIFICAR"))))</f>
        <v/>
      </c>
      <c r="Z1253" s="64" t="str">
        <f t="shared" si="35"/>
        <v/>
      </c>
      <c r="AA1253" s="44"/>
    </row>
    <row r="1254" spans="6:29" x14ac:dyDescent="0.25">
      <c r="F1254" s="51" t="str">
        <f>IFERROR(VLOOKUP(D1254,'Tabelas auxiliares'!$A$3:$B$61,2,FALSE),"")</f>
        <v/>
      </c>
      <c r="G1254" s="51" t="str">
        <f>IFERROR(VLOOKUP($B1254,'Tabelas auxiliares'!$A$65:$C$102,2,FALSE),"")</f>
        <v/>
      </c>
      <c r="H1254" s="51" t="str">
        <f>IFERROR(VLOOKUP($B1254,'Tabelas auxiliares'!$A$65:$C$102,3,FALSE),"")</f>
        <v/>
      </c>
      <c r="X1254" s="51" t="str">
        <f t="shared" si="34"/>
        <v/>
      </c>
      <c r="Y1254" s="51" t="str">
        <f>IF(T1254="","",IF(AND(T1254&lt;&gt;'Tabelas auxiliares'!$B$236,T1254&lt;&gt;'Tabelas auxiliares'!$B$237,T1254&lt;&gt;'Tabelas auxiliares'!$C$236,T1254&lt;&gt;'Tabelas auxiliares'!$C$237,T1254&lt;&gt;'Tabelas auxiliares'!$D$236),"FOLHA DE PESSOAL",IF(X1254='Tabelas auxiliares'!$A$237,"CUSTEIO",IF(X1254='Tabelas auxiliares'!$A$236,"INVESTIMENTO","ERRO - VERIFICAR"))))</f>
        <v/>
      </c>
      <c r="Z1254" s="64" t="str">
        <f t="shared" si="35"/>
        <v/>
      </c>
      <c r="AA1254" s="44"/>
    </row>
    <row r="1255" spans="6:29" x14ac:dyDescent="0.25">
      <c r="F1255" s="51" t="str">
        <f>IFERROR(VLOOKUP(D1255,'Tabelas auxiliares'!$A$3:$B$61,2,FALSE),"")</f>
        <v/>
      </c>
      <c r="G1255" s="51" t="str">
        <f>IFERROR(VLOOKUP($B1255,'Tabelas auxiliares'!$A$65:$C$102,2,FALSE),"")</f>
        <v/>
      </c>
      <c r="H1255" s="51" t="str">
        <f>IFERROR(VLOOKUP($B1255,'Tabelas auxiliares'!$A$65:$C$102,3,FALSE),"")</f>
        <v/>
      </c>
      <c r="X1255" s="51" t="str">
        <f t="shared" si="34"/>
        <v/>
      </c>
      <c r="Y1255" s="51" t="str">
        <f>IF(T1255="","",IF(AND(T1255&lt;&gt;'Tabelas auxiliares'!$B$236,T1255&lt;&gt;'Tabelas auxiliares'!$B$237,T1255&lt;&gt;'Tabelas auxiliares'!$C$236,T1255&lt;&gt;'Tabelas auxiliares'!$C$237,T1255&lt;&gt;'Tabelas auxiliares'!$D$236),"FOLHA DE PESSOAL",IF(X1255='Tabelas auxiliares'!$A$237,"CUSTEIO",IF(X1255='Tabelas auxiliares'!$A$236,"INVESTIMENTO","ERRO - VERIFICAR"))))</f>
        <v/>
      </c>
      <c r="Z1255" s="64" t="str">
        <f t="shared" si="35"/>
        <v/>
      </c>
      <c r="AA1255" s="44"/>
    </row>
    <row r="1256" spans="6:29" x14ac:dyDescent="0.25">
      <c r="F1256" s="51" t="str">
        <f>IFERROR(VLOOKUP(D1256,'Tabelas auxiliares'!$A$3:$B$61,2,FALSE),"")</f>
        <v/>
      </c>
      <c r="G1256" s="51" t="str">
        <f>IFERROR(VLOOKUP($B1256,'Tabelas auxiliares'!$A$65:$C$102,2,FALSE),"")</f>
        <v/>
      </c>
      <c r="H1256" s="51" t="str">
        <f>IFERROR(VLOOKUP($B1256,'Tabelas auxiliares'!$A$65:$C$102,3,FALSE),"")</f>
        <v/>
      </c>
      <c r="X1256" s="51" t="str">
        <f t="shared" si="34"/>
        <v/>
      </c>
      <c r="Y1256" s="51" t="str">
        <f>IF(T1256="","",IF(AND(T1256&lt;&gt;'Tabelas auxiliares'!$B$236,T1256&lt;&gt;'Tabelas auxiliares'!$B$237,T1256&lt;&gt;'Tabelas auxiliares'!$C$236,T1256&lt;&gt;'Tabelas auxiliares'!$C$237,T1256&lt;&gt;'Tabelas auxiliares'!$D$236),"FOLHA DE PESSOAL",IF(X1256='Tabelas auxiliares'!$A$237,"CUSTEIO",IF(X1256='Tabelas auxiliares'!$A$236,"INVESTIMENTO","ERRO - VERIFICAR"))))</f>
        <v/>
      </c>
      <c r="Z1256" s="64" t="str">
        <f t="shared" si="35"/>
        <v/>
      </c>
      <c r="AA1256" s="44"/>
    </row>
    <row r="1257" spans="6:29" x14ac:dyDescent="0.25">
      <c r="F1257" s="51" t="str">
        <f>IFERROR(VLOOKUP(D1257,'Tabelas auxiliares'!$A$3:$B$61,2,FALSE),"")</f>
        <v/>
      </c>
      <c r="G1257" s="51" t="str">
        <f>IFERROR(VLOOKUP($B1257,'Tabelas auxiliares'!$A$65:$C$102,2,FALSE),"")</f>
        <v/>
      </c>
      <c r="H1257" s="51" t="str">
        <f>IFERROR(VLOOKUP($B1257,'Tabelas auxiliares'!$A$65:$C$102,3,FALSE),"")</f>
        <v/>
      </c>
      <c r="X1257" s="51" t="str">
        <f t="shared" si="34"/>
        <v/>
      </c>
      <c r="Y1257" s="51" t="str">
        <f>IF(T1257="","",IF(AND(T1257&lt;&gt;'Tabelas auxiliares'!$B$236,T1257&lt;&gt;'Tabelas auxiliares'!$B$237,T1257&lt;&gt;'Tabelas auxiliares'!$C$236,T1257&lt;&gt;'Tabelas auxiliares'!$C$237,T1257&lt;&gt;'Tabelas auxiliares'!$D$236),"FOLHA DE PESSOAL",IF(X1257='Tabelas auxiliares'!$A$237,"CUSTEIO",IF(X1257='Tabelas auxiliares'!$A$236,"INVESTIMENTO","ERRO - VERIFICAR"))))</f>
        <v/>
      </c>
      <c r="Z1257" s="64" t="str">
        <f t="shared" si="35"/>
        <v/>
      </c>
      <c r="AC1257" s="44"/>
    </row>
    <row r="1258" spans="6:29" x14ac:dyDescent="0.25">
      <c r="F1258" s="51" t="str">
        <f>IFERROR(VLOOKUP(D1258,'Tabelas auxiliares'!$A$3:$B$61,2,FALSE),"")</f>
        <v/>
      </c>
      <c r="G1258" s="51" t="str">
        <f>IFERROR(VLOOKUP($B1258,'Tabelas auxiliares'!$A$65:$C$102,2,FALSE),"")</f>
        <v/>
      </c>
      <c r="H1258" s="51" t="str">
        <f>IFERROR(VLOOKUP($B1258,'Tabelas auxiliares'!$A$65:$C$102,3,FALSE),"")</f>
        <v/>
      </c>
      <c r="X1258" s="51" t="str">
        <f t="shared" si="34"/>
        <v/>
      </c>
      <c r="Y1258" s="51" t="str">
        <f>IF(T1258="","",IF(AND(T1258&lt;&gt;'Tabelas auxiliares'!$B$236,T1258&lt;&gt;'Tabelas auxiliares'!$B$237,T1258&lt;&gt;'Tabelas auxiliares'!$C$236,T1258&lt;&gt;'Tabelas auxiliares'!$C$237,T1258&lt;&gt;'Tabelas auxiliares'!$D$236),"FOLHA DE PESSOAL",IF(X1258='Tabelas auxiliares'!$A$237,"CUSTEIO",IF(X1258='Tabelas auxiliares'!$A$236,"INVESTIMENTO","ERRO - VERIFICAR"))))</f>
        <v/>
      </c>
      <c r="Z1258" s="64" t="str">
        <f t="shared" si="35"/>
        <v/>
      </c>
      <c r="AC1258" s="44"/>
    </row>
    <row r="1259" spans="6:29" x14ac:dyDescent="0.25">
      <c r="F1259" s="51" t="str">
        <f>IFERROR(VLOOKUP(D1259,'Tabelas auxiliares'!$A$3:$B$61,2,FALSE),"")</f>
        <v/>
      </c>
      <c r="G1259" s="51" t="str">
        <f>IFERROR(VLOOKUP($B1259,'Tabelas auxiliares'!$A$65:$C$102,2,FALSE),"")</f>
        <v/>
      </c>
      <c r="H1259" s="51" t="str">
        <f>IFERROR(VLOOKUP($B1259,'Tabelas auxiliares'!$A$65:$C$102,3,FALSE),"")</f>
        <v/>
      </c>
      <c r="X1259" s="51" t="str">
        <f t="shared" si="34"/>
        <v/>
      </c>
      <c r="Y1259" s="51" t="str">
        <f>IF(T1259="","",IF(AND(T1259&lt;&gt;'Tabelas auxiliares'!$B$236,T1259&lt;&gt;'Tabelas auxiliares'!$B$237,T1259&lt;&gt;'Tabelas auxiliares'!$C$236,T1259&lt;&gt;'Tabelas auxiliares'!$C$237,T1259&lt;&gt;'Tabelas auxiliares'!$D$236),"FOLHA DE PESSOAL",IF(X1259='Tabelas auxiliares'!$A$237,"CUSTEIO",IF(X1259='Tabelas auxiliares'!$A$236,"INVESTIMENTO","ERRO - VERIFICAR"))))</f>
        <v/>
      </c>
      <c r="Z1259" s="64" t="str">
        <f t="shared" si="35"/>
        <v/>
      </c>
      <c r="AC1259" s="44"/>
    </row>
    <row r="1260" spans="6:29" x14ac:dyDescent="0.25">
      <c r="F1260" s="51" t="str">
        <f>IFERROR(VLOOKUP(D1260,'Tabelas auxiliares'!$A$3:$B$61,2,FALSE),"")</f>
        <v/>
      </c>
      <c r="G1260" s="51" t="str">
        <f>IFERROR(VLOOKUP($B1260,'Tabelas auxiliares'!$A$65:$C$102,2,FALSE),"")</f>
        <v/>
      </c>
      <c r="H1260" s="51" t="str">
        <f>IFERROR(VLOOKUP($B1260,'Tabelas auxiliares'!$A$65:$C$102,3,FALSE),"")</f>
        <v/>
      </c>
      <c r="X1260" s="51" t="str">
        <f t="shared" si="34"/>
        <v/>
      </c>
      <c r="Y1260" s="51" t="str">
        <f>IF(T1260="","",IF(AND(T1260&lt;&gt;'Tabelas auxiliares'!$B$236,T1260&lt;&gt;'Tabelas auxiliares'!$B$237,T1260&lt;&gt;'Tabelas auxiliares'!$C$236,T1260&lt;&gt;'Tabelas auxiliares'!$C$237,T1260&lt;&gt;'Tabelas auxiliares'!$D$236),"FOLHA DE PESSOAL",IF(X1260='Tabelas auxiliares'!$A$237,"CUSTEIO",IF(X1260='Tabelas auxiliares'!$A$236,"INVESTIMENTO","ERRO - VERIFICAR"))))</f>
        <v/>
      </c>
      <c r="Z1260" s="64" t="str">
        <f t="shared" si="35"/>
        <v/>
      </c>
      <c r="AC1260" s="44"/>
    </row>
    <row r="1261" spans="6:29" x14ac:dyDescent="0.25">
      <c r="F1261" s="51" t="str">
        <f>IFERROR(VLOOKUP(D1261,'Tabelas auxiliares'!$A$3:$B$61,2,FALSE),"")</f>
        <v/>
      </c>
      <c r="G1261" s="51" t="str">
        <f>IFERROR(VLOOKUP($B1261,'Tabelas auxiliares'!$A$65:$C$102,2,FALSE),"")</f>
        <v/>
      </c>
      <c r="H1261" s="51" t="str">
        <f>IFERROR(VLOOKUP($B1261,'Tabelas auxiliares'!$A$65:$C$102,3,FALSE),"")</f>
        <v/>
      </c>
      <c r="X1261" s="51" t="str">
        <f t="shared" si="34"/>
        <v/>
      </c>
      <c r="Y1261" s="51" t="str">
        <f>IF(T1261="","",IF(AND(T1261&lt;&gt;'Tabelas auxiliares'!$B$236,T1261&lt;&gt;'Tabelas auxiliares'!$B$237,T1261&lt;&gt;'Tabelas auxiliares'!$C$236,T1261&lt;&gt;'Tabelas auxiliares'!$C$237,T1261&lt;&gt;'Tabelas auxiliares'!$D$236),"FOLHA DE PESSOAL",IF(X1261='Tabelas auxiliares'!$A$237,"CUSTEIO",IF(X1261='Tabelas auxiliares'!$A$236,"INVESTIMENTO","ERRO - VERIFICAR"))))</f>
        <v/>
      </c>
      <c r="Z1261" s="64" t="str">
        <f t="shared" si="35"/>
        <v/>
      </c>
      <c r="AC1261" s="44"/>
    </row>
    <row r="1262" spans="6:29" x14ac:dyDescent="0.25">
      <c r="F1262" s="51" t="str">
        <f>IFERROR(VLOOKUP(D1262,'Tabelas auxiliares'!$A$3:$B$61,2,FALSE),"")</f>
        <v/>
      </c>
      <c r="G1262" s="51" t="str">
        <f>IFERROR(VLOOKUP($B1262,'Tabelas auxiliares'!$A$65:$C$102,2,FALSE),"")</f>
        <v/>
      </c>
      <c r="H1262" s="51" t="str">
        <f>IFERROR(VLOOKUP($B1262,'Tabelas auxiliares'!$A$65:$C$102,3,FALSE),"")</f>
        <v/>
      </c>
      <c r="X1262" s="51" t="str">
        <f t="shared" si="34"/>
        <v/>
      </c>
      <c r="Y1262" s="51" t="str">
        <f>IF(T1262="","",IF(AND(T1262&lt;&gt;'Tabelas auxiliares'!$B$236,T1262&lt;&gt;'Tabelas auxiliares'!$B$237,T1262&lt;&gt;'Tabelas auxiliares'!$C$236,T1262&lt;&gt;'Tabelas auxiliares'!$C$237,T1262&lt;&gt;'Tabelas auxiliares'!$D$236),"FOLHA DE PESSOAL",IF(X1262='Tabelas auxiliares'!$A$237,"CUSTEIO",IF(X1262='Tabelas auxiliares'!$A$236,"INVESTIMENTO","ERRO - VERIFICAR"))))</f>
        <v/>
      </c>
      <c r="Z1262" s="64" t="str">
        <f t="shared" si="35"/>
        <v/>
      </c>
      <c r="AC1262" s="44"/>
    </row>
    <row r="1263" spans="6:29" x14ac:dyDescent="0.25">
      <c r="F1263" s="51" t="str">
        <f>IFERROR(VLOOKUP(D1263,'Tabelas auxiliares'!$A$3:$B$61,2,FALSE),"")</f>
        <v/>
      </c>
      <c r="G1263" s="51" t="str">
        <f>IFERROR(VLOOKUP($B1263,'Tabelas auxiliares'!$A$65:$C$102,2,FALSE),"")</f>
        <v/>
      </c>
      <c r="H1263" s="51" t="str">
        <f>IFERROR(VLOOKUP($B1263,'Tabelas auxiliares'!$A$65:$C$102,3,FALSE),"")</f>
        <v/>
      </c>
      <c r="X1263" s="51" t="str">
        <f t="shared" si="34"/>
        <v/>
      </c>
      <c r="Y1263" s="51" t="str">
        <f>IF(T1263="","",IF(AND(T1263&lt;&gt;'Tabelas auxiliares'!$B$236,T1263&lt;&gt;'Tabelas auxiliares'!$B$237,T1263&lt;&gt;'Tabelas auxiliares'!$C$236,T1263&lt;&gt;'Tabelas auxiliares'!$C$237,T1263&lt;&gt;'Tabelas auxiliares'!$D$236),"FOLHA DE PESSOAL",IF(X1263='Tabelas auxiliares'!$A$237,"CUSTEIO",IF(X1263='Tabelas auxiliares'!$A$236,"INVESTIMENTO","ERRO - VERIFICAR"))))</f>
        <v/>
      </c>
      <c r="Z1263" s="64" t="str">
        <f t="shared" si="35"/>
        <v/>
      </c>
      <c r="AC1263" s="44"/>
    </row>
    <row r="1264" spans="6:29" x14ac:dyDescent="0.25">
      <c r="F1264" s="51" t="str">
        <f>IFERROR(VLOOKUP(D1264,'Tabelas auxiliares'!$A$3:$B$61,2,FALSE),"")</f>
        <v/>
      </c>
      <c r="G1264" s="51" t="str">
        <f>IFERROR(VLOOKUP($B1264,'Tabelas auxiliares'!$A$65:$C$102,2,FALSE),"")</f>
        <v/>
      </c>
      <c r="H1264" s="51" t="str">
        <f>IFERROR(VLOOKUP($B1264,'Tabelas auxiliares'!$A$65:$C$102,3,FALSE),"")</f>
        <v/>
      </c>
      <c r="X1264" s="51" t="str">
        <f t="shared" si="34"/>
        <v/>
      </c>
      <c r="Y1264" s="51" t="str">
        <f>IF(T1264="","",IF(AND(T1264&lt;&gt;'Tabelas auxiliares'!$B$236,T1264&lt;&gt;'Tabelas auxiliares'!$B$237,T1264&lt;&gt;'Tabelas auxiliares'!$C$236,T1264&lt;&gt;'Tabelas auxiliares'!$C$237,T1264&lt;&gt;'Tabelas auxiliares'!$D$236),"FOLHA DE PESSOAL",IF(X1264='Tabelas auxiliares'!$A$237,"CUSTEIO",IF(X1264='Tabelas auxiliares'!$A$236,"INVESTIMENTO","ERRO - VERIFICAR"))))</f>
        <v/>
      </c>
      <c r="Z1264" s="64" t="str">
        <f t="shared" si="35"/>
        <v/>
      </c>
      <c r="AC1264" s="44"/>
    </row>
    <row r="1265" spans="6:29" x14ac:dyDescent="0.25">
      <c r="F1265" s="51" t="str">
        <f>IFERROR(VLOOKUP(D1265,'Tabelas auxiliares'!$A$3:$B$61,2,FALSE),"")</f>
        <v/>
      </c>
      <c r="G1265" s="51" t="str">
        <f>IFERROR(VLOOKUP($B1265,'Tabelas auxiliares'!$A$65:$C$102,2,FALSE),"")</f>
        <v/>
      </c>
      <c r="H1265" s="51" t="str">
        <f>IFERROR(VLOOKUP($B1265,'Tabelas auxiliares'!$A$65:$C$102,3,FALSE),"")</f>
        <v/>
      </c>
      <c r="X1265" s="51" t="str">
        <f t="shared" si="34"/>
        <v/>
      </c>
      <c r="Y1265" s="51" t="str">
        <f>IF(T1265="","",IF(AND(T1265&lt;&gt;'Tabelas auxiliares'!$B$236,T1265&lt;&gt;'Tabelas auxiliares'!$B$237,T1265&lt;&gt;'Tabelas auxiliares'!$C$236,T1265&lt;&gt;'Tabelas auxiliares'!$C$237,T1265&lt;&gt;'Tabelas auxiliares'!$D$236),"FOLHA DE PESSOAL",IF(X1265='Tabelas auxiliares'!$A$237,"CUSTEIO",IF(X1265='Tabelas auxiliares'!$A$236,"INVESTIMENTO","ERRO - VERIFICAR"))))</f>
        <v/>
      </c>
      <c r="Z1265" s="64" t="str">
        <f t="shared" si="35"/>
        <v/>
      </c>
      <c r="AC1265" s="44"/>
    </row>
    <row r="1266" spans="6:29" x14ac:dyDescent="0.25">
      <c r="F1266" s="51" t="str">
        <f>IFERROR(VLOOKUP(D1266,'Tabelas auxiliares'!$A$3:$B$61,2,FALSE),"")</f>
        <v/>
      </c>
      <c r="G1266" s="51" t="str">
        <f>IFERROR(VLOOKUP($B1266,'Tabelas auxiliares'!$A$65:$C$102,2,FALSE),"")</f>
        <v/>
      </c>
      <c r="H1266" s="51" t="str">
        <f>IFERROR(VLOOKUP($B1266,'Tabelas auxiliares'!$A$65:$C$102,3,FALSE),"")</f>
        <v/>
      </c>
      <c r="X1266" s="51" t="str">
        <f t="shared" si="34"/>
        <v/>
      </c>
      <c r="Y1266" s="51" t="str">
        <f>IF(T1266="","",IF(AND(T1266&lt;&gt;'Tabelas auxiliares'!$B$236,T1266&lt;&gt;'Tabelas auxiliares'!$B$237,T1266&lt;&gt;'Tabelas auxiliares'!$C$236,T1266&lt;&gt;'Tabelas auxiliares'!$C$237,T1266&lt;&gt;'Tabelas auxiliares'!$D$236),"FOLHA DE PESSOAL",IF(X1266='Tabelas auxiliares'!$A$237,"CUSTEIO",IF(X1266='Tabelas auxiliares'!$A$236,"INVESTIMENTO","ERRO - VERIFICAR"))))</f>
        <v/>
      </c>
      <c r="Z1266" s="64" t="str">
        <f t="shared" si="35"/>
        <v/>
      </c>
      <c r="AA1266" s="44"/>
    </row>
    <row r="1267" spans="6:29" x14ac:dyDescent="0.25">
      <c r="F1267" s="51" t="str">
        <f>IFERROR(VLOOKUP(D1267,'Tabelas auxiliares'!$A$3:$B$61,2,FALSE),"")</f>
        <v/>
      </c>
      <c r="G1267" s="51" t="str">
        <f>IFERROR(VLOOKUP($B1267,'Tabelas auxiliares'!$A$65:$C$102,2,FALSE),"")</f>
        <v/>
      </c>
      <c r="H1267" s="51" t="str">
        <f>IFERROR(VLOOKUP($B1267,'Tabelas auxiliares'!$A$65:$C$102,3,FALSE),"")</f>
        <v/>
      </c>
      <c r="X1267" s="51" t="str">
        <f t="shared" si="34"/>
        <v/>
      </c>
      <c r="Y1267" s="51" t="str">
        <f>IF(T1267="","",IF(AND(T1267&lt;&gt;'Tabelas auxiliares'!$B$236,T1267&lt;&gt;'Tabelas auxiliares'!$B$237,T1267&lt;&gt;'Tabelas auxiliares'!$C$236,T1267&lt;&gt;'Tabelas auxiliares'!$C$237,T1267&lt;&gt;'Tabelas auxiliares'!$D$236),"FOLHA DE PESSOAL",IF(X1267='Tabelas auxiliares'!$A$237,"CUSTEIO",IF(X1267='Tabelas auxiliares'!$A$236,"INVESTIMENTO","ERRO - VERIFICAR"))))</f>
        <v/>
      </c>
      <c r="Z1267" s="64" t="str">
        <f t="shared" si="35"/>
        <v/>
      </c>
      <c r="AA1267" s="44"/>
    </row>
    <row r="1268" spans="6:29" x14ac:dyDescent="0.25">
      <c r="F1268" s="51" t="str">
        <f>IFERROR(VLOOKUP(D1268,'Tabelas auxiliares'!$A$3:$B$61,2,FALSE),"")</f>
        <v/>
      </c>
      <c r="G1268" s="51" t="str">
        <f>IFERROR(VLOOKUP($B1268,'Tabelas auxiliares'!$A$65:$C$102,2,FALSE),"")</f>
        <v/>
      </c>
      <c r="H1268" s="51" t="str">
        <f>IFERROR(VLOOKUP($B1268,'Tabelas auxiliares'!$A$65:$C$102,3,FALSE),"")</f>
        <v/>
      </c>
      <c r="X1268" s="51" t="str">
        <f t="shared" si="34"/>
        <v/>
      </c>
      <c r="Y1268" s="51" t="str">
        <f>IF(T1268="","",IF(AND(T1268&lt;&gt;'Tabelas auxiliares'!$B$236,T1268&lt;&gt;'Tabelas auxiliares'!$B$237,T1268&lt;&gt;'Tabelas auxiliares'!$C$236,T1268&lt;&gt;'Tabelas auxiliares'!$C$237,T1268&lt;&gt;'Tabelas auxiliares'!$D$236),"FOLHA DE PESSOAL",IF(X1268='Tabelas auxiliares'!$A$237,"CUSTEIO",IF(X1268='Tabelas auxiliares'!$A$236,"INVESTIMENTO","ERRO - VERIFICAR"))))</f>
        <v/>
      </c>
      <c r="Z1268" s="64" t="str">
        <f t="shared" si="35"/>
        <v/>
      </c>
      <c r="AA1268" s="44"/>
    </row>
    <row r="1269" spans="6:29" x14ac:dyDescent="0.25">
      <c r="F1269" s="51" t="str">
        <f>IFERROR(VLOOKUP(D1269,'Tabelas auxiliares'!$A$3:$B$61,2,FALSE),"")</f>
        <v/>
      </c>
      <c r="G1269" s="51" t="str">
        <f>IFERROR(VLOOKUP($B1269,'Tabelas auxiliares'!$A$65:$C$102,2,FALSE),"")</f>
        <v/>
      </c>
      <c r="H1269" s="51" t="str">
        <f>IFERROR(VLOOKUP($B1269,'Tabelas auxiliares'!$A$65:$C$102,3,FALSE),"")</f>
        <v/>
      </c>
      <c r="X1269" s="51" t="str">
        <f t="shared" si="34"/>
        <v/>
      </c>
      <c r="Y1269" s="51" t="str">
        <f>IF(T1269="","",IF(AND(T1269&lt;&gt;'Tabelas auxiliares'!$B$236,T1269&lt;&gt;'Tabelas auxiliares'!$B$237,T1269&lt;&gt;'Tabelas auxiliares'!$C$236,T1269&lt;&gt;'Tabelas auxiliares'!$C$237,T1269&lt;&gt;'Tabelas auxiliares'!$D$236),"FOLHA DE PESSOAL",IF(X1269='Tabelas auxiliares'!$A$237,"CUSTEIO",IF(X1269='Tabelas auxiliares'!$A$236,"INVESTIMENTO","ERRO - VERIFICAR"))))</f>
        <v/>
      </c>
      <c r="Z1269" s="64" t="str">
        <f t="shared" si="35"/>
        <v/>
      </c>
      <c r="AC1269" s="44"/>
    </row>
    <row r="1270" spans="6:29" x14ac:dyDescent="0.25">
      <c r="F1270" s="51" t="str">
        <f>IFERROR(VLOOKUP(D1270,'Tabelas auxiliares'!$A$3:$B$61,2,FALSE),"")</f>
        <v/>
      </c>
      <c r="G1270" s="51" t="str">
        <f>IFERROR(VLOOKUP($B1270,'Tabelas auxiliares'!$A$65:$C$102,2,FALSE),"")</f>
        <v/>
      </c>
      <c r="H1270" s="51" t="str">
        <f>IFERROR(VLOOKUP($B1270,'Tabelas auxiliares'!$A$65:$C$102,3,FALSE),"")</f>
        <v/>
      </c>
      <c r="X1270" s="51" t="str">
        <f t="shared" si="34"/>
        <v/>
      </c>
      <c r="Y1270" s="51" t="str">
        <f>IF(T1270="","",IF(AND(T1270&lt;&gt;'Tabelas auxiliares'!$B$236,T1270&lt;&gt;'Tabelas auxiliares'!$B$237,T1270&lt;&gt;'Tabelas auxiliares'!$C$236,T1270&lt;&gt;'Tabelas auxiliares'!$C$237,T1270&lt;&gt;'Tabelas auxiliares'!$D$236),"FOLHA DE PESSOAL",IF(X1270='Tabelas auxiliares'!$A$237,"CUSTEIO",IF(X1270='Tabelas auxiliares'!$A$236,"INVESTIMENTO","ERRO - VERIFICAR"))))</f>
        <v/>
      </c>
      <c r="Z1270" s="64" t="str">
        <f t="shared" si="35"/>
        <v/>
      </c>
      <c r="AC1270" s="44"/>
    </row>
    <row r="1271" spans="6:29" x14ac:dyDescent="0.25">
      <c r="F1271" s="51" t="str">
        <f>IFERROR(VLOOKUP(D1271,'Tabelas auxiliares'!$A$3:$B$61,2,FALSE),"")</f>
        <v/>
      </c>
      <c r="G1271" s="51" t="str">
        <f>IFERROR(VLOOKUP($B1271,'Tabelas auxiliares'!$A$65:$C$102,2,FALSE),"")</f>
        <v/>
      </c>
      <c r="H1271" s="51" t="str">
        <f>IFERROR(VLOOKUP($B1271,'Tabelas auxiliares'!$A$65:$C$102,3,FALSE),"")</f>
        <v/>
      </c>
      <c r="X1271" s="51" t="str">
        <f t="shared" si="34"/>
        <v/>
      </c>
      <c r="Y1271" s="51" t="str">
        <f>IF(T1271="","",IF(AND(T1271&lt;&gt;'Tabelas auxiliares'!$B$236,T1271&lt;&gt;'Tabelas auxiliares'!$B$237,T1271&lt;&gt;'Tabelas auxiliares'!$C$236,T1271&lt;&gt;'Tabelas auxiliares'!$C$237,T1271&lt;&gt;'Tabelas auxiliares'!$D$236),"FOLHA DE PESSOAL",IF(X1271='Tabelas auxiliares'!$A$237,"CUSTEIO",IF(X1271='Tabelas auxiliares'!$A$236,"INVESTIMENTO","ERRO - VERIFICAR"))))</f>
        <v/>
      </c>
      <c r="Z1271" s="64" t="str">
        <f t="shared" si="35"/>
        <v/>
      </c>
      <c r="AC1271" s="44"/>
    </row>
    <row r="1272" spans="6:29" x14ac:dyDescent="0.25">
      <c r="F1272" s="51" t="str">
        <f>IFERROR(VLOOKUP(D1272,'Tabelas auxiliares'!$A$3:$B$61,2,FALSE),"")</f>
        <v/>
      </c>
      <c r="G1272" s="51" t="str">
        <f>IFERROR(VLOOKUP($B1272,'Tabelas auxiliares'!$A$65:$C$102,2,FALSE),"")</f>
        <v/>
      </c>
      <c r="H1272" s="51" t="str">
        <f>IFERROR(VLOOKUP($B1272,'Tabelas auxiliares'!$A$65:$C$102,3,FALSE),"")</f>
        <v/>
      </c>
      <c r="X1272" s="51" t="str">
        <f t="shared" si="34"/>
        <v/>
      </c>
      <c r="Y1272" s="51" t="str">
        <f>IF(T1272="","",IF(AND(T1272&lt;&gt;'Tabelas auxiliares'!$B$236,T1272&lt;&gt;'Tabelas auxiliares'!$B$237,T1272&lt;&gt;'Tabelas auxiliares'!$C$236,T1272&lt;&gt;'Tabelas auxiliares'!$C$237,T1272&lt;&gt;'Tabelas auxiliares'!$D$236),"FOLHA DE PESSOAL",IF(X1272='Tabelas auxiliares'!$A$237,"CUSTEIO",IF(X1272='Tabelas auxiliares'!$A$236,"INVESTIMENTO","ERRO - VERIFICAR"))))</f>
        <v/>
      </c>
      <c r="Z1272" s="64" t="str">
        <f t="shared" si="35"/>
        <v/>
      </c>
      <c r="AC1272" s="44"/>
    </row>
    <row r="1273" spans="6:29" x14ac:dyDescent="0.25">
      <c r="F1273" s="51" t="str">
        <f>IFERROR(VLOOKUP(D1273,'Tabelas auxiliares'!$A$3:$B$61,2,FALSE),"")</f>
        <v/>
      </c>
      <c r="G1273" s="51" t="str">
        <f>IFERROR(VLOOKUP($B1273,'Tabelas auxiliares'!$A$65:$C$102,2,FALSE),"")</f>
        <v/>
      </c>
      <c r="H1273" s="51" t="str">
        <f>IFERROR(VLOOKUP($B1273,'Tabelas auxiliares'!$A$65:$C$102,3,FALSE),"")</f>
        <v/>
      </c>
      <c r="X1273" s="51" t="str">
        <f t="shared" si="34"/>
        <v/>
      </c>
      <c r="Y1273" s="51" t="str">
        <f>IF(T1273="","",IF(AND(T1273&lt;&gt;'Tabelas auxiliares'!$B$236,T1273&lt;&gt;'Tabelas auxiliares'!$B$237,T1273&lt;&gt;'Tabelas auxiliares'!$C$236,T1273&lt;&gt;'Tabelas auxiliares'!$C$237,T1273&lt;&gt;'Tabelas auxiliares'!$D$236),"FOLHA DE PESSOAL",IF(X1273='Tabelas auxiliares'!$A$237,"CUSTEIO",IF(X1273='Tabelas auxiliares'!$A$236,"INVESTIMENTO","ERRO - VERIFICAR"))))</f>
        <v/>
      </c>
      <c r="Z1273" s="64" t="str">
        <f t="shared" si="35"/>
        <v/>
      </c>
      <c r="AC1273" s="44"/>
    </row>
    <row r="1274" spans="6:29" x14ac:dyDescent="0.25">
      <c r="F1274" s="51" t="str">
        <f>IFERROR(VLOOKUP(D1274,'Tabelas auxiliares'!$A$3:$B$61,2,FALSE),"")</f>
        <v/>
      </c>
      <c r="G1274" s="51" t="str">
        <f>IFERROR(VLOOKUP($B1274,'Tabelas auxiliares'!$A$65:$C$102,2,FALSE),"")</f>
        <v/>
      </c>
      <c r="H1274" s="51" t="str">
        <f>IFERROR(VLOOKUP($B1274,'Tabelas auxiliares'!$A$65:$C$102,3,FALSE),"")</f>
        <v/>
      </c>
      <c r="X1274" s="51" t="str">
        <f t="shared" si="34"/>
        <v/>
      </c>
      <c r="Y1274" s="51" t="str">
        <f>IF(T1274="","",IF(AND(T1274&lt;&gt;'Tabelas auxiliares'!$B$236,T1274&lt;&gt;'Tabelas auxiliares'!$B$237,T1274&lt;&gt;'Tabelas auxiliares'!$C$236,T1274&lt;&gt;'Tabelas auxiliares'!$C$237,T1274&lt;&gt;'Tabelas auxiliares'!$D$236),"FOLHA DE PESSOAL",IF(X1274='Tabelas auxiliares'!$A$237,"CUSTEIO",IF(X1274='Tabelas auxiliares'!$A$236,"INVESTIMENTO","ERRO - VERIFICAR"))))</f>
        <v/>
      </c>
      <c r="Z1274" s="64" t="str">
        <f t="shared" si="35"/>
        <v/>
      </c>
      <c r="AA1274" s="44"/>
      <c r="AC1274" s="44"/>
    </row>
    <row r="1275" spans="6:29" x14ac:dyDescent="0.25">
      <c r="F1275" s="51" t="str">
        <f>IFERROR(VLOOKUP(D1275,'Tabelas auxiliares'!$A$3:$B$61,2,FALSE),"")</f>
        <v/>
      </c>
      <c r="G1275" s="51" t="str">
        <f>IFERROR(VLOOKUP($B1275,'Tabelas auxiliares'!$A$65:$C$102,2,FALSE),"")</f>
        <v/>
      </c>
      <c r="H1275" s="51" t="str">
        <f>IFERROR(VLOOKUP($B1275,'Tabelas auxiliares'!$A$65:$C$102,3,FALSE),"")</f>
        <v/>
      </c>
      <c r="X1275" s="51" t="str">
        <f t="shared" si="34"/>
        <v/>
      </c>
      <c r="Y1275" s="51" t="str">
        <f>IF(T1275="","",IF(AND(T1275&lt;&gt;'Tabelas auxiliares'!$B$236,T1275&lt;&gt;'Tabelas auxiliares'!$B$237,T1275&lt;&gt;'Tabelas auxiliares'!$C$236,T1275&lt;&gt;'Tabelas auxiliares'!$C$237,T1275&lt;&gt;'Tabelas auxiliares'!$D$236),"FOLHA DE PESSOAL",IF(X1275='Tabelas auxiliares'!$A$237,"CUSTEIO",IF(X1275='Tabelas auxiliares'!$A$236,"INVESTIMENTO","ERRO - VERIFICAR"))))</f>
        <v/>
      </c>
      <c r="Z1275" s="64" t="str">
        <f t="shared" si="35"/>
        <v/>
      </c>
      <c r="AC1275" s="44"/>
    </row>
    <row r="1276" spans="6:29" x14ac:dyDescent="0.25">
      <c r="F1276" s="51" t="str">
        <f>IFERROR(VLOOKUP(D1276,'Tabelas auxiliares'!$A$3:$B$61,2,FALSE),"")</f>
        <v/>
      </c>
      <c r="G1276" s="51" t="str">
        <f>IFERROR(VLOOKUP($B1276,'Tabelas auxiliares'!$A$65:$C$102,2,FALSE),"")</f>
        <v/>
      </c>
      <c r="H1276" s="51" t="str">
        <f>IFERROR(VLOOKUP($B1276,'Tabelas auxiliares'!$A$65:$C$102,3,FALSE),"")</f>
        <v/>
      </c>
      <c r="X1276" s="51" t="str">
        <f t="shared" si="34"/>
        <v/>
      </c>
      <c r="Y1276" s="51" t="str">
        <f>IF(T1276="","",IF(AND(T1276&lt;&gt;'Tabelas auxiliares'!$B$236,T1276&lt;&gt;'Tabelas auxiliares'!$B$237,T1276&lt;&gt;'Tabelas auxiliares'!$C$236,T1276&lt;&gt;'Tabelas auxiliares'!$C$237,T1276&lt;&gt;'Tabelas auxiliares'!$D$236),"FOLHA DE PESSOAL",IF(X1276='Tabelas auxiliares'!$A$237,"CUSTEIO",IF(X1276='Tabelas auxiliares'!$A$236,"INVESTIMENTO","ERRO - VERIFICAR"))))</f>
        <v/>
      </c>
      <c r="Z1276" s="64" t="str">
        <f t="shared" si="35"/>
        <v/>
      </c>
      <c r="AC1276" s="44"/>
    </row>
    <row r="1277" spans="6:29" x14ac:dyDescent="0.25">
      <c r="F1277" s="51" t="str">
        <f>IFERROR(VLOOKUP(D1277,'Tabelas auxiliares'!$A$3:$B$61,2,FALSE),"")</f>
        <v/>
      </c>
      <c r="G1277" s="51" t="str">
        <f>IFERROR(VLOOKUP($B1277,'Tabelas auxiliares'!$A$65:$C$102,2,FALSE),"")</f>
        <v/>
      </c>
      <c r="H1277" s="51" t="str">
        <f>IFERROR(VLOOKUP($B1277,'Tabelas auxiliares'!$A$65:$C$102,3,FALSE),"")</f>
        <v/>
      </c>
      <c r="X1277" s="51" t="str">
        <f t="shared" si="34"/>
        <v/>
      </c>
      <c r="Y1277" s="51" t="str">
        <f>IF(T1277="","",IF(AND(T1277&lt;&gt;'Tabelas auxiliares'!$B$236,T1277&lt;&gt;'Tabelas auxiliares'!$B$237,T1277&lt;&gt;'Tabelas auxiliares'!$C$236,T1277&lt;&gt;'Tabelas auxiliares'!$C$237,T1277&lt;&gt;'Tabelas auxiliares'!$D$236),"FOLHA DE PESSOAL",IF(X1277='Tabelas auxiliares'!$A$237,"CUSTEIO",IF(X1277='Tabelas auxiliares'!$A$236,"INVESTIMENTO","ERRO - VERIFICAR"))))</f>
        <v/>
      </c>
      <c r="Z1277" s="64" t="str">
        <f t="shared" si="35"/>
        <v/>
      </c>
      <c r="AC1277" s="44"/>
    </row>
    <row r="1278" spans="6:29" x14ac:dyDescent="0.25">
      <c r="F1278" s="51" t="str">
        <f>IFERROR(VLOOKUP(D1278,'Tabelas auxiliares'!$A$3:$B$61,2,FALSE),"")</f>
        <v/>
      </c>
      <c r="G1278" s="51" t="str">
        <f>IFERROR(VLOOKUP($B1278,'Tabelas auxiliares'!$A$65:$C$102,2,FALSE),"")</f>
        <v/>
      </c>
      <c r="H1278" s="51" t="str">
        <f>IFERROR(VLOOKUP($B1278,'Tabelas auxiliares'!$A$65:$C$102,3,FALSE),"")</f>
        <v/>
      </c>
      <c r="X1278" s="51" t="str">
        <f t="shared" si="34"/>
        <v/>
      </c>
      <c r="Y1278" s="51" t="str">
        <f>IF(T1278="","",IF(AND(T1278&lt;&gt;'Tabelas auxiliares'!$B$236,T1278&lt;&gt;'Tabelas auxiliares'!$B$237,T1278&lt;&gt;'Tabelas auxiliares'!$C$236,T1278&lt;&gt;'Tabelas auxiliares'!$C$237,T1278&lt;&gt;'Tabelas auxiliares'!$D$236),"FOLHA DE PESSOAL",IF(X1278='Tabelas auxiliares'!$A$237,"CUSTEIO",IF(X1278='Tabelas auxiliares'!$A$236,"INVESTIMENTO","ERRO - VERIFICAR"))))</f>
        <v/>
      </c>
      <c r="Z1278" s="64" t="str">
        <f t="shared" si="35"/>
        <v/>
      </c>
      <c r="AC1278" s="44"/>
    </row>
    <row r="1279" spans="6:29" x14ac:dyDescent="0.25">
      <c r="F1279" s="51" t="str">
        <f>IFERROR(VLOOKUP(D1279,'Tabelas auxiliares'!$A$3:$B$61,2,FALSE),"")</f>
        <v/>
      </c>
      <c r="G1279" s="51" t="str">
        <f>IFERROR(VLOOKUP($B1279,'Tabelas auxiliares'!$A$65:$C$102,2,FALSE),"")</f>
        <v/>
      </c>
      <c r="H1279" s="51" t="str">
        <f>IFERROR(VLOOKUP($B1279,'Tabelas auxiliares'!$A$65:$C$102,3,FALSE),"")</f>
        <v/>
      </c>
      <c r="X1279" s="51" t="str">
        <f t="shared" si="34"/>
        <v/>
      </c>
      <c r="Y1279" s="51" t="str">
        <f>IF(T1279="","",IF(AND(T1279&lt;&gt;'Tabelas auxiliares'!$B$236,T1279&lt;&gt;'Tabelas auxiliares'!$B$237,T1279&lt;&gt;'Tabelas auxiliares'!$C$236,T1279&lt;&gt;'Tabelas auxiliares'!$C$237,T1279&lt;&gt;'Tabelas auxiliares'!$D$236),"FOLHA DE PESSOAL",IF(X1279='Tabelas auxiliares'!$A$237,"CUSTEIO",IF(X1279='Tabelas auxiliares'!$A$236,"INVESTIMENTO","ERRO - VERIFICAR"))))</f>
        <v/>
      </c>
      <c r="Z1279" s="64" t="str">
        <f t="shared" si="35"/>
        <v/>
      </c>
      <c r="AC1279" s="44"/>
    </row>
    <row r="1280" spans="6:29" x14ac:dyDescent="0.25">
      <c r="F1280" s="51" t="str">
        <f>IFERROR(VLOOKUP(D1280,'Tabelas auxiliares'!$A$3:$B$61,2,FALSE),"")</f>
        <v/>
      </c>
      <c r="G1280" s="51" t="str">
        <f>IFERROR(VLOOKUP($B1280,'Tabelas auxiliares'!$A$65:$C$102,2,FALSE),"")</f>
        <v/>
      </c>
      <c r="H1280" s="51" t="str">
        <f>IFERROR(VLOOKUP($B1280,'Tabelas auxiliares'!$A$65:$C$102,3,FALSE),"")</f>
        <v/>
      </c>
      <c r="X1280" s="51" t="str">
        <f t="shared" si="34"/>
        <v/>
      </c>
      <c r="Y1280" s="51" t="str">
        <f>IF(T1280="","",IF(AND(T1280&lt;&gt;'Tabelas auxiliares'!$B$236,T1280&lt;&gt;'Tabelas auxiliares'!$B$237,T1280&lt;&gt;'Tabelas auxiliares'!$C$236,T1280&lt;&gt;'Tabelas auxiliares'!$C$237,T1280&lt;&gt;'Tabelas auxiliares'!$D$236),"FOLHA DE PESSOAL",IF(X1280='Tabelas auxiliares'!$A$237,"CUSTEIO",IF(X1280='Tabelas auxiliares'!$A$236,"INVESTIMENTO","ERRO - VERIFICAR"))))</f>
        <v/>
      </c>
      <c r="Z1280" s="64" t="str">
        <f t="shared" si="35"/>
        <v/>
      </c>
      <c r="AA1280" s="44"/>
      <c r="AC1280" s="44"/>
    </row>
    <row r="1281" spans="6:29" x14ac:dyDescent="0.25">
      <c r="F1281" s="51" t="str">
        <f>IFERROR(VLOOKUP(D1281,'Tabelas auxiliares'!$A$3:$B$61,2,FALSE),"")</f>
        <v/>
      </c>
      <c r="G1281" s="51" t="str">
        <f>IFERROR(VLOOKUP($B1281,'Tabelas auxiliares'!$A$65:$C$102,2,FALSE),"")</f>
        <v/>
      </c>
      <c r="H1281" s="51" t="str">
        <f>IFERROR(VLOOKUP($B1281,'Tabelas auxiliares'!$A$65:$C$102,3,FALSE),"")</f>
        <v/>
      </c>
      <c r="X1281" s="51" t="str">
        <f t="shared" si="34"/>
        <v/>
      </c>
      <c r="Y1281" s="51" t="str">
        <f>IF(T1281="","",IF(AND(T1281&lt;&gt;'Tabelas auxiliares'!$B$236,T1281&lt;&gt;'Tabelas auxiliares'!$B$237,T1281&lt;&gt;'Tabelas auxiliares'!$C$236,T1281&lt;&gt;'Tabelas auxiliares'!$C$237,T1281&lt;&gt;'Tabelas auxiliares'!$D$236),"FOLHA DE PESSOAL",IF(X1281='Tabelas auxiliares'!$A$237,"CUSTEIO",IF(X1281='Tabelas auxiliares'!$A$236,"INVESTIMENTO","ERRO - VERIFICAR"))))</f>
        <v/>
      </c>
      <c r="Z1281" s="64" t="str">
        <f t="shared" si="35"/>
        <v/>
      </c>
      <c r="AA1281" s="44"/>
    </row>
    <row r="1282" spans="6:29" x14ac:dyDescent="0.25">
      <c r="F1282" s="51" t="str">
        <f>IFERROR(VLOOKUP(D1282,'Tabelas auxiliares'!$A$3:$B$61,2,FALSE),"")</f>
        <v/>
      </c>
      <c r="G1282" s="51" t="str">
        <f>IFERROR(VLOOKUP($B1282,'Tabelas auxiliares'!$A$65:$C$102,2,FALSE),"")</f>
        <v/>
      </c>
      <c r="H1282" s="51" t="str">
        <f>IFERROR(VLOOKUP($B1282,'Tabelas auxiliares'!$A$65:$C$102,3,FALSE),"")</f>
        <v/>
      </c>
      <c r="X1282" s="51" t="str">
        <f t="shared" si="34"/>
        <v/>
      </c>
      <c r="Y1282" s="51" t="str">
        <f>IF(T1282="","",IF(AND(T1282&lt;&gt;'Tabelas auxiliares'!$B$236,T1282&lt;&gt;'Tabelas auxiliares'!$B$237,T1282&lt;&gt;'Tabelas auxiliares'!$C$236,T1282&lt;&gt;'Tabelas auxiliares'!$C$237,T1282&lt;&gt;'Tabelas auxiliares'!$D$236),"FOLHA DE PESSOAL",IF(X1282='Tabelas auxiliares'!$A$237,"CUSTEIO",IF(X1282='Tabelas auxiliares'!$A$236,"INVESTIMENTO","ERRO - VERIFICAR"))))</f>
        <v/>
      </c>
      <c r="Z1282" s="64" t="str">
        <f t="shared" si="35"/>
        <v/>
      </c>
      <c r="AC1282" s="44"/>
    </row>
    <row r="1283" spans="6:29" x14ac:dyDescent="0.25">
      <c r="F1283" s="51" t="str">
        <f>IFERROR(VLOOKUP(D1283,'Tabelas auxiliares'!$A$3:$B$61,2,FALSE),"")</f>
        <v/>
      </c>
      <c r="G1283" s="51" t="str">
        <f>IFERROR(VLOOKUP($B1283,'Tabelas auxiliares'!$A$65:$C$102,2,FALSE),"")</f>
        <v/>
      </c>
      <c r="H1283" s="51" t="str">
        <f>IFERROR(VLOOKUP($B1283,'Tabelas auxiliares'!$A$65:$C$102,3,FALSE),"")</f>
        <v/>
      </c>
      <c r="X1283" s="51" t="str">
        <f t="shared" si="34"/>
        <v/>
      </c>
      <c r="Y1283" s="51" t="str">
        <f>IF(T1283="","",IF(AND(T1283&lt;&gt;'Tabelas auxiliares'!$B$236,T1283&lt;&gt;'Tabelas auxiliares'!$B$237,T1283&lt;&gt;'Tabelas auxiliares'!$C$236,T1283&lt;&gt;'Tabelas auxiliares'!$C$237,T1283&lt;&gt;'Tabelas auxiliares'!$D$236),"FOLHA DE PESSOAL",IF(X1283='Tabelas auxiliares'!$A$237,"CUSTEIO",IF(X1283='Tabelas auxiliares'!$A$236,"INVESTIMENTO","ERRO - VERIFICAR"))))</f>
        <v/>
      </c>
      <c r="Z1283" s="64" t="str">
        <f t="shared" si="35"/>
        <v/>
      </c>
      <c r="AA1283" s="44"/>
      <c r="AC1283" s="44"/>
    </row>
    <row r="1284" spans="6:29" x14ac:dyDescent="0.25">
      <c r="F1284" s="51" t="str">
        <f>IFERROR(VLOOKUP(D1284,'Tabelas auxiliares'!$A$3:$B$61,2,FALSE),"")</f>
        <v/>
      </c>
      <c r="G1284" s="51" t="str">
        <f>IFERROR(VLOOKUP($B1284,'Tabelas auxiliares'!$A$65:$C$102,2,FALSE),"")</f>
        <v/>
      </c>
      <c r="H1284" s="51" t="str">
        <f>IFERROR(VLOOKUP($B1284,'Tabelas auxiliares'!$A$65:$C$102,3,FALSE),"")</f>
        <v/>
      </c>
      <c r="X1284" s="51" t="str">
        <f t="shared" si="34"/>
        <v/>
      </c>
      <c r="Y1284" s="51" t="str">
        <f>IF(T1284="","",IF(AND(T1284&lt;&gt;'Tabelas auxiliares'!$B$236,T1284&lt;&gt;'Tabelas auxiliares'!$B$237,T1284&lt;&gt;'Tabelas auxiliares'!$C$236,T1284&lt;&gt;'Tabelas auxiliares'!$C$237,T1284&lt;&gt;'Tabelas auxiliares'!$D$236),"FOLHA DE PESSOAL",IF(X1284='Tabelas auxiliares'!$A$237,"CUSTEIO",IF(X1284='Tabelas auxiliares'!$A$236,"INVESTIMENTO","ERRO - VERIFICAR"))))</f>
        <v/>
      </c>
      <c r="Z1284" s="64" t="str">
        <f t="shared" si="35"/>
        <v/>
      </c>
      <c r="AC1284" s="44"/>
    </row>
    <row r="1285" spans="6:29" x14ac:dyDescent="0.25">
      <c r="F1285" s="51" t="str">
        <f>IFERROR(VLOOKUP(D1285,'Tabelas auxiliares'!$A$3:$B$61,2,FALSE),"")</f>
        <v/>
      </c>
      <c r="G1285" s="51" t="str">
        <f>IFERROR(VLOOKUP($B1285,'Tabelas auxiliares'!$A$65:$C$102,2,FALSE),"")</f>
        <v/>
      </c>
      <c r="H1285" s="51" t="str">
        <f>IFERROR(VLOOKUP($B1285,'Tabelas auxiliares'!$A$65:$C$102,3,FALSE),"")</f>
        <v/>
      </c>
      <c r="X1285" s="51" t="str">
        <f t="shared" si="34"/>
        <v/>
      </c>
      <c r="Y1285" s="51" t="str">
        <f>IF(T1285="","",IF(AND(T1285&lt;&gt;'Tabelas auxiliares'!$B$236,T1285&lt;&gt;'Tabelas auxiliares'!$B$237,T1285&lt;&gt;'Tabelas auxiliares'!$C$236,T1285&lt;&gt;'Tabelas auxiliares'!$C$237,T1285&lt;&gt;'Tabelas auxiliares'!$D$236),"FOLHA DE PESSOAL",IF(X1285='Tabelas auxiliares'!$A$237,"CUSTEIO",IF(X1285='Tabelas auxiliares'!$A$236,"INVESTIMENTO","ERRO - VERIFICAR"))))</f>
        <v/>
      </c>
      <c r="Z1285" s="64" t="str">
        <f t="shared" si="35"/>
        <v/>
      </c>
      <c r="AC1285" s="44"/>
    </row>
    <row r="1286" spans="6:29" x14ac:dyDescent="0.25">
      <c r="F1286" s="51" t="str">
        <f>IFERROR(VLOOKUP(D1286,'Tabelas auxiliares'!$A$3:$B$61,2,FALSE),"")</f>
        <v/>
      </c>
      <c r="G1286" s="51" t="str">
        <f>IFERROR(VLOOKUP($B1286,'Tabelas auxiliares'!$A$65:$C$102,2,FALSE),"")</f>
        <v/>
      </c>
      <c r="H1286" s="51" t="str">
        <f>IFERROR(VLOOKUP($B1286,'Tabelas auxiliares'!$A$65:$C$102,3,FALSE),"")</f>
        <v/>
      </c>
      <c r="X1286" s="51" t="str">
        <f t="shared" si="34"/>
        <v/>
      </c>
      <c r="Y1286" s="51" t="str">
        <f>IF(T1286="","",IF(AND(T1286&lt;&gt;'Tabelas auxiliares'!$B$236,T1286&lt;&gt;'Tabelas auxiliares'!$B$237,T1286&lt;&gt;'Tabelas auxiliares'!$C$236,T1286&lt;&gt;'Tabelas auxiliares'!$C$237,T1286&lt;&gt;'Tabelas auxiliares'!$D$236),"FOLHA DE PESSOAL",IF(X1286='Tabelas auxiliares'!$A$237,"CUSTEIO",IF(X1286='Tabelas auxiliares'!$A$236,"INVESTIMENTO","ERRO - VERIFICAR"))))</f>
        <v/>
      </c>
      <c r="Z1286" s="64" t="str">
        <f t="shared" si="35"/>
        <v/>
      </c>
      <c r="AB1286" s="44"/>
    </row>
    <row r="1287" spans="6:29" x14ac:dyDescent="0.25">
      <c r="F1287" s="51" t="str">
        <f>IFERROR(VLOOKUP(D1287,'Tabelas auxiliares'!$A$3:$B$61,2,FALSE),"")</f>
        <v/>
      </c>
      <c r="G1287" s="51" t="str">
        <f>IFERROR(VLOOKUP($B1287,'Tabelas auxiliares'!$A$65:$C$102,2,FALSE),"")</f>
        <v/>
      </c>
      <c r="H1287" s="51" t="str">
        <f>IFERROR(VLOOKUP($B1287,'Tabelas auxiliares'!$A$65:$C$102,3,FALSE),"")</f>
        <v/>
      </c>
      <c r="X1287" s="51" t="str">
        <f t="shared" si="34"/>
        <v/>
      </c>
      <c r="Y1287" s="51" t="str">
        <f>IF(T1287="","",IF(AND(T1287&lt;&gt;'Tabelas auxiliares'!$B$236,T1287&lt;&gt;'Tabelas auxiliares'!$B$237,T1287&lt;&gt;'Tabelas auxiliares'!$C$236,T1287&lt;&gt;'Tabelas auxiliares'!$C$237,T1287&lt;&gt;'Tabelas auxiliares'!$D$236),"FOLHA DE PESSOAL",IF(X1287='Tabelas auxiliares'!$A$237,"CUSTEIO",IF(X1287='Tabelas auxiliares'!$A$236,"INVESTIMENTO","ERRO - VERIFICAR"))))</f>
        <v/>
      </c>
      <c r="Z1287" s="64" t="str">
        <f t="shared" si="35"/>
        <v/>
      </c>
      <c r="AA1287" s="44"/>
    </row>
    <row r="1288" spans="6:29" x14ac:dyDescent="0.25">
      <c r="F1288" s="51" t="str">
        <f>IFERROR(VLOOKUP(D1288,'Tabelas auxiliares'!$A$3:$B$61,2,FALSE),"")</f>
        <v/>
      </c>
      <c r="G1288" s="51" t="str">
        <f>IFERROR(VLOOKUP($B1288,'Tabelas auxiliares'!$A$65:$C$102,2,FALSE),"")</f>
        <v/>
      </c>
      <c r="H1288" s="51" t="str">
        <f>IFERROR(VLOOKUP($B1288,'Tabelas auxiliares'!$A$65:$C$102,3,FALSE),"")</f>
        <v/>
      </c>
      <c r="X1288" s="51" t="str">
        <f t="shared" si="34"/>
        <v/>
      </c>
      <c r="Y1288" s="51" t="str">
        <f>IF(T1288="","",IF(AND(T1288&lt;&gt;'Tabelas auxiliares'!$B$236,T1288&lt;&gt;'Tabelas auxiliares'!$B$237,T1288&lt;&gt;'Tabelas auxiliares'!$C$236,T1288&lt;&gt;'Tabelas auxiliares'!$C$237,T1288&lt;&gt;'Tabelas auxiliares'!$D$236),"FOLHA DE PESSOAL",IF(X1288='Tabelas auxiliares'!$A$237,"CUSTEIO",IF(X1288='Tabelas auxiliares'!$A$236,"INVESTIMENTO","ERRO - VERIFICAR"))))</f>
        <v/>
      </c>
      <c r="Z1288" s="64" t="str">
        <f t="shared" si="35"/>
        <v/>
      </c>
      <c r="AA1288" s="44"/>
    </row>
    <row r="1289" spans="6:29" x14ac:dyDescent="0.25">
      <c r="F1289" s="51" t="str">
        <f>IFERROR(VLOOKUP(D1289,'Tabelas auxiliares'!$A$3:$B$61,2,FALSE),"")</f>
        <v/>
      </c>
      <c r="G1289" s="51" t="str">
        <f>IFERROR(VLOOKUP($B1289,'Tabelas auxiliares'!$A$65:$C$102,2,FALSE),"")</f>
        <v/>
      </c>
      <c r="H1289" s="51" t="str">
        <f>IFERROR(VLOOKUP($B1289,'Tabelas auxiliares'!$A$65:$C$102,3,FALSE),"")</f>
        <v/>
      </c>
      <c r="X1289" s="51" t="str">
        <f t="shared" si="34"/>
        <v/>
      </c>
      <c r="Y1289" s="51" t="str">
        <f>IF(T1289="","",IF(AND(T1289&lt;&gt;'Tabelas auxiliares'!$B$236,T1289&lt;&gt;'Tabelas auxiliares'!$B$237,T1289&lt;&gt;'Tabelas auxiliares'!$C$236,T1289&lt;&gt;'Tabelas auxiliares'!$C$237,T1289&lt;&gt;'Tabelas auxiliares'!$D$236),"FOLHA DE PESSOAL",IF(X1289='Tabelas auxiliares'!$A$237,"CUSTEIO",IF(X1289='Tabelas auxiliares'!$A$236,"INVESTIMENTO","ERRO - VERIFICAR"))))</f>
        <v/>
      </c>
      <c r="Z1289" s="64" t="str">
        <f t="shared" si="35"/>
        <v/>
      </c>
      <c r="AA1289" s="44"/>
    </row>
    <row r="1290" spans="6:29" x14ac:dyDescent="0.25">
      <c r="F1290" s="51" t="str">
        <f>IFERROR(VLOOKUP(D1290,'Tabelas auxiliares'!$A$3:$B$61,2,FALSE),"")</f>
        <v/>
      </c>
      <c r="G1290" s="51" t="str">
        <f>IFERROR(VLOOKUP($B1290,'Tabelas auxiliares'!$A$65:$C$102,2,FALSE),"")</f>
        <v/>
      </c>
      <c r="H1290" s="51" t="str">
        <f>IFERROR(VLOOKUP($B1290,'Tabelas auxiliares'!$A$65:$C$102,3,FALSE),"")</f>
        <v/>
      </c>
      <c r="X1290" s="51" t="str">
        <f t="shared" si="34"/>
        <v/>
      </c>
      <c r="Y1290" s="51" t="str">
        <f>IF(T1290="","",IF(AND(T1290&lt;&gt;'Tabelas auxiliares'!$B$236,T1290&lt;&gt;'Tabelas auxiliares'!$B$237,T1290&lt;&gt;'Tabelas auxiliares'!$C$236,T1290&lt;&gt;'Tabelas auxiliares'!$C$237,T1290&lt;&gt;'Tabelas auxiliares'!$D$236),"FOLHA DE PESSOAL",IF(X1290='Tabelas auxiliares'!$A$237,"CUSTEIO",IF(X1290='Tabelas auxiliares'!$A$236,"INVESTIMENTO","ERRO - VERIFICAR"))))</f>
        <v/>
      </c>
      <c r="Z1290" s="64" t="str">
        <f t="shared" si="35"/>
        <v/>
      </c>
      <c r="AA1290" s="44"/>
    </row>
    <row r="1291" spans="6:29" x14ac:dyDescent="0.25">
      <c r="F1291" s="51" t="str">
        <f>IFERROR(VLOOKUP(D1291,'Tabelas auxiliares'!$A$3:$B$61,2,FALSE),"")</f>
        <v/>
      </c>
      <c r="G1291" s="51" t="str">
        <f>IFERROR(VLOOKUP($B1291,'Tabelas auxiliares'!$A$65:$C$102,2,FALSE),"")</f>
        <v/>
      </c>
      <c r="H1291" s="51" t="str">
        <f>IFERROR(VLOOKUP($B1291,'Tabelas auxiliares'!$A$65:$C$102,3,FALSE),"")</f>
        <v/>
      </c>
      <c r="X1291" s="51" t="str">
        <f t="shared" si="34"/>
        <v/>
      </c>
      <c r="Y1291" s="51" t="str">
        <f>IF(T1291="","",IF(AND(T1291&lt;&gt;'Tabelas auxiliares'!$B$236,T1291&lt;&gt;'Tabelas auxiliares'!$B$237,T1291&lt;&gt;'Tabelas auxiliares'!$C$236,T1291&lt;&gt;'Tabelas auxiliares'!$C$237,T1291&lt;&gt;'Tabelas auxiliares'!$D$236),"FOLHA DE PESSOAL",IF(X1291='Tabelas auxiliares'!$A$237,"CUSTEIO",IF(X1291='Tabelas auxiliares'!$A$236,"INVESTIMENTO","ERRO - VERIFICAR"))))</f>
        <v/>
      </c>
      <c r="Z1291" s="64" t="str">
        <f t="shared" si="35"/>
        <v/>
      </c>
      <c r="AA1291" s="44"/>
    </row>
    <row r="1292" spans="6:29" x14ac:dyDescent="0.25">
      <c r="F1292" s="51" t="str">
        <f>IFERROR(VLOOKUP(D1292,'Tabelas auxiliares'!$A$3:$B$61,2,FALSE),"")</f>
        <v/>
      </c>
      <c r="G1292" s="51" t="str">
        <f>IFERROR(VLOOKUP($B1292,'Tabelas auxiliares'!$A$65:$C$102,2,FALSE),"")</f>
        <v/>
      </c>
      <c r="H1292" s="51" t="str">
        <f>IFERROR(VLOOKUP($B1292,'Tabelas auxiliares'!$A$65:$C$102,3,FALSE),"")</f>
        <v/>
      </c>
      <c r="X1292" s="51" t="str">
        <f t="shared" si="34"/>
        <v/>
      </c>
      <c r="Y1292" s="51" t="str">
        <f>IF(T1292="","",IF(AND(T1292&lt;&gt;'Tabelas auxiliares'!$B$236,T1292&lt;&gt;'Tabelas auxiliares'!$B$237,T1292&lt;&gt;'Tabelas auxiliares'!$C$236,T1292&lt;&gt;'Tabelas auxiliares'!$C$237,T1292&lt;&gt;'Tabelas auxiliares'!$D$236),"FOLHA DE PESSOAL",IF(X1292='Tabelas auxiliares'!$A$237,"CUSTEIO",IF(X1292='Tabelas auxiliares'!$A$236,"INVESTIMENTO","ERRO - VERIFICAR"))))</f>
        <v/>
      </c>
      <c r="Z1292" s="64" t="str">
        <f t="shared" si="35"/>
        <v/>
      </c>
      <c r="AC1292" s="44"/>
    </row>
    <row r="1293" spans="6:29" x14ac:dyDescent="0.25">
      <c r="F1293" s="51" t="str">
        <f>IFERROR(VLOOKUP(D1293,'Tabelas auxiliares'!$A$3:$B$61,2,FALSE),"")</f>
        <v/>
      </c>
      <c r="G1293" s="51" t="str">
        <f>IFERROR(VLOOKUP($B1293,'Tabelas auxiliares'!$A$65:$C$102,2,FALSE),"")</f>
        <v/>
      </c>
      <c r="H1293" s="51" t="str">
        <f>IFERROR(VLOOKUP($B1293,'Tabelas auxiliares'!$A$65:$C$102,3,FALSE),"")</f>
        <v/>
      </c>
      <c r="X1293" s="51" t="str">
        <f t="shared" si="34"/>
        <v/>
      </c>
      <c r="Y1293" s="51" t="str">
        <f>IF(T1293="","",IF(AND(T1293&lt;&gt;'Tabelas auxiliares'!$B$236,T1293&lt;&gt;'Tabelas auxiliares'!$B$237,T1293&lt;&gt;'Tabelas auxiliares'!$C$236,T1293&lt;&gt;'Tabelas auxiliares'!$C$237,T1293&lt;&gt;'Tabelas auxiliares'!$D$236),"FOLHA DE PESSOAL",IF(X1293='Tabelas auxiliares'!$A$237,"CUSTEIO",IF(X1293='Tabelas auxiliares'!$A$236,"INVESTIMENTO","ERRO - VERIFICAR"))))</f>
        <v/>
      </c>
      <c r="Z1293" s="64" t="str">
        <f t="shared" si="35"/>
        <v/>
      </c>
      <c r="AC1293" s="44"/>
    </row>
    <row r="1294" spans="6:29" x14ac:dyDescent="0.25">
      <c r="F1294" s="51" t="str">
        <f>IFERROR(VLOOKUP(D1294,'Tabelas auxiliares'!$A$3:$B$61,2,FALSE),"")</f>
        <v/>
      </c>
      <c r="G1294" s="51" t="str">
        <f>IFERROR(VLOOKUP($B1294,'Tabelas auxiliares'!$A$65:$C$102,2,FALSE),"")</f>
        <v/>
      </c>
      <c r="H1294" s="51" t="str">
        <f>IFERROR(VLOOKUP($B1294,'Tabelas auxiliares'!$A$65:$C$102,3,FALSE),"")</f>
        <v/>
      </c>
      <c r="X1294" s="51" t="str">
        <f t="shared" si="34"/>
        <v/>
      </c>
      <c r="Y1294" s="51" t="str">
        <f>IF(T1294="","",IF(AND(T1294&lt;&gt;'Tabelas auxiliares'!$B$236,T1294&lt;&gt;'Tabelas auxiliares'!$B$237,T1294&lt;&gt;'Tabelas auxiliares'!$C$236,T1294&lt;&gt;'Tabelas auxiliares'!$C$237,T1294&lt;&gt;'Tabelas auxiliares'!$D$236),"FOLHA DE PESSOAL",IF(X1294='Tabelas auxiliares'!$A$237,"CUSTEIO",IF(X1294='Tabelas auxiliares'!$A$236,"INVESTIMENTO","ERRO - VERIFICAR"))))</f>
        <v/>
      </c>
      <c r="Z1294" s="64" t="str">
        <f t="shared" si="35"/>
        <v/>
      </c>
      <c r="AC1294" s="44"/>
    </row>
    <row r="1295" spans="6:29" x14ac:dyDescent="0.25">
      <c r="F1295" s="51" t="str">
        <f>IFERROR(VLOOKUP(D1295,'Tabelas auxiliares'!$A$3:$B$61,2,FALSE),"")</f>
        <v/>
      </c>
      <c r="G1295" s="51" t="str">
        <f>IFERROR(VLOOKUP($B1295,'Tabelas auxiliares'!$A$65:$C$102,2,FALSE),"")</f>
        <v/>
      </c>
      <c r="H1295" s="51" t="str">
        <f>IFERROR(VLOOKUP($B1295,'Tabelas auxiliares'!$A$65:$C$102,3,FALSE),"")</f>
        <v/>
      </c>
      <c r="X1295" s="51" t="str">
        <f t="shared" si="34"/>
        <v/>
      </c>
      <c r="Y1295" s="51" t="str">
        <f>IF(T1295="","",IF(AND(T1295&lt;&gt;'Tabelas auxiliares'!$B$236,T1295&lt;&gt;'Tabelas auxiliares'!$B$237,T1295&lt;&gt;'Tabelas auxiliares'!$C$236,T1295&lt;&gt;'Tabelas auxiliares'!$C$237,T1295&lt;&gt;'Tabelas auxiliares'!$D$236),"FOLHA DE PESSOAL",IF(X1295='Tabelas auxiliares'!$A$237,"CUSTEIO",IF(X1295='Tabelas auxiliares'!$A$236,"INVESTIMENTO","ERRO - VERIFICAR"))))</f>
        <v/>
      </c>
      <c r="Z1295" s="64" t="str">
        <f t="shared" si="35"/>
        <v/>
      </c>
      <c r="AC1295" s="44"/>
    </row>
    <row r="1296" spans="6:29" x14ac:dyDescent="0.25">
      <c r="F1296" s="51" t="str">
        <f>IFERROR(VLOOKUP(D1296,'Tabelas auxiliares'!$A$3:$B$61,2,FALSE),"")</f>
        <v/>
      </c>
      <c r="G1296" s="51" t="str">
        <f>IFERROR(VLOOKUP($B1296,'Tabelas auxiliares'!$A$65:$C$102,2,FALSE),"")</f>
        <v/>
      </c>
      <c r="H1296" s="51" t="str">
        <f>IFERROR(VLOOKUP($B1296,'Tabelas auxiliares'!$A$65:$C$102,3,FALSE),"")</f>
        <v/>
      </c>
      <c r="X1296" s="51" t="str">
        <f t="shared" si="34"/>
        <v/>
      </c>
      <c r="Y1296" s="51" t="str">
        <f>IF(T1296="","",IF(AND(T1296&lt;&gt;'Tabelas auxiliares'!$B$236,T1296&lt;&gt;'Tabelas auxiliares'!$B$237,T1296&lt;&gt;'Tabelas auxiliares'!$C$236,T1296&lt;&gt;'Tabelas auxiliares'!$C$237,T1296&lt;&gt;'Tabelas auxiliares'!$D$236),"FOLHA DE PESSOAL",IF(X1296='Tabelas auxiliares'!$A$237,"CUSTEIO",IF(X1296='Tabelas auxiliares'!$A$236,"INVESTIMENTO","ERRO - VERIFICAR"))))</f>
        <v/>
      </c>
      <c r="Z1296" s="64" t="str">
        <f t="shared" si="35"/>
        <v/>
      </c>
      <c r="AC1296" s="44"/>
    </row>
    <row r="1297" spans="6:29" x14ac:dyDescent="0.25">
      <c r="F1297" s="51" t="str">
        <f>IFERROR(VLOOKUP(D1297,'Tabelas auxiliares'!$A$3:$B$61,2,FALSE),"")</f>
        <v/>
      </c>
      <c r="G1297" s="51" t="str">
        <f>IFERROR(VLOOKUP($B1297,'Tabelas auxiliares'!$A$65:$C$102,2,FALSE),"")</f>
        <v/>
      </c>
      <c r="H1297" s="51" t="str">
        <f>IFERROR(VLOOKUP($B1297,'Tabelas auxiliares'!$A$65:$C$102,3,FALSE),"")</f>
        <v/>
      </c>
      <c r="X1297" s="51" t="str">
        <f t="shared" si="34"/>
        <v/>
      </c>
      <c r="Y1297" s="51" t="str">
        <f>IF(T1297="","",IF(AND(T1297&lt;&gt;'Tabelas auxiliares'!$B$236,T1297&lt;&gt;'Tabelas auxiliares'!$B$237,T1297&lt;&gt;'Tabelas auxiliares'!$C$236,T1297&lt;&gt;'Tabelas auxiliares'!$C$237,T1297&lt;&gt;'Tabelas auxiliares'!$D$236),"FOLHA DE PESSOAL",IF(X1297='Tabelas auxiliares'!$A$237,"CUSTEIO",IF(X1297='Tabelas auxiliares'!$A$236,"INVESTIMENTO","ERRO - VERIFICAR"))))</f>
        <v/>
      </c>
      <c r="Z1297" s="64" t="str">
        <f t="shared" si="35"/>
        <v/>
      </c>
      <c r="AA1297" s="44"/>
      <c r="AC1297" s="44"/>
    </row>
    <row r="1298" spans="6:29" x14ac:dyDescent="0.25">
      <c r="F1298" s="51" t="str">
        <f>IFERROR(VLOOKUP(D1298,'Tabelas auxiliares'!$A$3:$B$61,2,FALSE),"")</f>
        <v/>
      </c>
      <c r="G1298" s="51" t="str">
        <f>IFERROR(VLOOKUP($B1298,'Tabelas auxiliares'!$A$65:$C$102,2,FALSE),"")</f>
        <v/>
      </c>
      <c r="H1298" s="51" t="str">
        <f>IFERROR(VLOOKUP($B1298,'Tabelas auxiliares'!$A$65:$C$102,3,FALSE),"")</f>
        <v/>
      </c>
      <c r="X1298" s="51" t="str">
        <f t="shared" ref="X1298:X1334" si="36">LEFT(V1298,1)</f>
        <v/>
      </c>
      <c r="Y1298" s="51" t="str">
        <f>IF(T1298="","",IF(AND(T1298&lt;&gt;'Tabelas auxiliares'!$B$236,T1298&lt;&gt;'Tabelas auxiliares'!$B$237,T1298&lt;&gt;'Tabelas auxiliares'!$C$236,T1298&lt;&gt;'Tabelas auxiliares'!$C$237,T1298&lt;&gt;'Tabelas auxiliares'!$D$236),"FOLHA DE PESSOAL",IF(X1298='Tabelas auxiliares'!$A$237,"CUSTEIO",IF(X1298='Tabelas auxiliares'!$A$236,"INVESTIMENTO","ERRO - VERIFICAR"))))</f>
        <v/>
      </c>
      <c r="Z1298" s="64" t="str">
        <f t="shared" si="35"/>
        <v/>
      </c>
      <c r="AC1298" s="44"/>
    </row>
    <row r="1299" spans="6:29" x14ac:dyDescent="0.25">
      <c r="F1299" s="51" t="str">
        <f>IFERROR(VLOOKUP(D1299,'Tabelas auxiliares'!$A$3:$B$61,2,FALSE),"")</f>
        <v/>
      </c>
      <c r="G1299" s="51" t="str">
        <f>IFERROR(VLOOKUP($B1299,'Tabelas auxiliares'!$A$65:$C$102,2,FALSE),"")</f>
        <v/>
      </c>
      <c r="H1299" s="51" t="str">
        <f>IFERROR(VLOOKUP($B1299,'Tabelas auxiliares'!$A$65:$C$102,3,FALSE),"")</f>
        <v/>
      </c>
      <c r="X1299" s="51" t="str">
        <f t="shared" si="36"/>
        <v/>
      </c>
      <c r="Y1299" s="51" t="str">
        <f>IF(T1299="","",IF(AND(T1299&lt;&gt;'Tabelas auxiliares'!$B$236,T1299&lt;&gt;'Tabelas auxiliares'!$B$237,T1299&lt;&gt;'Tabelas auxiliares'!$C$236,T1299&lt;&gt;'Tabelas auxiliares'!$C$237,T1299&lt;&gt;'Tabelas auxiliares'!$D$236),"FOLHA DE PESSOAL",IF(X1299='Tabelas auxiliares'!$A$237,"CUSTEIO",IF(X1299='Tabelas auxiliares'!$A$236,"INVESTIMENTO","ERRO - VERIFICAR"))))</f>
        <v/>
      </c>
      <c r="Z1299" s="64" t="str">
        <f t="shared" ref="Z1299:Z1334" si="37">IF(AA1299+AB1299+AC1299&lt;&gt;0,AA1299+AB1299+AC1299,"")</f>
        <v/>
      </c>
      <c r="AC1299" s="44"/>
    </row>
    <row r="1300" spans="6:29" x14ac:dyDescent="0.25">
      <c r="F1300" s="51" t="str">
        <f>IFERROR(VLOOKUP(D1300,'Tabelas auxiliares'!$A$3:$B$61,2,FALSE),"")</f>
        <v/>
      </c>
      <c r="G1300" s="51" t="str">
        <f>IFERROR(VLOOKUP($B1300,'Tabelas auxiliares'!$A$65:$C$102,2,FALSE),"")</f>
        <v/>
      </c>
      <c r="H1300" s="51" t="str">
        <f>IFERROR(VLOOKUP($B1300,'Tabelas auxiliares'!$A$65:$C$102,3,FALSE),"")</f>
        <v/>
      </c>
      <c r="X1300" s="51" t="str">
        <f t="shared" si="36"/>
        <v/>
      </c>
      <c r="Y1300" s="51" t="str">
        <f>IF(T1300="","",IF(AND(T1300&lt;&gt;'Tabelas auxiliares'!$B$236,T1300&lt;&gt;'Tabelas auxiliares'!$B$237,T1300&lt;&gt;'Tabelas auxiliares'!$C$236,T1300&lt;&gt;'Tabelas auxiliares'!$C$237,T1300&lt;&gt;'Tabelas auxiliares'!$D$236),"FOLHA DE PESSOAL",IF(X1300='Tabelas auxiliares'!$A$237,"CUSTEIO",IF(X1300='Tabelas auxiliares'!$A$236,"INVESTIMENTO","ERRO - VERIFICAR"))))</f>
        <v/>
      </c>
      <c r="Z1300" s="64" t="str">
        <f t="shared" si="37"/>
        <v/>
      </c>
      <c r="AC1300" s="44"/>
    </row>
    <row r="1301" spans="6:29" x14ac:dyDescent="0.25">
      <c r="F1301" s="51" t="str">
        <f>IFERROR(VLOOKUP(D1301,'Tabelas auxiliares'!$A$3:$B$61,2,FALSE),"")</f>
        <v/>
      </c>
      <c r="G1301" s="51" t="str">
        <f>IFERROR(VLOOKUP($B1301,'Tabelas auxiliares'!$A$65:$C$102,2,FALSE),"")</f>
        <v/>
      </c>
      <c r="H1301" s="51" t="str">
        <f>IFERROR(VLOOKUP($B1301,'Tabelas auxiliares'!$A$65:$C$102,3,FALSE),"")</f>
        <v/>
      </c>
      <c r="X1301" s="51" t="str">
        <f t="shared" si="36"/>
        <v/>
      </c>
      <c r="Y1301" s="51" t="str">
        <f>IF(T1301="","",IF(AND(T1301&lt;&gt;'Tabelas auxiliares'!$B$236,T1301&lt;&gt;'Tabelas auxiliares'!$B$237,T1301&lt;&gt;'Tabelas auxiliares'!$C$236,T1301&lt;&gt;'Tabelas auxiliares'!$C$237,T1301&lt;&gt;'Tabelas auxiliares'!$D$236),"FOLHA DE PESSOAL",IF(X1301='Tabelas auxiliares'!$A$237,"CUSTEIO",IF(X1301='Tabelas auxiliares'!$A$236,"INVESTIMENTO","ERRO - VERIFICAR"))))</f>
        <v/>
      </c>
      <c r="Z1301" s="64" t="str">
        <f t="shared" si="37"/>
        <v/>
      </c>
      <c r="AC1301" s="44"/>
    </row>
    <row r="1302" spans="6:29" x14ac:dyDescent="0.25">
      <c r="F1302" s="51" t="str">
        <f>IFERROR(VLOOKUP(D1302,'Tabelas auxiliares'!$A$3:$B$61,2,FALSE),"")</f>
        <v/>
      </c>
      <c r="G1302" s="51" t="str">
        <f>IFERROR(VLOOKUP($B1302,'Tabelas auxiliares'!$A$65:$C$102,2,FALSE),"")</f>
        <v/>
      </c>
      <c r="H1302" s="51" t="str">
        <f>IFERROR(VLOOKUP($B1302,'Tabelas auxiliares'!$A$65:$C$102,3,FALSE),"")</f>
        <v/>
      </c>
      <c r="X1302" s="51" t="str">
        <f t="shared" si="36"/>
        <v/>
      </c>
      <c r="Y1302" s="51" t="str">
        <f>IF(T1302="","",IF(AND(T1302&lt;&gt;'Tabelas auxiliares'!$B$236,T1302&lt;&gt;'Tabelas auxiliares'!$B$237,T1302&lt;&gt;'Tabelas auxiliares'!$C$236,T1302&lt;&gt;'Tabelas auxiliares'!$C$237,T1302&lt;&gt;'Tabelas auxiliares'!$D$236),"FOLHA DE PESSOAL",IF(X1302='Tabelas auxiliares'!$A$237,"CUSTEIO",IF(X1302='Tabelas auxiliares'!$A$236,"INVESTIMENTO","ERRO - VERIFICAR"))))</f>
        <v/>
      </c>
      <c r="Z1302" s="64" t="str">
        <f t="shared" si="37"/>
        <v/>
      </c>
      <c r="AA1302" s="44"/>
    </row>
    <row r="1303" spans="6:29" x14ac:dyDescent="0.25">
      <c r="F1303" s="51" t="str">
        <f>IFERROR(VLOOKUP(D1303,'Tabelas auxiliares'!$A$3:$B$61,2,FALSE),"")</f>
        <v/>
      </c>
      <c r="G1303" s="51" t="str">
        <f>IFERROR(VLOOKUP($B1303,'Tabelas auxiliares'!$A$65:$C$102,2,FALSE),"")</f>
        <v/>
      </c>
      <c r="H1303" s="51" t="str">
        <f>IFERROR(VLOOKUP($B1303,'Tabelas auxiliares'!$A$65:$C$102,3,FALSE),"")</f>
        <v/>
      </c>
      <c r="X1303" s="51" t="str">
        <f t="shared" si="36"/>
        <v/>
      </c>
      <c r="Y1303" s="51" t="str">
        <f>IF(T1303="","",IF(AND(T1303&lt;&gt;'Tabelas auxiliares'!$B$236,T1303&lt;&gt;'Tabelas auxiliares'!$B$237,T1303&lt;&gt;'Tabelas auxiliares'!$C$236,T1303&lt;&gt;'Tabelas auxiliares'!$C$237,T1303&lt;&gt;'Tabelas auxiliares'!$D$236),"FOLHA DE PESSOAL",IF(X1303='Tabelas auxiliares'!$A$237,"CUSTEIO",IF(X1303='Tabelas auxiliares'!$A$236,"INVESTIMENTO","ERRO - VERIFICAR"))))</f>
        <v/>
      </c>
      <c r="Z1303" s="64" t="str">
        <f t="shared" si="37"/>
        <v/>
      </c>
      <c r="AA1303" s="44"/>
    </row>
    <row r="1304" spans="6:29" x14ac:dyDescent="0.25">
      <c r="F1304" s="51" t="str">
        <f>IFERROR(VLOOKUP(D1304,'Tabelas auxiliares'!$A$3:$B$61,2,FALSE),"")</f>
        <v/>
      </c>
      <c r="G1304" s="51" t="str">
        <f>IFERROR(VLOOKUP($B1304,'Tabelas auxiliares'!$A$65:$C$102,2,FALSE),"")</f>
        <v/>
      </c>
      <c r="H1304" s="51" t="str">
        <f>IFERROR(VLOOKUP($B1304,'Tabelas auxiliares'!$A$65:$C$102,3,FALSE),"")</f>
        <v/>
      </c>
      <c r="X1304" s="51" t="str">
        <f t="shared" si="36"/>
        <v/>
      </c>
      <c r="Y1304" s="51" t="str">
        <f>IF(T1304="","",IF(AND(T1304&lt;&gt;'Tabelas auxiliares'!$B$236,T1304&lt;&gt;'Tabelas auxiliares'!$B$237,T1304&lt;&gt;'Tabelas auxiliares'!$C$236,T1304&lt;&gt;'Tabelas auxiliares'!$C$237,T1304&lt;&gt;'Tabelas auxiliares'!$D$236),"FOLHA DE PESSOAL",IF(X1304='Tabelas auxiliares'!$A$237,"CUSTEIO",IF(X1304='Tabelas auxiliares'!$A$236,"INVESTIMENTO","ERRO - VERIFICAR"))))</f>
        <v/>
      </c>
      <c r="Z1304" s="64" t="str">
        <f t="shared" si="37"/>
        <v/>
      </c>
      <c r="AA1304" s="44"/>
    </row>
    <row r="1305" spans="6:29" x14ac:dyDescent="0.25">
      <c r="F1305" s="51" t="str">
        <f>IFERROR(VLOOKUP(D1305,'Tabelas auxiliares'!$A$3:$B$61,2,FALSE),"")</f>
        <v/>
      </c>
      <c r="G1305" s="51" t="str">
        <f>IFERROR(VLOOKUP($B1305,'Tabelas auxiliares'!$A$65:$C$102,2,FALSE),"")</f>
        <v/>
      </c>
      <c r="H1305" s="51" t="str">
        <f>IFERROR(VLOOKUP($B1305,'Tabelas auxiliares'!$A$65:$C$102,3,FALSE),"")</f>
        <v/>
      </c>
      <c r="X1305" s="51" t="str">
        <f t="shared" si="36"/>
        <v/>
      </c>
      <c r="Y1305" s="51" t="str">
        <f>IF(T1305="","",IF(AND(T1305&lt;&gt;'Tabelas auxiliares'!$B$236,T1305&lt;&gt;'Tabelas auxiliares'!$B$237,T1305&lt;&gt;'Tabelas auxiliares'!$C$236,T1305&lt;&gt;'Tabelas auxiliares'!$C$237,T1305&lt;&gt;'Tabelas auxiliares'!$D$236),"FOLHA DE PESSOAL",IF(X1305='Tabelas auxiliares'!$A$237,"CUSTEIO",IF(X1305='Tabelas auxiliares'!$A$236,"INVESTIMENTO","ERRO - VERIFICAR"))))</f>
        <v/>
      </c>
      <c r="Z1305" s="64" t="str">
        <f t="shared" si="37"/>
        <v/>
      </c>
      <c r="AA1305" s="44"/>
      <c r="AC1305" s="44"/>
    </row>
    <row r="1306" spans="6:29" x14ac:dyDescent="0.25">
      <c r="F1306" s="51" t="str">
        <f>IFERROR(VLOOKUP(D1306,'Tabelas auxiliares'!$A$3:$B$61,2,FALSE),"")</f>
        <v/>
      </c>
      <c r="G1306" s="51" t="str">
        <f>IFERROR(VLOOKUP($B1306,'Tabelas auxiliares'!$A$65:$C$102,2,FALSE),"")</f>
        <v/>
      </c>
      <c r="H1306" s="51" t="str">
        <f>IFERROR(VLOOKUP($B1306,'Tabelas auxiliares'!$A$65:$C$102,3,FALSE),"")</f>
        <v/>
      </c>
      <c r="X1306" s="51" t="str">
        <f t="shared" si="36"/>
        <v/>
      </c>
      <c r="Y1306" s="51" t="str">
        <f>IF(T1306="","",IF(AND(T1306&lt;&gt;'Tabelas auxiliares'!$B$236,T1306&lt;&gt;'Tabelas auxiliares'!$B$237,T1306&lt;&gt;'Tabelas auxiliares'!$C$236,T1306&lt;&gt;'Tabelas auxiliares'!$C$237,T1306&lt;&gt;'Tabelas auxiliares'!$D$236),"FOLHA DE PESSOAL",IF(X1306='Tabelas auxiliares'!$A$237,"CUSTEIO",IF(X1306='Tabelas auxiliares'!$A$236,"INVESTIMENTO","ERRO - VERIFICAR"))))</f>
        <v/>
      </c>
      <c r="Z1306" s="64" t="str">
        <f t="shared" si="37"/>
        <v/>
      </c>
      <c r="AC1306" s="44"/>
    </row>
    <row r="1307" spans="6:29" x14ac:dyDescent="0.25">
      <c r="F1307" s="51" t="str">
        <f>IFERROR(VLOOKUP(D1307,'Tabelas auxiliares'!$A$3:$B$61,2,FALSE),"")</f>
        <v/>
      </c>
      <c r="G1307" s="51" t="str">
        <f>IFERROR(VLOOKUP($B1307,'Tabelas auxiliares'!$A$65:$C$102,2,FALSE),"")</f>
        <v/>
      </c>
      <c r="H1307" s="51" t="str">
        <f>IFERROR(VLOOKUP($B1307,'Tabelas auxiliares'!$A$65:$C$102,3,FALSE),"")</f>
        <v/>
      </c>
      <c r="X1307" s="51" t="str">
        <f t="shared" si="36"/>
        <v/>
      </c>
      <c r="Y1307" s="51" t="str">
        <f>IF(T1307="","",IF(AND(T1307&lt;&gt;'Tabelas auxiliares'!$B$236,T1307&lt;&gt;'Tabelas auxiliares'!$B$237,T1307&lt;&gt;'Tabelas auxiliares'!$C$236,T1307&lt;&gt;'Tabelas auxiliares'!$C$237,T1307&lt;&gt;'Tabelas auxiliares'!$D$236),"FOLHA DE PESSOAL",IF(X1307='Tabelas auxiliares'!$A$237,"CUSTEIO",IF(X1307='Tabelas auxiliares'!$A$236,"INVESTIMENTO","ERRO - VERIFICAR"))))</f>
        <v/>
      </c>
      <c r="Z1307" s="64" t="str">
        <f t="shared" si="37"/>
        <v/>
      </c>
      <c r="AC1307" s="44"/>
    </row>
    <row r="1308" spans="6:29" x14ac:dyDescent="0.25">
      <c r="F1308" s="51" t="str">
        <f>IFERROR(VLOOKUP(D1308,'Tabelas auxiliares'!$A$3:$B$61,2,FALSE),"")</f>
        <v/>
      </c>
      <c r="G1308" s="51" t="str">
        <f>IFERROR(VLOOKUP($B1308,'Tabelas auxiliares'!$A$65:$C$102,2,FALSE),"")</f>
        <v/>
      </c>
      <c r="H1308" s="51" t="str">
        <f>IFERROR(VLOOKUP($B1308,'Tabelas auxiliares'!$A$65:$C$102,3,FALSE),"")</f>
        <v/>
      </c>
      <c r="X1308" s="51" t="str">
        <f t="shared" si="36"/>
        <v/>
      </c>
      <c r="Y1308" s="51" t="str">
        <f>IF(T1308="","",IF(AND(T1308&lt;&gt;'Tabelas auxiliares'!$B$236,T1308&lt;&gt;'Tabelas auxiliares'!$B$237,T1308&lt;&gt;'Tabelas auxiliares'!$C$236,T1308&lt;&gt;'Tabelas auxiliares'!$C$237,T1308&lt;&gt;'Tabelas auxiliares'!$D$236),"FOLHA DE PESSOAL",IF(X1308='Tabelas auxiliares'!$A$237,"CUSTEIO",IF(X1308='Tabelas auxiliares'!$A$236,"INVESTIMENTO","ERRO - VERIFICAR"))))</f>
        <v/>
      </c>
      <c r="Z1308" s="64" t="str">
        <f t="shared" si="37"/>
        <v/>
      </c>
      <c r="AC1308" s="44"/>
    </row>
    <row r="1309" spans="6:29" x14ac:dyDescent="0.25">
      <c r="F1309" s="51" t="str">
        <f>IFERROR(VLOOKUP(D1309,'Tabelas auxiliares'!$A$3:$B$61,2,FALSE),"")</f>
        <v/>
      </c>
      <c r="G1309" s="51" t="str">
        <f>IFERROR(VLOOKUP($B1309,'Tabelas auxiliares'!$A$65:$C$102,2,FALSE),"")</f>
        <v/>
      </c>
      <c r="H1309" s="51" t="str">
        <f>IFERROR(VLOOKUP($B1309,'Tabelas auxiliares'!$A$65:$C$102,3,FALSE),"")</f>
        <v/>
      </c>
      <c r="X1309" s="51" t="str">
        <f t="shared" si="36"/>
        <v/>
      </c>
      <c r="Y1309" s="51" t="str">
        <f>IF(T1309="","",IF(AND(T1309&lt;&gt;'Tabelas auxiliares'!$B$236,T1309&lt;&gt;'Tabelas auxiliares'!$B$237,T1309&lt;&gt;'Tabelas auxiliares'!$C$236,T1309&lt;&gt;'Tabelas auxiliares'!$C$237,T1309&lt;&gt;'Tabelas auxiliares'!$D$236),"FOLHA DE PESSOAL",IF(X1309='Tabelas auxiliares'!$A$237,"CUSTEIO",IF(X1309='Tabelas auxiliares'!$A$236,"INVESTIMENTO","ERRO - VERIFICAR"))))</f>
        <v/>
      </c>
      <c r="Z1309" s="64" t="str">
        <f t="shared" si="37"/>
        <v/>
      </c>
      <c r="AC1309" s="44"/>
    </row>
    <row r="1310" spans="6:29" x14ac:dyDescent="0.25">
      <c r="F1310" s="51" t="str">
        <f>IFERROR(VLOOKUP(D1310,'Tabelas auxiliares'!$A$3:$B$61,2,FALSE),"")</f>
        <v/>
      </c>
      <c r="G1310" s="51" t="str">
        <f>IFERROR(VLOOKUP($B1310,'Tabelas auxiliares'!$A$65:$C$102,2,FALSE),"")</f>
        <v/>
      </c>
      <c r="H1310" s="51" t="str">
        <f>IFERROR(VLOOKUP($B1310,'Tabelas auxiliares'!$A$65:$C$102,3,FALSE),"")</f>
        <v/>
      </c>
      <c r="X1310" s="51" t="str">
        <f t="shared" si="36"/>
        <v/>
      </c>
      <c r="Y1310" s="51" t="str">
        <f>IF(T1310="","",IF(AND(T1310&lt;&gt;'Tabelas auxiliares'!$B$236,T1310&lt;&gt;'Tabelas auxiliares'!$B$237,T1310&lt;&gt;'Tabelas auxiliares'!$C$236,T1310&lt;&gt;'Tabelas auxiliares'!$C$237,T1310&lt;&gt;'Tabelas auxiliares'!$D$236),"FOLHA DE PESSOAL",IF(X1310='Tabelas auxiliares'!$A$237,"CUSTEIO",IF(X1310='Tabelas auxiliares'!$A$236,"INVESTIMENTO","ERRO - VERIFICAR"))))</f>
        <v/>
      </c>
      <c r="Z1310" s="64" t="str">
        <f t="shared" si="37"/>
        <v/>
      </c>
      <c r="AA1310" s="44"/>
      <c r="AC1310" s="44"/>
    </row>
    <row r="1311" spans="6:29" x14ac:dyDescent="0.25">
      <c r="F1311" s="51" t="str">
        <f>IFERROR(VLOOKUP(D1311,'Tabelas auxiliares'!$A$3:$B$61,2,FALSE),"")</f>
        <v/>
      </c>
      <c r="G1311" s="51" t="str">
        <f>IFERROR(VLOOKUP($B1311,'Tabelas auxiliares'!$A$65:$C$102,2,FALSE),"")</f>
        <v/>
      </c>
      <c r="H1311" s="51" t="str">
        <f>IFERROR(VLOOKUP($B1311,'Tabelas auxiliares'!$A$65:$C$102,3,FALSE),"")</f>
        <v/>
      </c>
      <c r="X1311" s="51" t="str">
        <f t="shared" si="36"/>
        <v/>
      </c>
      <c r="Y1311" s="51" t="str">
        <f>IF(T1311="","",IF(AND(T1311&lt;&gt;'Tabelas auxiliares'!$B$236,T1311&lt;&gt;'Tabelas auxiliares'!$B$237,T1311&lt;&gt;'Tabelas auxiliares'!$C$236,T1311&lt;&gt;'Tabelas auxiliares'!$C$237,T1311&lt;&gt;'Tabelas auxiliares'!$D$236),"FOLHA DE PESSOAL",IF(X1311='Tabelas auxiliares'!$A$237,"CUSTEIO",IF(X1311='Tabelas auxiliares'!$A$236,"INVESTIMENTO","ERRO - VERIFICAR"))))</f>
        <v/>
      </c>
      <c r="Z1311" s="64" t="str">
        <f t="shared" si="37"/>
        <v/>
      </c>
      <c r="AC1311" s="44"/>
    </row>
    <row r="1312" spans="6:29" x14ac:dyDescent="0.25">
      <c r="F1312" s="51" t="str">
        <f>IFERROR(VLOOKUP(D1312,'Tabelas auxiliares'!$A$3:$B$61,2,FALSE),"")</f>
        <v/>
      </c>
      <c r="G1312" s="51" t="str">
        <f>IFERROR(VLOOKUP($B1312,'Tabelas auxiliares'!$A$65:$C$102,2,FALSE),"")</f>
        <v/>
      </c>
      <c r="H1312" s="51" t="str">
        <f>IFERROR(VLOOKUP($B1312,'Tabelas auxiliares'!$A$65:$C$102,3,FALSE),"")</f>
        <v/>
      </c>
      <c r="X1312" s="51" t="str">
        <f t="shared" si="36"/>
        <v/>
      </c>
      <c r="Y1312" s="51" t="str">
        <f>IF(T1312="","",IF(AND(T1312&lt;&gt;'Tabelas auxiliares'!$B$236,T1312&lt;&gt;'Tabelas auxiliares'!$B$237,T1312&lt;&gt;'Tabelas auxiliares'!$C$236,T1312&lt;&gt;'Tabelas auxiliares'!$C$237,T1312&lt;&gt;'Tabelas auxiliares'!$D$236),"FOLHA DE PESSOAL",IF(X1312='Tabelas auxiliares'!$A$237,"CUSTEIO",IF(X1312='Tabelas auxiliares'!$A$236,"INVESTIMENTO","ERRO - VERIFICAR"))))</f>
        <v/>
      </c>
      <c r="Z1312" s="64" t="str">
        <f t="shared" si="37"/>
        <v/>
      </c>
      <c r="AC1312" s="44"/>
    </row>
    <row r="1313" spans="6:29" x14ac:dyDescent="0.25">
      <c r="F1313" s="51" t="str">
        <f>IFERROR(VLOOKUP(D1313,'Tabelas auxiliares'!$A$3:$B$61,2,FALSE),"")</f>
        <v/>
      </c>
      <c r="G1313" s="51" t="str">
        <f>IFERROR(VLOOKUP($B1313,'Tabelas auxiliares'!$A$65:$C$102,2,FALSE),"")</f>
        <v/>
      </c>
      <c r="H1313" s="51" t="str">
        <f>IFERROR(VLOOKUP($B1313,'Tabelas auxiliares'!$A$65:$C$102,3,FALSE),"")</f>
        <v/>
      </c>
      <c r="X1313" s="51" t="str">
        <f t="shared" si="36"/>
        <v/>
      </c>
      <c r="Y1313" s="51" t="str">
        <f>IF(T1313="","",IF(AND(T1313&lt;&gt;'Tabelas auxiliares'!$B$236,T1313&lt;&gt;'Tabelas auxiliares'!$B$237,T1313&lt;&gt;'Tabelas auxiliares'!$C$236,T1313&lt;&gt;'Tabelas auxiliares'!$C$237,T1313&lt;&gt;'Tabelas auxiliares'!$D$236),"FOLHA DE PESSOAL",IF(X1313='Tabelas auxiliares'!$A$237,"CUSTEIO",IF(X1313='Tabelas auxiliares'!$A$236,"INVESTIMENTO","ERRO - VERIFICAR"))))</f>
        <v/>
      </c>
      <c r="Z1313" s="64" t="str">
        <f t="shared" si="37"/>
        <v/>
      </c>
      <c r="AC1313" s="44"/>
    </row>
    <row r="1314" spans="6:29" x14ac:dyDescent="0.25">
      <c r="F1314" s="51" t="str">
        <f>IFERROR(VLOOKUP(D1314,'Tabelas auxiliares'!$A$3:$B$61,2,FALSE),"")</f>
        <v/>
      </c>
      <c r="G1314" s="51" t="str">
        <f>IFERROR(VLOOKUP($B1314,'Tabelas auxiliares'!$A$65:$C$102,2,FALSE),"")</f>
        <v/>
      </c>
      <c r="H1314" s="51" t="str">
        <f>IFERROR(VLOOKUP($B1314,'Tabelas auxiliares'!$A$65:$C$102,3,FALSE),"")</f>
        <v/>
      </c>
      <c r="X1314" s="51" t="str">
        <f t="shared" si="36"/>
        <v/>
      </c>
      <c r="Y1314" s="51" t="str">
        <f>IF(T1314="","",IF(AND(T1314&lt;&gt;'Tabelas auxiliares'!$B$236,T1314&lt;&gt;'Tabelas auxiliares'!$B$237,T1314&lt;&gt;'Tabelas auxiliares'!$C$236,T1314&lt;&gt;'Tabelas auxiliares'!$C$237,T1314&lt;&gt;'Tabelas auxiliares'!$D$236),"FOLHA DE PESSOAL",IF(X1314='Tabelas auxiliares'!$A$237,"CUSTEIO",IF(X1314='Tabelas auxiliares'!$A$236,"INVESTIMENTO","ERRO - VERIFICAR"))))</f>
        <v/>
      </c>
      <c r="Z1314" s="64" t="str">
        <f t="shared" si="37"/>
        <v/>
      </c>
      <c r="AA1314" s="44"/>
      <c r="AC1314" s="44"/>
    </row>
    <row r="1315" spans="6:29" x14ac:dyDescent="0.25">
      <c r="F1315" s="51" t="str">
        <f>IFERROR(VLOOKUP(D1315,'Tabelas auxiliares'!$A$3:$B$61,2,FALSE),"")</f>
        <v/>
      </c>
      <c r="G1315" s="51" t="str">
        <f>IFERROR(VLOOKUP($B1315,'Tabelas auxiliares'!$A$65:$C$102,2,FALSE),"")</f>
        <v/>
      </c>
      <c r="H1315" s="51" t="str">
        <f>IFERROR(VLOOKUP($B1315,'Tabelas auxiliares'!$A$65:$C$102,3,FALSE),"")</f>
        <v/>
      </c>
      <c r="X1315" s="51" t="str">
        <f t="shared" si="36"/>
        <v/>
      </c>
      <c r="Y1315" s="51" t="str">
        <f>IF(T1315="","",IF(AND(T1315&lt;&gt;'Tabelas auxiliares'!$B$236,T1315&lt;&gt;'Tabelas auxiliares'!$B$237,T1315&lt;&gt;'Tabelas auxiliares'!$C$236,T1315&lt;&gt;'Tabelas auxiliares'!$C$237,T1315&lt;&gt;'Tabelas auxiliares'!$D$236),"FOLHA DE PESSOAL",IF(X1315='Tabelas auxiliares'!$A$237,"CUSTEIO",IF(X1315='Tabelas auxiliares'!$A$236,"INVESTIMENTO","ERRO - VERIFICAR"))))</f>
        <v/>
      </c>
      <c r="Z1315" s="64" t="str">
        <f t="shared" si="37"/>
        <v/>
      </c>
      <c r="AA1315" s="44"/>
      <c r="AC1315" s="44"/>
    </row>
    <row r="1316" spans="6:29" x14ac:dyDescent="0.25">
      <c r="F1316" s="51" t="str">
        <f>IFERROR(VLOOKUP(D1316,'Tabelas auxiliares'!$A$3:$B$61,2,FALSE),"")</f>
        <v/>
      </c>
      <c r="G1316" s="51" t="str">
        <f>IFERROR(VLOOKUP($B1316,'Tabelas auxiliares'!$A$65:$C$102,2,FALSE),"")</f>
        <v/>
      </c>
      <c r="H1316" s="51" t="str">
        <f>IFERROR(VLOOKUP($B1316,'Tabelas auxiliares'!$A$65:$C$102,3,FALSE),"")</f>
        <v/>
      </c>
      <c r="X1316" s="51" t="str">
        <f t="shared" si="36"/>
        <v/>
      </c>
      <c r="Y1316" s="51" t="str">
        <f>IF(T1316="","",IF(AND(T1316&lt;&gt;'Tabelas auxiliares'!$B$236,T1316&lt;&gt;'Tabelas auxiliares'!$B$237,T1316&lt;&gt;'Tabelas auxiliares'!$C$236,T1316&lt;&gt;'Tabelas auxiliares'!$C$237,T1316&lt;&gt;'Tabelas auxiliares'!$D$236),"FOLHA DE PESSOAL",IF(X1316='Tabelas auxiliares'!$A$237,"CUSTEIO",IF(X1316='Tabelas auxiliares'!$A$236,"INVESTIMENTO","ERRO - VERIFICAR"))))</f>
        <v/>
      </c>
      <c r="Z1316" s="64" t="str">
        <f t="shared" si="37"/>
        <v/>
      </c>
      <c r="AC1316" s="44"/>
    </row>
    <row r="1317" spans="6:29" x14ac:dyDescent="0.25">
      <c r="F1317" s="51" t="str">
        <f>IFERROR(VLOOKUP(D1317,'Tabelas auxiliares'!$A$3:$B$61,2,FALSE),"")</f>
        <v/>
      </c>
      <c r="G1317" s="51" t="str">
        <f>IFERROR(VLOOKUP($B1317,'Tabelas auxiliares'!$A$65:$C$102,2,FALSE),"")</f>
        <v/>
      </c>
      <c r="H1317" s="51" t="str">
        <f>IFERROR(VLOOKUP($B1317,'Tabelas auxiliares'!$A$65:$C$102,3,FALSE),"")</f>
        <v/>
      </c>
      <c r="X1317" s="51" t="str">
        <f t="shared" si="36"/>
        <v/>
      </c>
      <c r="Y1317" s="51" t="str">
        <f>IF(T1317="","",IF(AND(T1317&lt;&gt;'Tabelas auxiliares'!$B$236,T1317&lt;&gt;'Tabelas auxiliares'!$B$237,T1317&lt;&gt;'Tabelas auxiliares'!$C$236,T1317&lt;&gt;'Tabelas auxiliares'!$C$237,T1317&lt;&gt;'Tabelas auxiliares'!$D$236),"FOLHA DE PESSOAL",IF(X1317='Tabelas auxiliares'!$A$237,"CUSTEIO",IF(X1317='Tabelas auxiliares'!$A$236,"INVESTIMENTO","ERRO - VERIFICAR"))))</f>
        <v/>
      </c>
      <c r="Z1317" s="64" t="str">
        <f t="shared" si="37"/>
        <v/>
      </c>
      <c r="AC1317" s="44"/>
    </row>
    <row r="1318" spans="6:29" x14ac:dyDescent="0.25">
      <c r="F1318" s="51" t="str">
        <f>IFERROR(VLOOKUP(D1318,'Tabelas auxiliares'!$A$3:$B$61,2,FALSE),"")</f>
        <v/>
      </c>
      <c r="G1318" s="51" t="str">
        <f>IFERROR(VLOOKUP($B1318,'Tabelas auxiliares'!$A$65:$C$102,2,FALSE),"")</f>
        <v/>
      </c>
      <c r="H1318" s="51" t="str">
        <f>IFERROR(VLOOKUP($B1318,'Tabelas auxiliares'!$A$65:$C$102,3,FALSE),"")</f>
        <v/>
      </c>
      <c r="X1318" s="51" t="str">
        <f t="shared" si="36"/>
        <v/>
      </c>
      <c r="Y1318" s="51" t="str">
        <f>IF(T1318="","",IF(AND(T1318&lt;&gt;'Tabelas auxiliares'!$B$236,T1318&lt;&gt;'Tabelas auxiliares'!$B$237,T1318&lt;&gt;'Tabelas auxiliares'!$C$236,T1318&lt;&gt;'Tabelas auxiliares'!$C$237,T1318&lt;&gt;'Tabelas auxiliares'!$D$236),"FOLHA DE PESSOAL",IF(X1318='Tabelas auxiliares'!$A$237,"CUSTEIO",IF(X1318='Tabelas auxiliares'!$A$236,"INVESTIMENTO","ERRO - VERIFICAR"))))</f>
        <v/>
      </c>
      <c r="Z1318" s="64" t="str">
        <f t="shared" si="37"/>
        <v/>
      </c>
      <c r="AC1318" s="44"/>
    </row>
    <row r="1319" spans="6:29" x14ac:dyDescent="0.25">
      <c r="F1319" s="51" t="str">
        <f>IFERROR(VLOOKUP(D1319,'Tabelas auxiliares'!$A$3:$B$61,2,FALSE),"")</f>
        <v/>
      </c>
      <c r="G1319" s="51" t="str">
        <f>IFERROR(VLOOKUP($B1319,'Tabelas auxiliares'!$A$65:$C$102,2,FALSE),"")</f>
        <v/>
      </c>
      <c r="H1319" s="51" t="str">
        <f>IFERROR(VLOOKUP($B1319,'Tabelas auxiliares'!$A$65:$C$102,3,FALSE),"")</f>
        <v/>
      </c>
      <c r="X1319" s="51" t="str">
        <f t="shared" si="36"/>
        <v/>
      </c>
      <c r="Y1319" s="51" t="str">
        <f>IF(T1319="","",IF(AND(T1319&lt;&gt;'Tabelas auxiliares'!$B$236,T1319&lt;&gt;'Tabelas auxiliares'!$B$237,T1319&lt;&gt;'Tabelas auxiliares'!$C$236,T1319&lt;&gt;'Tabelas auxiliares'!$C$237,T1319&lt;&gt;'Tabelas auxiliares'!$D$236),"FOLHA DE PESSOAL",IF(X1319='Tabelas auxiliares'!$A$237,"CUSTEIO",IF(X1319='Tabelas auxiliares'!$A$236,"INVESTIMENTO","ERRO - VERIFICAR"))))</f>
        <v/>
      </c>
      <c r="Z1319" s="64" t="str">
        <f t="shared" si="37"/>
        <v/>
      </c>
      <c r="AC1319" s="44"/>
    </row>
    <row r="1320" spans="6:29" x14ac:dyDescent="0.25">
      <c r="F1320" s="51" t="str">
        <f>IFERROR(VLOOKUP(D1320,'Tabelas auxiliares'!$A$3:$B$61,2,FALSE),"")</f>
        <v/>
      </c>
      <c r="G1320" s="51" t="str">
        <f>IFERROR(VLOOKUP($B1320,'Tabelas auxiliares'!$A$65:$C$102,2,FALSE),"")</f>
        <v/>
      </c>
      <c r="H1320" s="51" t="str">
        <f>IFERROR(VLOOKUP($B1320,'Tabelas auxiliares'!$A$65:$C$102,3,FALSE),"")</f>
        <v/>
      </c>
      <c r="X1320" s="51" t="str">
        <f t="shared" si="36"/>
        <v/>
      </c>
      <c r="Y1320" s="51" t="str">
        <f>IF(T1320="","",IF(AND(T1320&lt;&gt;'Tabelas auxiliares'!$B$236,T1320&lt;&gt;'Tabelas auxiliares'!$B$237,T1320&lt;&gt;'Tabelas auxiliares'!$C$236,T1320&lt;&gt;'Tabelas auxiliares'!$C$237,T1320&lt;&gt;'Tabelas auxiliares'!$D$236),"FOLHA DE PESSOAL",IF(X1320='Tabelas auxiliares'!$A$237,"CUSTEIO",IF(X1320='Tabelas auxiliares'!$A$236,"INVESTIMENTO","ERRO - VERIFICAR"))))</f>
        <v/>
      </c>
      <c r="Z1320" s="64" t="str">
        <f t="shared" si="37"/>
        <v/>
      </c>
      <c r="AA1320" s="44"/>
      <c r="AC1320" s="44"/>
    </row>
    <row r="1321" spans="6:29" x14ac:dyDescent="0.25">
      <c r="F1321" s="51" t="str">
        <f>IFERROR(VLOOKUP(D1321,'Tabelas auxiliares'!$A$3:$B$61,2,FALSE),"")</f>
        <v/>
      </c>
      <c r="G1321" s="51" t="str">
        <f>IFERROR(VLOOKUP($B1321,'Tabelas auxiliares'!$A$65:$C$102,2,FALSE),"")</f>
        <v/>
      </c>
      <c r="H1321" s="51" t="str">
        <f>IFERROR(VLOOKUP($B1321,'Tabelas auxiliares'!$A$65:$C$102,3,FALSE),"")</f>
        <v/>
      </c>
      <c r="X1321" s="51" t="str">
        <f t="shared" si="36"/>
        <v/>
      </c>
      <c r="Y1321" s="51" t="str">
        <f>IF(T1321="","",IF(AND(T1321&lt;&gt;'Tabelas auxiliares'!$B$236,T1321&lt;&gt;'Tabelas auxiliares'!$B$237,T1321&lt;&gt;'Tabelas auxiliares'!$C$236,T1321&lt;&gt;'Tabelas auxiliares'!$C$237,T1321&lt;&gt;'Tabelas auxiliares'!$D$236),"FOLHA DE PESSOAL",IF(X1321='Tabelas auxiliares'!$A$237,"CUSTEIO",IF(X1321='Tabelas auxiliares'!$A$236,"INVESTIMENTO","ERRO - VERIFICAR"))))</f>
        <v/>
      </c>
      <c r="Z1321" s="64" t="str">
        <f t="shared" si="37"/>
        <v/>
      </c>
      <c r="AC1321" s="44"/>
    </row>
    <row r="1322" spans="6:29" x14ac:dyDescent="0.25">
      <c r="F1322" s="51" t="str">
        <f>IFERROR(VLOOKUP(D1322,'Tabelas auxiliares'!$A$3:$B$61,2,FALSE),"")</f>
        <v/>
      </c>
      <c r="G1322" s="51" t="str">
        <f>IFERROR(VLOOKUP($B1322,'Tabelas auxiliares'!$A$65:$C$102,2,FALSE),"")</f>
        <v/>
      </c>
      <c r="H1322" s="51" t="str">
        <f>IFERROR(VLOOKUP($B1322,'Tabelas auxiliares'!$A$65:$C$102,3,FALSE),"")</f>
        <v/>
      </c>
      <c r="X1322" s="51" t="str">
        <f t="shared" si="36"/>
        <v/>
      </c>
      <c r="Y1322" s="51" t="str">
        <f>IF(T1322="","",IF(AND(T1322&lt;&gt;'Tabelas auxiliares'!$B$236,T1322&lt;&gt;'Tabelas auxiliares'!$B$237,T1322&lt;&gt;'Tabelas auxiliares'!$C$236,T1322&lt;&gt;'Tabelas auxiliares'!$C$237,T1322&lt;&gt;'Tabelas auxiliares'!$D$236),"FOLHA DE PESSOAL",IF(X1322='Tabelas auxiliares'!$A$237,"CUSTEIO",IF(X1322='Tabelas auxiliares'!$A$236,"INVESTIMENTO","ERRO - VERIFICAR"))))</f>
        <v/>
      </c>
      <c r="Z1322" s="64" t="str">
        <f t="shared" si="37"/>
        <v/>
      </c>
      <c r="AC1322" s="44"/>
    </row>
    <row r="1323" spans="6:29" x14ac:dyDescent="0.25">
      <c r="F1323" s="51" t="str">
        <f>IFERROR(VLOOKUP(D1323,'Tabelas auxiliares'!$A$3:$B$61,2,FALSE),"")</f>
        <v/>
      </c>
      <c r="G1323" s="51" t="str">
        <f>IFERROR(VLOOKUP($B1323,'Tabelas auxiliares'!$A$65:$C$102,2,FALSE),"")</f>
        <v/>
      </c>
      <c r="H1323" s="51" t="str">
        <f>IFERROR(VLOOKUP($B1323,'Tabelas auxiliares'!$A$65:$C$102,3,FALSE),"")</f>
        <v/>
      </c>
      <c r="X1323" s="51" t="str">
        <f t="shared" si="36"/>
        <v/>
      </c>
      <c r="Y1323" s="51" t="str">
        <f>IF(T1323="","",IF(AND(T1323&lt;&gt;'Tabelas auxiliares'!$B$236,T1323&lt;&gt;'Tabelas auxiliares'!$B$237,T1323&lt;&gt;'Tabelas auxiliares'!$C$236,T1323&lt;&gt;'Tabelas auxiliares'!$C$237,T1323&lt;&gt;'Tabelas auxiliares'!$D$236),"FOLHA DE PESSOAL",IF(X1323='Tabelas auxiliares'!$A$237,"CUSTEIO",IF(X1323='Tabelas auxiliares'!$A$236,"INVESTIMENTO","ERRO - VERIFICAR"))))</f>
        <v/>
      </c>
      <c r="Z1323" s="64" t="str">
        <f t="shared" si="37"/>
        <v/>
      </c>
      <c r="AC1323" s="44"/>
    </row>
    <row r="1324" spans="6:29" x14ac:dyDescent="0.25">
      <c r="F1324" s="51" t="str">
        <f>IFERROR(VLOOKUP(D1324,'Tabelas auxiliares'!$A$3:$B$61,2,FALSE),"")</f>
        <v/>
      </c>
      <c r="G1324" s="51" t="str">
        <f>IFERROR(VLOOKUP($B1324,'Tabelas auxiliares'!$A$65:$C$102,2,FALSE),"")</f>
        <v/>
      </c>
      <c r="H1324" s="51" t="str">
        <f>IFERROR(VLOOKUP($B1324,'Tabelas auxiliares'!$A$65:$C$102,3,FALSE),"")</f>
        <v/>
      </c>
      <c r="X1324" s="51" t="str">
        <f t="shared" si="36"/>
        <v/>
      </c>
      <c r="Y1324" s="51" t="str">
        <f>IF(T1324="","",IF(AND(T1324&lt;&gt;'Tabelas auxiliares'!$B$236,T1324&lt;&gt;'Tabelas auxiliares'!$B$237,T1324&lt;&gt;'Tabelas auxiliares'!$C$236,T1324&lt;&gt;'Tabelas auxiliares'!$C$237,T1324&lt;&gt;'Tabelas auxiliares'!$D$236),"FOLHA DE PESSOAL",IF(X1324='Tabelas auxiliares'!$A$237,"CUSTEIO",IF(X1324='Tabelas auxiliares'!$A$236,"INVESTIMENTO","ERRO - VERIFICAR"))))</f>
        <v/>
      </c>
      <c r="Z1324" s="64" t="str">
        <f t="shared" si="37"/>
        <v/>
      </c>
      <c r="AA1324" s="44"/>
    </row>
    <row r="1325" spans="6:29" x14ac:dyDescent="0.25">
      <c r="F1325" s="51" t="str">
        <f>IFERROR(VLOOKUP(D1325,'Tabelas auxiliares'!$A$3:$B$61,2,FALSE),"")</f>
        <v/>
      </c>
      <c r="G1325" s="51" t="str">
        <f>IFERROR(VLOOKUP($B1325,'Tabelas auxiliares'!$A$65:$C$102,2,FALSE),"")</f>
        <v/>
      </c>
      <c r="H1325" s="51" t="str">
        <f>IFERROR(VLOOKUP($B1325,'Tabelas auxiliares'!$A$65:$C$102,3,FALSE),"")</f>
        <v/>
      </c>
      <c r="X1325" s="51" t="str">
        <f t="shared" si="36"/>
        <v/>
      </c>
      <c r="Y1325" s="51" t="str">
        <f>IF(T1325="","",IF(AND(T1325&lt;&gt;'Tabelas auxiliares'!$B$236,T1325&lt;&gt;'Tabelas auxiliares'!$B$237,T1325&lt;&gt;'Tabelas auxiliares'!$C$236,T1325&lt;&gt;'Tabelas auxiliares'!$C$237,T1325&lt;&gt;'Tabelas auxiliares'!$D$236),"FOLHA DE PESSOAL",IF(X1325='Tabelas auxiliares'!$A$237,"CUSTEIO",IF(X1325='Tabelas auxiliares'!$A$236,"INVESTIMENTO","ERRO - VERIFICAR"))))</f>
        <v/>
      </c>
      <c r="Z1325" s="64" t="str">
        <f t="shared" si="37"/>
        <v/>
      </c>
      <c r="AA1325" s="44"/>
    </row>
    <row r="1326" spans="6:29" x14ac:dyDescent="0.25">
      <c r="F1326" s="51" t="str">
        <f>IFERROR(VLOOKUP(D1326,'Tabelas auxiliares'!$A$3:$B$61,2,FALSE),"")</f>
        <v/>
      </c>
      <c r="G1326" s="51" t="str">
        <f>IFERROR(VLOOKUP($B1326,'Tabelas auxiliares'!$A$65:$C$102,2,FALSE),"")</f>
        <v/>
      </c>
      <c r="H1326" s="51" t="str">
        <f>IFERROR(VLOOKUP($B1326,'Tabelas auxiliares'!$A$65:$C$102,3,FALSE),"")</f>
        <v/>
      </c>
      <c r="X1326" s="51" t="str">
        <f t="shared" si="36"/>
        <v/>
      </c>
      <c r="Y1326" s="51" t="str">
        <f>IF(T1326="","",IF(AND(T1326&lt;&gt;'Tabelas auxiliares'!$B$236,T1326&lt;&gt;'Tabelas auxiliares'!$B$237,T1326&lt;&gt;'Tabelas auxiliares'!$C$236,T1326&lt;&gt;'Tabelas auxiliares'!$C$237,T1326&lt;&gt;'Tabelas auxiliares'!$D$236),"FOLHA DE PESSOAL",IF(X1326='Tabelas auxiliares'!$A$237,"CUSTEIO",IF(X1326='Tabelas auxiliares'!$A$236,"INVESTIMENTO","ERRO - VERIFICAR"))))</f>
        <v/>
      </c>
      <c r="Z1326" s="64" t="str">
        <f t="shared" si="37"/>
        <v/>
      </c>
      <c r="AA1326" s="44"/>
    </row>
    <row r="1327" spans="6:29" x14ac:dyDescent="0.25">
      <c r="F1327" s="51" t="str">
        <f>IFERROR(VLOOKUP(D1327,'Tabelas auxiliares'!$A$3:$B$61,2,FALSE),"")</f>
        <v/>
      </c>
      <c r="G1327" s="51" t="str">
        <f>IFERROR(VLOOKUP($B1327,'Tabelas auxiliares'!$A$65:$C$102,2,FALSE),"")</f>
        <v/>
      </c>
      <c r="H1327" s="51" t="str">
        <f>IFERROR(VLOOKUP($B1327,'Tabelas auxiliares'!$A$65:$C$102,3,FALSE),"")</f>
        <v/>
      </c>
      <c r="X1327" s="51" t="str">
        <f t="shared" si="36"/>
        <v/>
      </c>
      <c r="Y1327" s="51" t="str">
        <f>IF(T1327="","",IF(AND(T1327&lt;&gt;'Tabelas auxiliares'!$B$236,T1327&lt;&gt;'Tabelas auxiliares'!$B$237,T1327&lt;&gt;'Tabelas auxiliares'!$C$236,T1327&lt;&gt;'Tabelas auxiliares'!$C$237,T1327&lt;&gt;'Tabelas auxiliares'!$D$236),"FOLHA DE PESSOAL",IF(X1327='Tabelas auxiliares'!$A$237,"CUSTEIO",IF(X1327='Tabelas auxiliares'!$A$236,"INVESTIMENTO","ERRO - VERIFICAR"))))</f>
        <v/>
      </c>
      <c r="Z1327" s="64" t="str">
        <f t="shared" si="37"/>
        <v/>
      </c>
      <c r="AA1327" s="44"/>
    </row>
    <row r="1328" spans="6:29" x14ac:dyDescent="0.25">
      <c r="F1328" s="51" t="str">
        <f>IFERROR(VLOOKUP(D1328,'Tabelas auxiliares'!$A$3:$B$61,2,FALSE),"")</f>
        <v/>
      </c>
      <c r="G1328" s="51" t="str">
        <f>IFERROR(VLOOKUP($B1328,'Tabelas auxiliares'!$A$65:$C$102,2,FALSE),"")</f>
        <v/>
      </c>
      <c r="H1328" s="51" t="str">
        <f>IFERROR(VLOOKUP($B1328,'Tabelas auxiliares'!$A$65:$C$102,3,FALSE),"")</f>
        <v/>
      </c>
      <c r="X1328" s="51" t="str">
        <f t="shared" si="36"/>
        <v/>
      </c>
      <c r="Y1328" s="51" t="str">
        <f>IF(T1328="","",IF(AND(T1328&lt;&gt;'Tabelas auxiliares'!$B$236,T1328&lt;&gt;'Tabelas auxiliares'!$B$237,T1328&lt;&gt;'Tabelas auxiliares'!$C$236,T1328&lt;&gt;'Tabelas auxiliares'!$C$237,T1328&lt;&gt;'Tabelas auxiliares'!$D$236),"FOLHA DE PESSOAL",IF(X1328='Tabelas auxiliares'!$A$237,"CUSTEIO",IF(X1328='Tabelas auxiliares'!$A$236,"INVESTIMENTO","ERRO - VERIFICAR"))))</f>
        <v/>
      </c>
      <c r="Z1328" s="64" t="str">
        <f t="shared" si="37"/>
        <v/>
      </c>
      <c r="AA1328" s="44"/>
    </row>
    <row r="1329" spans="1:29" x14ac:dyDescent="0.25">
      <c r="F1329" s="51" t="str">
        <f>IFERROR(VLOOKUP(D1329,'Tabelas auxiliares'!$A$3:$B$61,2,FALSE),"")</f>
        <v/>
      </c>
      <c r="G1329" s="51" t="str">
        <f>IFERROR(VLOOKUP($B1329,'Tabelas auxiliares'!$A$65:$C$102,2,FALSE),"")</f>
        <v/>
      </c>
      <c r="H1329" s="51" t="str">
        <f>IFERROR(VLOOKUP($B1329,'Tabelas auxiliares'!$A$65:$C$102,3,FALSE),"")</f>
        <v/>
      </c>
      <c r="X1329" s="51" t="str">
        <f t="shared" si="36"/>
        <v/>
      </c>
      <c r="Y1329" s="51" t="str">
        <f>IF(T1329="","",IF(AND(T1329&lt;&gt;'Tabelas auxiliares'!$B$236,T1329&lt;&gt;'Tabelas auxiliares'!$B$237,T1329&lt;&gt;'Tabelas auxiliares'!$C$236,T1329&lt;&gt;'Tabelas auxiliares'!$C$237,T1329&lt;&gt;'Tabelas auxiliares'!$D$236),"FOLHA DE PESSOAL",IF(X1329='Tabelas auxiliares'!$A$237,"CUSTEIO",IF(X1329='Tabelas auxiliares'!$A$236,"INVESTIMENTO","ERRO - VERIFICAR"))))</f>
        <v/>
      </c>
      <c r="Z1329" s="64" t="str">
        <f t="shared" si="37"/>
        <v/>
      </c>
      <c r="AA1329" s="44"/>
    </row>
    <row r="1330" spans="1:29" x14ac:dyDescent="0.25">
      <c r="F1330" s="51" t="str">
        <f>IFERROR(VLOOKUP(D1330,'Tabelas auxiliares'!$A$3:$B$61,2,FALSE),"")</f>
        <v/>
      </c>
      <c r="G1330" s="51" t="str">
        <f>IFERROR(VLOOKUP($B1330,'Tabelas auxiliares'!$A$65:$C$102,2,FALSE),"")</f>
        <v/>
      </c>
      <c r="H1330" s="51" t="str">
        <f>IFERROR(VLOOKUP($B1330,'Tabelas auxiliares'!$A$65:$C$102,3,FALSE),"")</f>
        <v/>
      </c>
      <c r="X1330" s="51" t="str">
        <f t="shared" si="36"/>
        <v/>
      </c>
      <c r="Y1330" s="51" t="str">
        <f>IF(T1330="","",IF(AND(T1330&lt;&gt;'Tabelas auxiliares'!$B$236,T1330&lt;&gt;'Tabelas auxiliares'!$B$237,T1330&lt;&gt;'Tabelas auxiliares'!$C$236,T1330&lt;&gt;'Tabelas auxiliares'!$C$237,T1330&lt;&gt;'Tabelas auxiliares'!$D$236),"FOLHA DE PESSOAL",IF(X1330='Tabelas auxiliares'!$A$237,"CUSTEIO",IF(X1330='Tabelas auxiliares'!$A$236,"INVESTIMENTO","ERRO - VERIFICAR"))))</f>
        <v/>
      </c>
      <c r="Z1330" s="64" t="str">
        <f t="shared" si="37"/>
        <v/>
      </c>
      <c r="AA1330" s="44"/>
    </row>
    <row r="1331" spans="1:29" x14ac:dyDescent="0.25">
      <c r="F1331" s="51" t="str">
        <f>IFERROR(VLOOKUP(D1331,'Tabelas auxiliares'!$A$3:$B$61,2,FALSE),"")</f>
        <v/>
      </c>
      <c r="G1331" s="51" t="str">
        <f>IFERROR(VLOOKUP($B1331,'Tabelas auxiliares'!$A$65:$C$102,2,FALSE),"")</f>
        <v/>
      </c>
      <c r="H1331" s="51" t="str">
        <f>IFERROR(VLOOKUP($B1331,'Tabelas auxiliares'!$A$65:$C$102,3,FALSE),"")</f>
        <v/>
      </c>
      <c r="X1331" s="51" t="str">
        <f t="shared" si="36"/>
        <v/>
      </c>
      <c r="Y1331" s="51" t="str">
        <f>IF(T1331="","",IF(AND(T1331&lt;&gt;'Tabelas auxiliares'!$B$236,T1331&lt;&gt;'Tabelas auxiliares'!$B$237,T1331&lt;&gt;'Tabelas auxiliares'!$C$236,T1331&lt;&gt;'Tabelas auxiliares'!$C$237,T1331&lt;&gt;'Tabelas auxiliares'!$D$236),"FOLHA DE PESSOAL",IF(X1331='Tabelas auxiliares'!$A$237,"CUSTEIO",IF(X1331='Tabelas auxiliares'!$A$236,"INVESTIMENTO","ERRO - VERIFICAR"))))</f>
        <v/>
      </c>
      <c r="Z1331" s="64" t="str">
        <f t="shared" si="37"/>
        <v/>
      </c>
      <c r="AA1331" s="44"/>
    </row>
    <row r="1332" spans="1:29" x14ac:dyDescent="0.25">
      <c r="F1332" s="51" t="str">
        <f>IFERROR(VLOOKUP(D1332,'Tabelas auxiliares'!$A$3:$B$61,2,FALSE),"")</f>
        <v/>
      </c>
      <c r="G1332" s="51" t="str">
        <f>IFERROR(VLOOKUP($B1332,'Tabelas auxiliares'!$A$65:$C$102,2,FALSE),"")</f>
        <v/>
      </c>
      <c r="H1332" s="51" t="str">
        <f>IFERROR(VLOOKUP($B1332,'Tabelas auxiliares'!$A$65:$C$102,3,FALSE),"")</f>
        <v/>
      </c>
      <c r="X1332" s="51" t="str">
        <f t="shared" si="36"/>
        <v/>
      </c>
      <c r="Y1332" s="51" t="str">
        <f>IF(T1332="","",IF(AND(T1332&lt;&gt;'Tabelas auxiliares'!$B$236,T1332&lt;&gt;'Tabelas auxiliares'!$B$237,T1332&lt;&gt;'Tabelas auxiliares'!$C$236,T1332&lt;&gt;'Tabelas auxiliares'!$C$237,T1332&lt;&gt;'Tabelas auxiliares'!$D$236),"FOLHA DE PESSOAL",IF(X1332='Tabelas auxiliares'!$A$237,"CUSTEIO",IF(X1332='Tabelas auxiliares'!$A$236,"INVESTIMENTO","ERRO - VERIFICAR"))))</f>
        <v/>
      </c>
      <c r="Z1332" s="64" t="str">
        <f t="shared" si="37"/>
        <v/>
      </c>
      <c r="AA1332" s="44"/>
    </row>
    <row r="1333" spans="1:29" x14ac:dyDescent="0.25">
      <c r="F1333" s="51" t="str">
        <f>IFERROR(VLOOKUP(D1333,'Tabelas auxiliares'!$A$3:$B$61,2,FALSE),"")</f>
        <v/>
      </c>
      <c r="G1333" s="51" t="str">
        <f>IFERROR(VLOOKUP($B1333,'Tabelas auxiliares'!$A$65:$C$102,2,FALSE),"")</f>
        <v/>
      </c>
      <c r="H1333" s="51" t="str">
        <f>IFERROR(VLOOKUP($B1333,'Tabelas auxiliares'!$A$65:$C$102,3,FALSE),"")</f>
        <v/>
      </c>
      <c r="X1333" s="51" t="str">
        <f t="shared" si="36"/>
        <v/>
      </c>
      <c r="Y1333" s="51" t="str">
        <f>IF(T1333="","",IF(AND(T1333&lt;&gt;'Tabelas auxiliares'!$B$236,T1333&lt;&gt;'Tabelas auxiliares'!$B$237,T1333&lt;&gt;'Tabelas auxiliares'!$C$236,T1333&lt;&gt;'Tabelas auxiliares'!$C$237,T1333&lt;&gt;'Tabelas auxiliares'!$D$236),"FOLHA DE PESSOAL",IF(X1333='Tabelas auxiliares'!$A$237,"CUSTEIO",IF(X1333='Tabelas auxiliares'!$A$236,"INVESTIMENTO","ERRO - VERIFICAR"))))</f>
        <v/>
      </c>
      <c r="Z1333" s="64" t="str">
        <f t="shared" si="37"/>
        <v/>
      </c>
      <c r="AA1333" s="44"/>
    </row>
    <row r="1334" spans="1:29" x14ac:dyDescent="0.25">
      <c r="F1334" s="51" t="str">
        <f>IFERROR(VLOOKUP(D1334,'Tabelas auxiliares'!$A$3:$B$61,2,FALSE),"")</f>
        <v/>
      </c>
      <c r="G1334" s="51" t="str">
        <f>IFERROR(VLOOKUP($B1334,'Tabelas auxiliares'!$A$65:$C$102,2,FALSE),"")</f>
        <v/>
      </c>
      <c r="H1334" s="51" t="str">
        <f>IFERROR(VLOOKUP($B1334,'Tabelas auxiliares'!$A$65:$C$102,3,FALSE),"")</f>
        <v/>
      </c>
      <c r="X1334" s="51" t="str">
        <f t="shared" si="36"/>
        <v/>
      </c>
      <c r="Y1334" s="51" t="str">
        <f>IF(T1334="","",IF(AND(T1334&lt;&gt;'Tabelas auxiliares'!$B$236,T1334&lt;&gt;'Tabelas auxiliares'!$B$237,T1334&lt;&gt;'Tabelas auxiliares'!$C$236,T1334&lt;&gt;'Tabelas auxiliares'!$C$237,T1334&lt;&gt;'Tabelas auxiliares'!$D$236),"FOLHA DE PESSOAL",IF(X1334='Tabelas auxiliares'!$A$237,"CUSTEIO",IF(X1334='Tabelas auxiliares'!$A$236,"INVESTIMENTO","ERRO - VERIFICAR"))))</f>
        <v/>
      </c>
      <c r="Z1334" s="64" t="str">
        <f t="shared" si="37"/>
        <v/>
      </c>
      <c r="AA1334" s="44"/>
    </row>
    <row r="1335" spans="1:29" x14ac:dyDescent="0.25">
      <c r="B1335" s="57"/>
      <c r="C1335" s="57"/>
      <c r="D1335" s="57"/>
      <c r="E1335" s="57"/>
      <c r="F1335" s="57"/>
      <c r="G1335" s="57"/>
      <c r="H1335" s="57"/>
      <c r="X1335" s="57"/>
      <c r="Y1335" s="57"/>
      <c r="Z1335" s="56">
        <f>SUBTOTAL(9,Z4:Z1334)</f>
        <v>345257226.73000002</v>
      </c>
      <c r="AA1335" s="44"/>
    </row>
    <row r="1336" spans="1:29" hidden="1" x14ac:dyDescent="0.25">
      <c r="A1336" t="s">
        <v>594</v>
      </c>
      <c r="B1336" t="s">
        <v>321</v>
      </c>
      <c r="C1336" t="s">
        <v>773</v>
      </c>
      <c r="D1336" t="s">
        <v>55</v>
      </c>
      <c r="E1336" t="s">
        <v>117</v>
      </c>
      <c r="I1336" t="s">
        <v>1729</v>
      </c>
      <c r="J1336" t="s">
        <v>2775</v>
      </c>
      <c r="K1336" t="s">
        <v>2776</v>
      </c>
      <c r="L1336" t="s">
        <v>2777</v>
      </c>
      <c r="M1336" t="s">
        <v>2760</v>
      </c>
      <c r="N1336" t="s">
        <v>166</v>
      </c>
      <c r="O1336" t="s">
        <v>167</v>
      </c>
      <c r="P1336" t="s">
        <v>200</v>
      </c>
      <c r="Q1336" t="s">
        <v>168</v>
      </c>
      <c r="R1336" t="s">
        <v>165</v>
      </c>
      <c r="S1336" t="s">
        <v>119</v>
      </c>
      <c r="T1336" t="s">
        <v>164</v>
      </c>
      <c r="U1336" t="s">
        <v>118</v>
      </c>
      <c r="V1336" t="s">
        <v>1674</v>
      </c>
      <c r="W1336" t="s">
        <v>1675</v>
      </c>
      <c r="AC1336" s="44"/>
    </row>
    <row r="1337" spans="1:29" hidden="1" x14ac:dyDescent="0.25">
      <c r="A1337" t="s">
        <v>594</v>
      </c>
      <c r="B1337" t="s">
        <v>321</v>
      </c>
      <c r="C1337" t="s">
        <v>773</v>
      </c>
      <c r="D1337" t="s">
        <v>55</v>
      </c>
      <c r="E1337" t="s">
        <v>117</v>
      </c>
      <c r="I1337" t="s">
        <v>1729</v>
      </c>
      <c r="J1337" t="s">
        <v>2775</v>
      </c>
      <c r="K1337" t="s">
        <v>2776</v>
      </c>
      <c r="L1337" t="s">
        <v>2777</v>
      </c>
      <c r="M1337" t="s">
        <v>2760</v>
      </c>
      <c r="N1337" t="s">
        <v>166</v>
      </c>
      <c r="O1337" t="s">
        <v>167</v>
      </c>
      <c r="P1337" t="s">
        <v>200</v>
      </c>
      <c r="Q1337" t="s">
        <v>168</v>
      </c>
      <c r="R1337" t="s">
        <v>165</v>
      </c>
      <c r="S1337" t="s">
        <v>119</v>
      </c>
      <c r="T1337" t="s">
        <v>164</v>
      </c>
      <c r="U1337" t="s">
        <v>118</v>
      </c>
      <c r="V1337" t="s">
        <v>2483</v>
      </c>
      <c r="W1337" t="s">
        <v>2484</v>
      </c>
      <c r="AC1337" s="44"/>
    </row>
    <row r="1338" spans="1:29" hidden="1" x14ac:dyDescent="0.25">
      <c r="A1338" t="s">
        <v>594</v>
      </c>
      <c r="B1338" t="s">
        <v>321</v>
      </c>
      <c r="C1338" t="s">
        <v>773</v>
      </c>
      <c r="D1338" t="s">
        <v>55</v>
      </c>
      <c r="E1338" t="s">
        <v>117</v>
      </c>
      <c r="I1338" t="s">
        <v>1729</v>
      </c>
      <c r="J1338" t="s">
        <v>2775</v>
      </c>
      <c r="K1338" t="s">
        <v>2778</v>
      </c>
      <c r="L1338" t="s">
        <v>2777</v>
      </c>
      <c r="M1338" t="s">
        <v>2779</v>
      </c>
      <c r="N1338" t="s">
        <v>166</v>
      </c>
      <c r="O1338" t="s">
        <v>167</v>
      </c>
      <c r="P1338" t="s">
        <v>200</v>
      </c>
      <c r="Q1338" t="s">
        <v>168</v>
      </c>
      <c r="R1338" t="s">
        <v>165</v>
      </c>
      <c r="S1338" t="s">
        <v>119</v>
      </c>
      <c r="T1338" t="s">
        <v>164</v>
      </c>
      <c r="U1338" t="s">
        <v>118</v>
      </c>
      <c r="V1338" t="s">
        <v>2483</v>
      </c>
      <c r="W1338" t="s">
        <v>2484</v>
      </c>
      <c r="AC1338" s="44"/>
    </row>
    <row r="1339" spans="1:29" hidden="1" x14ac:dyDescent="0.25">
      <c r="A1339" t="s">
        <v>594</v>
      </c>
      <c r="B1339" t="s">
        <v>324</v>
      </c>
      <c r="C1339" t="s">
        <v>595</v>
      </c>
      <c r="D1339" t="s">
        <v>57</v>
      </c>
      <c r="E1339" t="s">
        <v>117</v>
      </c>
      <c r="I1339" t="s">
        <v>806</v>
      </c>
      <c r="J1339" t="s">
        <v>2780</v>
      </c>
      <c r="K1339" t="s">
        <v>2781</v>
      </c>
      <c r="L1339" t="s">
        <v>2782</v>
      </c>
      <c r="M1339" t="s">
        <v>1412</v>
      </c>
      <c r="N1339" t="s">
        <v>166</v>
      </c>
      <c r="O1339" t="s">
        <v>167</v>
      </c>
      <c r="P1339" t="s">
        <v>200</v>
      </c>
      <c r="Q1339" t="s">
        <v>168</v>
      </c>
      <c r="R1339" t="s">
        <v>165</v>
      </c>
      <c r="S1339" t="s">
        <v>119</v>
      </c>
      <c r="T1339" t="s">
        <v>164</v>
      </c>
      <c r="U1339" t="s">
        <v>118</v>
      </c>
      <c r="V1339" t="s">
        <v>1911</v>
      </c>
      <c r="W1339" t="s">
        <v>1912</v>
      </c>
      <c r="AC1339" s="44"/>
    </row>
    <row r="1340" spans="1:29" hidden="1" x14ac:dyDescent="0.25">
      <c r="A1340" t="s">
        <v>594</v>
      </c>
      <c r="B1340" t="s">
        <v>324</v>
      </c>
      <c r="C1340" t="s">
        <v>595</v>
      </c>
      <c r="D1340" t="s">
        <v>57</v>
      </c>
      <c r="E1340" t="s">
        <v>117</v>
      </c>
      <c r="I1340" t="s">
        <v>822</v>
      </c>
      <c r="J1340" t="s">
        <v>2783</v>
      </c>
      <c r="K1340" t="s">
        <v>2784</v>
      </c>
      <c r="L1340" t="s">
        <v>2785</v>
      </c>
      <c r="M1340" t="s">
        <v>1412</v>
      </c>
      <c r="N1340" t="s">
        <v>166</v>
      </c>
      <c r="O1340" t="s">
        <v>167</v>
      </c>
      <c r="P1340" t="s">
        <v>200</v>
      </c>
      <c r="Q1340" t="s">
        <v>168</v>
      </c>
      <c r="R1340" t="s">
        <v>165</v>
      </c>
      <c r="S1340" t="s">
        <v>119</v>
      </c>
      <c r="T1340" t="s">
        <v>164</v>
      </c>
      <c r="U1340" t="s">
        <v>118</v>
      </c>
      <c r="V1340" t="s">
        <v>1911</v>
      </c>
      <c r="W1340" t="s">
        <v>1912</v>
      </c>
      <c r="AC1340" s="44"/>
    </row>
    <row r="1341" spans="1:29" hidden="1" x14ac:dyDescent="0.25">
      <c r="A1341" t="s">
        <v>594</v>
      </c>
      <c r="B1341" t="s">
        <v>324</v>
      </c>
      <c r="C1341" t="s">
        <v>595</v>
      </c>
      <c r="D1341" t="s">
        <v>57</v>
      </c>
      <c r="E1341" t="s">
        <v>117</v>
      </c>
      <c r="I1341" t="s">
        <v>1114</v>
      </c>
      <c r="J1341" t="s">
        <v>2786</v>
      </c>
      <c r="K1341" t="s">
        <v>2787</v>
      </c>
      <c r="L1341" t="s">
        <v>2788</v>
      </c>
      <c r="M1341" t="s">
        <v>1412</v>
      </c>
      <c r="N1341" t="s">
        <v>166</v>
      </c>
      <c r="O1341" t="s">
        <v>167</v>
      </c>
      <c r="P1341" t="s">
        <v>200</v>
      </c>
      <c r="Q1341" t="s">
        <v>168</v>
      </c>
      <c r="R1341" t="s">
        <v>165</v>
      </c>
      <c r="S1341" t="s">
        <v>119</v>
      </c>
      <c r="T1341" t="s">
        <v>164</v>
      </c>
      <c r="U1341" t="s">
        <v>118</v>
      </c>
      <c r="V1341" t="s">
        <v>1911</v>
      </c>
      <c r="W1341" t="s">
        <v>1912</v>
      </c>
      <c r="AC1341" s="44"/>
    </row>
    <row r="1342" spans="1:29" hidden="1" x14ac:dyDescent="0.25">
      <c r="A1342" t="s">
        <v>594</v>
      </c>
      <c r="B1342" t="s">
        <v>324</v>
      </c>
      <c r="C1342" t="s">
        <v>595</v>
      </c>
      <c r="D1342" t="s">
        <v>57</v>
      </c>
      <c r="E1342" t="s">
        <v>117</v>
      </c>
      <c r="I1342" t="s">
        <v>631</v>
      </c>
      <c r="J1342" t="s">
        <v>2789</v>
      </c>
      <c r="K1342" t="s">
        <v>2790</v>
      </c>
      <c r="L1342" t="s">
        <v>2791</v>
      </c>
      <c r="M1342" t="s">
        <v>1412</v>
      </c>
      <c r="N1342" t="s">
        <v>166</v>
      </c>
      <c r="O1342" t="s">
        <v>167</v>
      </c>
      <c r="P1342" t="s">
        <v>200</v>
      </c>
      <c r="Q1342" t="s">
        <v>168</v>
      </c>
      <c r="R1342" t="s">
        <v>165</v>
      </c>
      <c r="S1342" t="s">
        <v>119</v>
      </c>
      <c r="T1342" t="s">
        <v>164</v>
      </c>
      <c r="U1342" t="s">
        <v>118</v>
      </c>
      <c r="V1342" t="s">
        <v>1911</v>
      </c>
      <c r="W1342" t="s">
        <v>1912</v>
      </c>
      <c r="AC1342" s="44"/>
    </row>
    <row r="1343" spans="1:29" hidden="1" x14ac:dyDescent="0.25">
      <c r="A1343" t="s">
        <v>594</v>
      </c>
      <c r="B1343" t="s">
        <v>327</v>
      </c>
      <c r="C1343" t="s">
        <v>595</v>
      </c>
      <c r="D1343" t="s">
        <v>31</v>
      </c>
      <c r="E1343" t="s">
        <v>117</v>
      </c>
      <c r="I1343" t="s">
        <v>615</v>
      </c>
      <c r="J1343" t="s">
        <v>2792</v>
      </c>
      <c r="K1343" t="s">
        <v>2793</v>
      </c>
      <c r="L1343" t="s">
        <v>2794</v>
      </c>
      <c r="M1343" t="s">
        <v>2795</v>
      </c>
      <c r="N1343" t="s">
        <v>166</v>
      </c>
      <c r="O1343" t="s">
        <v>167</v>
      </c>
      <c r="P1343" t="s">
        <v>200</v>
      </c>
      <c r="Q1343" t="s">
        <v>168</v>
      </c>
      <c r="R1343" t="s">
        <v>165</v>
      </c>
      <c r="S1343" t="s">
        <v>119</v>
      </c>
      <c r="T1343" t="s">
        <v>164</v>
      </c>
      <c r="U1343" t="s">
        <v>118</v>
      </c>
      <c r="V1343" t="s">
        <v>1638</v>
      </c>
      <c r="W1343" t="s">
        <v>1639</v>
      </c>
      <c r="AA1343" s="44"/>
      <c r="AC1343" s="44"/>
    </row>
    <row r="1344" spans="1:29" hidden="1" x14ac:dyDescent="0.25">
      <c r="A1344" t="s">
        <v>594</v>
      </c>
      <c r="B1344" t="s">
        <v>327</v>
      </c>
      <c r="C1344" t="s">
        <v>595</v>
      </c>
      <c r="D1344" t="s">
        <v>35</v>
      </c>
      <c r="E1344" t="s">
        <v>117</v>
      </c>
      <c r="I1344" t="s">
        <v>637</v>
      </c>
      <c r="J1344" t="s">
        <v>2796</v>
      </c>
      <c r="K1344" t="s">
        <v>2797</v>
      </c>
      <c r="L1344" t="s">
        <v>2798</v>
      </c>
      <c r="M1344" t="s">
        <v>2799</v>
      </c>
      <c r="N1344" t="s">
        <v>166</v>
      </c>
      <c r="O1344" t="s">
        <v>167</v>
      </c>
      <c r="P1344" t="s">
        <v>200</v>
      </c>
      <c r="Q1344" t="s">
        <v>168</v>
      </c>
      <c r="R1344" t="s">
        <v>165</v>
      </c>
      <c r="S1344" t="s">
        <v>119</v>
      </c>
      <c r="T1344" t="s">
        <v>164</v>
      </c>
      <c r="U1344" t="s">
        <v>118</v>
      </c>
      <c r="V1344" t="s">
        <v>2595</v>
      </c>
      <c r="W1344" t="s">
        <v>2596</v>
      </c>
      <c r="AC1344" s="44"/>
    </row>
    <row r="1345" spans="1:29" hidden="1" x14ac:dyDescent="0.25">
      <c r="A1345" t="s">
        <v>594</v>
      </c>
      <c r="B1345" t="s">
        <v>327</v>
      </c>
      <c r="C1345" t="s">
        <v>595</v>
      </c>
      <c r="D1345" t="s">
        <v>35</v>
      </c>
      <c r="E1345" t="s">
        <v>117</v>
      </c>
      <c r="I1345" t="s">
        <v>1485</v>
      </c>
      <c r="J1345" t="s">
        <v>2796</v>
      </c>
      <c r="K1345" t="s">
        <v>2800</v>
      </c>
      <c r="L1345" t="s">
        <v>2801</v>
      </c>
      <c r="M1345" t="s">
        <v>2802</v>
      </c>
      <c r="N1345" t="s">
        <v>166</v>
      </c>
      <c r="O1345" t="s">
        <v>167</v>
      </c>
      <c r="P1345" t="s">
        <v>200</v>
      </c>
      <c r="Q1345" t="s">
        <v>168</v>
      </c>
      <c r="R1345" t="s">
        <v>165</v>
      </c>
      <c r="S1345" t="s">
        <v>119</v>
      </c>
      <c r="T1345" t="s">
        <v>164</v>
      </c>
      <c r="U1345" t="s">
        <v>118</v>
      </c>
      <c r="V1345" t="s">
        <v>2595</v>
      </c>
      <c r="W1345" t="s">
        <v>2596</v>
      </c>
      <c r="AC1345" s="44"/>
    </row>
    <row r="1346" spans="1:29" hidden="1" x14ac:dyDescent="0.25">
      <c r="A1346" t="s">
        <v>594</v>
      </c>
      <c r="B1346" t="s">
        <v>327</v>
      </c>
      <c r="C1346" t="s">
        <v>595</v>
      </c>
      <c r="D1346" t="s">
        <v>35</v>
      </c>
      <c r="E1346" t="s">
        <v>117</v>
      </c>
      <c r="I1346" t="s">
        <v>1485</v>
      </c>
      <c r="J1346" t="s">
        <v>2796</v>
      </c>
      <c r="K1346" t="s">
        <v>2803</v>
      </c>
      <c r="L1346" t="s">
        <v>2801</v>
      </c>
      <c r="M1346" t="s">
        <v>2804</v>
      </c>
      <c r="N1346" t="s">
        <v>166</v>
      </c>
      <c r="O1346" t="s">
        <v>167</v>
      </c>
      <c r="P1346" t="s">
        <v>200</v>
      </c>
      <c r="Q1346" t="s">
        <v>168</v>
      </c>
      <c r="R1346" t="s">
        <v>165</v>
      </c>
      <c r="S1346" t="s">
        <v>119</v>
      </c>
      <c r="T1346" t="s">
        <v>164</v>
      </c>
      <c r="U1346" t="s">
        <v>118</v>
      </c>
      <c r="V1346" t="s">
        <v>2595</v>
      </c>
      <c r="W1346" t="s">
        <v>2596</v>
      </c>
      <c r="AC1346" s="44"/>
    </row>
    <row r="1347" spans="1:29" hidden="1" x14ac:dyDescent="0.25">
      <c r="A1347" t="s">
        <v>594</v>
      </c>
      <c r="B1347" t="s">
        <v>327</v>
      </c>
      <c r="C1347" t="s">
        <v>595</v>
      </c>
      <c r="D1347" t="s">
        <v>35</v>
      </c>
      <c r="E1347" t="s">
        <v>117</v>
      </c>
      <c r="I1347" t="s">
        <v>2538</v>
      </c>
      <c r="J1347" t="s">
        <v>2805</v>
      </c>
      <c r="K1347" t="s">
        <v>2806</v>
      </c>
      <c r="L1347" t="s">
        <v>2807</v>
      </c>
      <c r="M1347" t="s">
        <v>2490</v>
      </c>
      <c r="N1347" t="s">
        <v>166</v>
      </c>
      <c r="O1347" t="s">
        <v>167</v>
      </c>
      <c r="P1347" t="s">
        <v>200</v>
      </c>
      <c r="Q1347" t="s">
        <v>168</v>
      </c>
      <c r="R1347" t="s">
        <v>165</v>
      </c>
      <c r="S1347" t="s">
        <v>119</v>
      </c>
      <c r="T1347" t="s">
        <v>164</v>
      </c>
      <c r="U1347" t="s">
        <v>118</v>
      </c>
      <c r="V1347" t="s">
        <v>2477</v>
      </c>
      <c r="W1347" t="s">
        <v>2478</v>
      </c>
      <c r="AC1347" s="44"/>
    </row>
    <row r="1348" spans="1:29" hidden="1" x14ac:dyDescent="0.25">
      <c r="A1348" t="s">
        <v>594</v>
      </c>
      <c r="B1348" t="s">
        <v>327</v>
      </c>
      <c r="C1348" t="s">
        <v>595</v>
      </c>
      <c r="D1348" t="s">
        <v>35</v>
      </c>
      <c r="E1348" t="s">
        <v>117</v>
      </c>
      <c r="I1348" t="s">
        <v>797</v>
      </c>
      <c r="J1348" t="s">
        <v>2808</v>
      </c>
      <c r="K1348" t="s">
        <v>2809</v>
      </c>
      <c r="L1348" t="s">
        <v>2810</v>
      </c>
      <c r="M1348" t="s">
        <v>2811</v>
      </c>
      <c r="N1348" t="s">
        <v>166</v>
      </c>
      <c r="O1348" t="s">
        <v>167</v>
      </c>
      <c r="P1348" t="s">
        <v>200</v>
      </c>
      <c r="Q1348" t="s">
        <v>168</v>
      </c>
      <c r="R1348" t="s">
        <v>165</v>
      </c>
      <c r="S1348" t="s">
        <v>597</v>
      </c>
      <c r="T1348" t="s">
        <v>164</v>
      </c>
      <c r="U1348" t="s">
        <v>118</v>
      </c>
      <c r="V1348" t="s">
        <v>2595</v>
      </c>
      <c r="W1348" t="s">
        <v>2596</v>
      </c>
      <c r="AA1348" s="44"/>
    </row>
    <row r="1349" spans="1:29" hidden="1" x14ac:dyDescent="0.25">
      <c r="A1349" t="s">
        <v>594</v>
      </c>
      <c r="B1349" t="s">
        <v>327</v>
      </c>
      <c r="C1349" t="s">
        <v>595</v>
      </c>
      <c r="D1349" t="s">
        <v>35</v>
      </c>
      <c r="E1349" t="s">
        <v>117</v>
      </c>
      <c r="I1349" t="s">
        <v>797</v>
      </c>
      <c r="J1349" t="s">
        <v>2812</v>
      </c>
      <c r="K1349" t="s">
        <v>2813</v>
      </c>
      <c r="L1349" t="s">
        <v>2814</v>
      </c>
      <c r="M1349" t="s">
        <v>2815</v>
      </c>
      <c r="N1349" t="s">
        <v>166</v>
      </c>
      <c r="O1349" t="s">
        <v>167</v>
      </c>
      <c r="P1349" t="s">
        <v>200</v>
      </c>
      <c r="Q1349" t="s">
        <v>168</v>
      </c>
      <c r="R1349" t="s">
        <v>165</v>
      </c>
      <c r="S1349" t="s">
        <v>597</v>
      </c>
      <c r="T1349" t="s">
        <v>164</v>
      </c>
      <c r="U1349" t="s">
        <v>118</v>
      </c>
      <c r="V1349" t="s">
        <v>2613</v>
      </c>
      <c r="W1349" t="s">
        <v>2614</v>
      </c>
      <c r="AC1349" s="44"/>
    </row>
    <row r="1350" spans="1:29" hidden="1" x14ac:dyDescent="0.25">
      <c r="A1350" t="s">
        <v>594</v>
      </c>
      <c r="B1350" t="s">
        <v>327</v>
      </c>
      <c r="C1350" t="s">
        <v>595</v>
      </c>
      <c r="D1350" t="s">
        <v>35</v>
      </c>
      <c r="E1350" t="s">
        <v>117</v>
      </c>
      <c r="I1350" t="s">
        <v>630</v>
      </c>
      <c r="J1350" t="s">
        <v>2816</v>
      </c>
      <c r="K1350" t="s">
        <v>2817</v>
      </c>
      <c r="L1350" t="s">
        <v>2818</v>
      </c>
      <c r="M1350" t="s">
        <v>2819</v>
      </c>
      <c r="N1350" t="s">
        <v>166</v>
      </c>
      <c r="O1350" t="s">
        <v>167</v>
      </c>
      <c r="P1350" t="s">
        <v>200</v>
      </c>
      <c r="Q1350" t="s">
        <v>168</v>
      </c>
      <c r="R1350" t="s">
        <v>165</v>
      </c>
      <c r="S1350" t="s">
        <v>597</v>
      </c>
      <c r="T1350" t="s">
        <v>164</v>
      </c>
      <c r="U1350" t="s">
        <v>118</v>
      </c>
      <c r="V1350" t="s">
        <v>1674</v>
      </c>
      <c r="W1350" t="s">
        <v>1675</v>
      </c>
      <c r="AC1350" s="44"/>
    </row>
    <row r="1351" spans="1:29" hidden="1" x14ac:dyDescent="0.25">
      <c r="A1351" t="s">
        <v>594</v>
      </c>
      <c r="B1351" t="s">
        <v>327</v>
      </c>
      <c r="C1351" t="s">
        <v>595</v>
      </c>
      <c r="D1351" t="s">
        <v>35</v>
      </c>
      <c r="E1351" t="s">
        <v>117</v>
      </c>
      <c r="I1351" t="s">
        <v>630</v>
      </c>
      <c r="J1351" t="s">
        <v>2816</v>
      </c>
      <c r="K1351" t="s">
        <v>2820</v>
      </c>
      <c r="L1351" t="s">
        <v>2821</v>
      </c>
      <c r="M1351" t="s">
        <v>2822</v>
      </c>
      <c r="N1351" t="s">
        <v>166</v>
      </c>
      <c r="O1351" t="s">
        <v>167</v>
      </c>
      <c r="P1351" t="s">
        <v>200</v>
      </c>
      <c r="Q1351" t="s">
        <v>168</v>
      </c>
      <c r="R1351" t="s">
        <v>165</v>
      </c>
      <c r="S1351" t="s">
        <v>597</v>
      </c>
      <c r="T1351" t="s">
        <v>164</v>
      </c>
      <c r="U1351" t="s">
        <v>118</v>
      </c>
      <c r="V1351" t="s">
        <v>1674</v>
      </c>
      <c r="W1351" t="s">
        <v>1675</v>
      </c>
      <c r="AC1351" s="44"/>
    </row>
    <row r="1352" spans="1:29" hidden="1" x14ac:dyDescent="0.25">
      <c r="A1352" t="s">
        <v>594</v>
      </c>
      <c r="B1352" t="s">
        <v>327</v>
      </c>
      <c r="C1352" t="s">
        <v>595</v>
      </c>
      <c r="D1352" t="s">
        <v>35</v>
      </c>
      <c r="E1352" t="s">
        <v>117</v>
      </c>
      <c r="I1352" t="s">
        <v>630</v>
      </c>
      <c r="J1352" t="s">
        <v>2816</v>
      </c>
      <c r="K1352" t="s">
        <v>2823</v>
      </c>
      <c r="L1352" t="s">
        <v>2821</v>
      </c>
      <c r="M1352" t="s">
        <v>2824</v>
      </c>
      <c r="N1352" t="s">
        <v>166</v>
      </c>
      <c r="O1352" t="s">
        <v>167</v>
      </c>
      <c r="P1352" t="s">
        <v>200</v>
      </c>
      <c r="Q1352" t="s">
        <v>168</v>
      </c>
      <c r="R1352" t="s">
        <v>165</v>
      </c>
      <c r="S1352" t="s">
        <v>597</v>
      </c>
      <c r="T1352" t="s">
        <v>164</v>
      </c>
      <c r="U1352" t="s">
        <v>118</v>
      </c>
      <c r="V1352" t="s">
        <v>1674</v>
      </c>
      <c r="W1352" t="s">
        <v>1675</v>
      </c>
      <c r="AC1352" s="44"/>
    </row>
    <row r="1353" spans="1:29" hidden="1" x14ac:dyDescent="0.25">
      <c r="A1353" t="s">
        <v>594</v>
      </c>
      <c r="B1353" t="s">
        <v>327</v>
      </c>
      <c r="C1353" t="s">
        <v>595</v>
      </c>
      <c r="D1353" t="s">
        <v>37</v>
      </c>
      <c r="E1353" t="s">
        <v>117</v>
      </c>
      <c r="I1353" t="s">
        <v>1443</v>
      </c>
      <c r="J1353" t="s">
        <v>2825</v>
      </c>
      <c r="K1353" t="s">
        <v>2826</v>
      </c>
      <c r="L1353" t="s">
        <v>2827</v>
      </c>
      <c r="M1353" t="s">
        <v>2828</v>
      </c>
      <c r="N1353" t="s">
        <v>166</v>
      </c>
      <c r="O1353" t="s">
        <v>167</v>
      </c>
      <c r="P1353" t="s">
        <v>200</v>
      </c>
      <c r="Q1353" t="s">
        <v>168</v>
      </c>
      <c r="R1353" t="s">
        <v>165</v>
      </c>
      <c r="S1353" t="s">
        <v>119</v>
      </c>
      <c r="T1353" t="s">
        <v>164</v>
      </c>
      <c r="U1353" t="s">
        <v>118</v>
      </c>
      <c r="V1353" t="s">
        <v>1674</v>
      </c>
      <c r="W1353" t="s">
        <v>1675</v>
      </c>
      <c r="AA1353" s="44"/>
    </row>
    <row r="1354" spans="1:29" hidden="1" x14ac:dyDescent="0.25">
      <c r="A1354" t="s">
        <v>594</v>
      </c>
      <c r="B1354" t="s">
        <v>327</v>
      </c>
      <c r="C1354" t="s">
        <v>595</v>
      </c>
      <c r="D1354" t="s">
        <v>79</v>
      </c>
      <c r="E1354" t="s">
        <v>117</v>
      </c>
      <c r="I1354" t="s">
        <v>1816</v>
      </c>
      <c r="J1354" t="s">
        <v>2829</v>
      </c>
      <c r="K1354" t="s">
        <v>2830</v>
      </c>
      <c r="L1354" t="s">
        <v>2831</v>
      </c>
      <c r="M1354" t="s">
        <v>2832</v>
      </c>
      <c r="N1354" t="s">
        <v>166</v>
      </c>
      <c r="O1354" t="s">
        <v>167</v>
      </c>
      <c r="P1354" t="s">
        <v>200</v>
      </c>
      <c r="Q1354" t="s">
        <v>168</v>
      </c>
      <c r="R1354" t="s">
        <v>165</v>
      </c>
      <c r="S1354" t="s">
        <v>119</v>
      </c>
      <c r="T1354" t="s">
        <v>164</v>
      </c>
      <c r="U1354" t="s">
        <v>118</v>
      </c>
      <c r="V1354" t="s">
        <v>2766</v>
      </c>
      <c r="W1354" t="s">
        <v>2767</v>
      </c>
      <c r="AC1354" s="44"/>
    </row>
    <row r="1355" spans="1:29" hidden="1" x14ac:dyDescent="0.25">
      <c r="A1355" t="s">
        <v>594</v>
      </c>
      <c r="B1355" t="s">
        <v>327</v>
      </c>
      <c r="C1355" t="s">
        <v>595</v>
      </c>
      <c r="D1355" t="s">
        <v>88</v>
      </c>
      <c r="E1355" t="s">
        <v>117</v>
      </c>
      <c r="I1355" t="s">
        <v>1633</v>
      </c>
      <c r="J1355" t="s">
        <v>2833</v>
      </c>
      <c r="K1355" t="s">
        <v>2834</v>
      </c>
      <c r="L1355" t="s">
        <v>2835</v>
      </c>
      <c r="M1355" t="s">
        <v>2836</v>
      </c>
      <c r="N1355" t="s">
        <v>166</v>
      </c>
      <c r="O1355" t="s">
        <v>167</v>
      </c>
      <c r="P1355" t="s">
        <v>200</v>
      </c>
      <c r="Q1355" t="s">
        <v>168</v>
      </c>
      <c r="R1355" t="s">
        <v>165</v>
      </c>
      <c r="S1355" t="s">
        <v>119</v>
      </c>
      <c r="T1355" t="s">
        <v>164</v>
      </c>
      <c r="U1355" t="s">
        <v>118</v>
      </c>
      <c r="V1355" t="s">
        <v>2837</v>
      </c>
      <c r="W1355" t="s">
        <v>2838</v>
      </c>
      <c r="AC1355" s="44"/>
    </row>
    <row r="1356" spans="1:29" hidden="1" x14ac:dyDescent="0.25">
      <c r="A1356" t="s">
        <v>594</v>
      </c>
      <c r="B1356" t="s">
        <v>327</v>
      </c>
      <c r="C1356" t="s">
        <v>595</v>
      </c>
      <c r="D1356" t="s">
        <v>88</v>
      </c>
      <c r="E1356" t="s">
        <v>117</v>
      </c>
      <c r="I1356" t="s">
        <v>1633</v>
      </c>
      <c r="J1356" t="s">
        <v>2833</v>
      </c>
      <c r="K1356" t="s">
        <v>2839</v>
      </c>
      <c r="L1356" t="s">
        <v>2835</v>
      </c>
      <c r="M1356" t="s">
        <v>2840</v>
      </c>
      <c r="N1356" t="s">
        <v>166</v>
      </c>
      <c r="O1356" t="s">
        <v>167</v>
      </c>
      <c r="P1356" t="s">
        <v>200</v>
      </c>
      <c r="Q1356" t="s">
        <v>168</v>
      </c>
      <c r="R1356" t="s">
        <v>165</v>
      </c>
      <c r="S1356" t="s">
        <v>119</v>
      </c>
      <c r="T1356" t="s">
        <v>164</v>
      </c>
      <c r="U1356" t="s">
        <v>118</v>
      </c>
      <c r="V1356" t="s">
        <v>2841</v>
      </c>
      <c r="W1356" t="s">
        <v>2842</v>
      </c>
      <c r="AA1356" s="44"/>
      <c r="AC1356" s="44"/>
    </row>
    <row r="1357" spans="1:29" hidden="1" x14ac:dyDescent="0.25">
      <c r="A1357" t="s">
        <v>594</v>
      </c>
      <c r="B1357" t="s">
        <v>327</v>
      </c>
      <c r="C1357" t="s">
        <v>595</v>
      </c>
      <c r="D1357" t="s">
        <v>88</v>
      </c>
      <c r="E1357" t="s">
        <v>117</v>
      </c>
      <c r="I1357" t="s">
        <v>628</v>
      </c>
      <c r="J1357" t="s">
        <v>2843</v>
      </c>
      <c r="K1357" t="s">
        <v>2844</v>
      </c>
      <c r="L1357" t="s">
        <v>1390</v>
      </c>
      <c r="M1357" t="s">
        <v>2845</v>
      </c>
      <c r="N1357" t="s">
        <v>166</v>
      </c>
      <c r="O1357" t="s">
        <v>167</v>
      </c>
      <c r="P1357" t="s">
        <v>200</v>
      </c>
      <c r="Q1357" t="s">
        <v>168</v>
      </c>
      <c r="R1357" t="s">
        <v>165</v>
      </c>
      <c r="S1357" t="s">
        <v>119</v>
      </c>
      <c r="T1357" t="s">
        <v>164</v>
      </c>
      <c r="U1357" t="s">
        <v>118</v>
      </c>
      <c r="V1357" t="s">
        <v>2837</v>
      </c>
      <c r="W1357" t="s">
        <v>2838</v>
      </c>
      <c r="AC1357" s="44"/>
    </row>
    <row r="1358" spans="1:29" hidden="1" x14ac:dyDescent="0.25">
      <c r="A1358" t="s">
        <v>594</v>
      </c>
      <c r="B1358" t="s">
        <v>327</v>
      </c>
      <c r="C1358" t="s">
        <v>595</v>
      </c>
      <c r="D1358" t="s">
        <v>88</v>
      </c>
      <c r="E1358" t="s">
        <v>117</v>
      </c>
      <c r="I1358" t="s">
        <v>628</v>
      </c>
      <c r="J1358" t="s">
        <v>2843</v>
      </c>
      <c r="K1358" t="s">
        <v>2844</v>
      </c>
      <c r="L1358" t="s">
        <v>1390</v>
      </c>
      <c r="M1358" t="s">
        <v>2845</v>
      </c>
      <c r="N1358" t="s">
        <v>166</v>
      </c>
      <c r="O1358" t="s">
        <v>167</v>
      </c>
      <c r="P1358" t="s">
        <v>200</v>
      </c>
      <c r="Q1358" t="s">
        <v>168</v>
      </c>
      <c r="R1358" t="s">
        <v>165</v>
      </c>
      <c r="S1358" t="s">
        <v>119</v>
      </c>
      <c r="T1358" t="s">
        <v>164</v>
      </c>
      <c r="U1358" t="s">
        <v>118</v>
      </c>
      <c r="V1358" t="s">
        <v>1395</v>
      </c>
      <c r="W1358" t="s">
        <v>1396</v>
      </c>
      <c r="AA1358" s="44"/>
      <c r="AC1358" s="44"/>
    </row>
    <row r="1359" spans="1:29" hidden="1" x14ac:dyDescent="0.25">
      <c r="A1359" t="s">
        <v>594</v>
      </c>
      <c r="B1359" t="s">
        <v>327</v>
      </c>
      <c r="C1359" t="s">
        <v>595</v>
      </c>
      <c r="D1359" t="s">
        <v>88</v>
      </c>
      <c r="E1359" t="s">
        <v>117</v>
      </c>
      <c r="I1359" t="s">
        <v>2846</v>
      </c>
      <c r="J1359" t="s">
        <v>2843</v>
      </c>
      <c r="K1359" t="s">
        <v>2847</v>
      </c>
      <c r="L1359" t="s">
        <v>1390</v>
      </c>
      <c r="M1359" t="s">
        <v>2845</v>
      </c>
      <c r="N1359" t="s">
        <v>166</v>
      </c>
      <c r="O1359" t="s">
        <v>167</v>
      </c>
      <c r="P1359" t="s">
        <v>200</v>
      </c>
      <c r="Q1359" t="s">
        <v>168</v>
      </c>
      <c r="R1359" t="s">
        <v>165</v>
      </c>
      <c r="S1359" t="s">
        <v>119</v>
      </c>
      <c r="T1359" t="s">
        <v>164</v>
      </c>
      <c r="U1359" t="s">
        <v>118</v>
      </c>
      <c r="V1359" t="s">
        <v>2595</v>
      </c>
      <c r="W1359" t="s">
        <v>2596</v>
      </c>
      <c r="AC1359" s="44"/>
    </row>
    <row r="1360" spans="1:29" hidden="1" x14ac:dyDescent="0.25">
      <c r="A1360" t="s">
        <v>594</v>
      </c>
      <c r="B1360" t="s">
        <v>327</v>
      </c>
      <c r="C1360" t="s">
        <v>595</v>
      </c>
      <c r="D1360" t="s">
        <v>88</v>
      </c>
      <c r="E1360" t="s">
        <v>117</v>
      </c>
      <c r="I1360" t="s">
        <v>1181</v>
      </c>
      <c r="J1360" t="s">
        <v>2843</v>
      </c>
      <c r="K1360" t="s">
        <v>2848</v>
      </c>
      <c r="L1360" t="s">
        <v>1390</v>
      </c>
      <c r="M1360" t="s">
        <v>2845</v>
      </c>
      <c r="N1360" t="s">
        <v>166</v>
      </c>
      <c r="O1360" t="s">
        <v>167</v>
      </c>
      <c r="P1360" t="s">
        <v>200</v>
      </c>
      <c r="Q1360" t="s">
        <v>168</v>
      </c>
      <c r="R1360" t="s">
        <v>165</v>
      </c>
      <c r="S1360" t="s">
        <v>119</v>
      </c>
      <c r="T1360" t="s">
        <v>164</v>
      </c>
      <c r="U1360" t="s">
        <v>118</v>
      </c>
      <c r="V1360" t="s">
        <v>1395</v>
      </c>
      <c r="W1360" t="s">
        <v>1396</v>
      </c>
      <c r="AC1360" s="44"/>
    </row>
    <row r="1361" spans="1:29" hidden="1" x14ac:dyDescent="0.25">
      <c r="A1361" t="s">
        <v>594</v>
      </c>
      <c r="B1361" t="s">
        <v>327</v>
      </c>
      <c r="C1361" t="s">
        <v>595</v>
      </c>
      <c r="D1361" t="s">
        <v>88</v>
      </c>
      <c r="E1361" t="s">
        <v>117</v>
      </c>
      <c r="I1361" t="s">
        <v>778</v>
      </c>
      <c r="J1361" t="s">
        <v>2849</v>
      </c>
      <c r="K1361" t="s">
        <v>2850</v>
      </c>
      <c r="L1361" t="s">
        <v>2851</v>
      </c>
      <c r="M1361" t="s">
        <v>2852</v>
      </c>
      <c r="N1361" t="s">
        <v>166</v>
      </c>
      <c r="O1361" t="s">
        <v>167</v>
      </c>
      <c r="P1361" t="s">
        <v>200</v>
      </c>
      <c r="Q1361" t="s">
        <v>168</v>
      </c>
      <c r="R1361" t="s">
        <v>165</v>
      </c>
      <c r="S1361" t="s">
        <v>119</v>
      </c>
      <c r="T1361" t="s">
        <v>164</v>
      </c>
      <c r="U1361" t="s">
        <v>118</v>
      </c>
      <c r="V1361" t="s">
        <v>2837</v>
      </c>
      <c r="W1361" t="s">
        <v>2838</v>
      </c>
      <c r="AA1361" s="44"/>
    </row>
    <row r="1362" spans="1:29" hidden="1" x14ac:dyDescent="0.25">
      <c r="A1362" t="s">
        <v>594</v>
      </c>
      <c r="B1362" t="s">
        <v>327</v>
      </c>
      <c r="C1362" t="s">
        <v>595</v>
      </c>
      <c r="D1362" t="s">
        <v>88</v>
      </c>
      <c r="E1362" t="s">
        <v>117</v>
      </c>
      <c r="I1362" t="s">
        <v>1449</v>
      </c>
      <c r="J1362" t="s">
        <v>2843</v>
      </c>
      <c r="K1362" t="s">
        <v>2853</v>
      </c>
      <c r="L1362" t="s">
        <v>1390</v>
      </c>
      <c r="M1362" t="s">
        <v>2845</v>
      </c>
      <c r="N1362" t="s">
        <v>166</v>
      </c>
      <c r="O1362" t="s">
        <v>167</v>
      </c>
      <c r="P1362" t="s">
        <v>200</v>
      </c>
      <c r="Q1362" t="s">
        <v>168</v>
      </c>
      <c r="R1362" t="s">
        <v>165</v>
      </c>
      <c r="S1362" t="s">
        <v>119</v>
      </c>
      <c r="T1362" t="s">
        <v>164</v>
      </c>
      <c r="U1362" t="s">
        <v>118</v>
      </c>
      <c r="V1362" t="s">
        <v>1395</v>
      </c>
      <c r="W1362" t="s">
        <v>1396</v>
      </c>
      <c r="AC1362" s="44"/>
    </row>
    <row r="1363" spans="1:29" hidden="1" x14ac:dyDescent="0.25">
      <c r="A1363" t="s">
        <v>594</v>
      </c>
      <c r="B1363" t="s">
        <v>330</v>
      </c>
      <c r="C1363" t="s">
        <v>595</v>
      </c>
      <c r="D1363" t="s">
        <v>35</v>
      </c>
      <c r="E1363" t="s">
        <v>117</v>
      </c>
      <c r="I1363" t="s">
        <v>2854</v>
      </c>
      <c r="J1363" t="s">
        <v>2855</v>
      </c>
      <c r="K1363" t="s">
        <v>2856</v>
      </c>
      <c r="L1363" t="s">
        <v>2857</v>
      </c>
      <c r="M1363" t="s">
        <v>2858</v>
      </c>
      <c r="N1363" t="s">
        <v>166</v>
      </c>
      <c r="O1363" t="s">
        <v>167</v>
      </c>
      <c r="P1363" t="s">
        <v>200</v>
      </c>
      <c r="Q1363" t="s">
        <v>168</v>
      </c>
      <c r="R1363" t="s">
        <v>165</v>
      </c>
      <c r="S1363" t="s">
        <v>119</v>
      </c>
      <c r="T1363" t="s">
        <v>164</v>
      </c>
      <c r="U1363" t="s">
        <v>118</v>
      </c>
      <c r="V1363" t="s">
        <v>2859</v>
      </c>
      <c r="W1363" t="s">
        <v>2860</v>
      </c>
      <c r="AB1363" s="44"/>
      <c r="AC1363" s="44"/>
    </row>
    <row r="1364" spans="1:29" hidden="1" x14ac:dyDescent="0.25">
      <c r="A1364" t="s">
        <v>594</v>
      </c>
      <c r="B1364" t="s">
        <v>330</v>
      </c>
      <c r="C1364" t="s">
        <v>595</v>
      </c>
      <c r="D1364" t="s">
        <v>35</v>
      </c>
      <c r="E1364" t="s">
        <v>117</v>
      </c>
      <c r="I1364" t="s">
        <v>626</v>
      </c>
      <c r="J1364" t="s">
        <v>2861</v>
      </c>
      <c r="K1364" t="s">
        <v>2862</v>
      </c>
      <c r="L1364" t="s">
        <v>2863</v>
      </c>
      <c r="M1364" t="s">
        <v>2864</v>
      </c>
      <c r="N1364" t="s">
        <v>166</v>
      </c>
      <c r="O1364" t="s">
        <v>167</v>
      </c>
      <c r="P1364" t="s">
        <v>200</v>
      </c>
      <c r="Q1364" t="s">
        <v>168</v>
      </c>
      <c r="R1364" t="s">
        <v>165</v>
      </c>
      <c r="S1364" t="s">
        <v>119</v>
      </c>
      <c r="T1364" t="s">
        <v>164</v>
      </c>
      <c r="U1364" t="s">
        <v>118</v>
      </c>
      <c r="V1364" t="s">
        <v>2745</v>
      </c>
      <c r="W1364" t="s">
        <v>2746</v>
      </c>
      <c r="AC1364" s="44"/>
    </row>
    <row r="1365" spans="1:29" hidden="1" x14ac:dyDescent="0.25">
      <c r="A1365" t="s">
        <v>594</v>
      </c>
      <c r="B1365" t="s">
        <v>330</v>
      </c>
      <c r="C1365" t="s">
        <v>595</v>
      </c>
      <c r="D1365" t="s">
        <v>35</v>
      </c>
      <c r="E1365" t="s">
        <v>117</v>
      </c>
      <c r="I1365" t="s">
        <v>626</v>
      </c>
      <c r="J1365" t="s">
        <v>2861</v>
      </c>
      <c r="K1365" t="s">
        <v>2865</v>
      </c>
      <c r="L1365" t="s">
        <v>2863</v>
      </c>
      <c r="M1365" t="s">
        <v>2866</v>
      </c>
      <c r="N1365" t="s">
        <v>166</v>
      </c>
      <c r="O1365" t="s">
        <v>167</v>
      </c>
      <c r="P1365" t="s">
        <v>200</v>
      </c>
      <c r="Q1365" t="s">
        <v>168</v>
      </c>
      <c r="R1365" t="s">
        <v>165</v>
      </c>
      <c r="S1365" t="s">
        <v>119</v>
      </c>
      <c r="T1365" t="s">
        <v>164</v>
      </c>
      <c r="U1365" t="s">
        <v>118</v>
      </c>
      <c r="V1365" t="s">
        <v>2745</v>
      </c>
      <c r="W1365" t="s">
        <v>2746</v>
      </c>
      <c r="AC1365" s="44"/>
    </row>
    <row r="1366" spans="1:29" hidden="1" x14ac:dyDescent="0.25">
      <c r="A1366" t="s">
        <v>594</v>
      </c>
      <c r="B1366" t="s">
        <v>330</v>
      </c>
      <c r="C1366" t="s">
        <v>595</v>
      </c>
      <c r="D1366" t="s">
        <v>35</v>
      </c>
      <c r="E1366" t="s">
        <v>117</v>
      </c>
      <c r="I1366" t="s">
        <v>626</v>
      </c>
      <c r="J1366" t="s">
        <v>2861</v>
      </c>
      <c r="K1366" t="s">
        <v>2867</v>
      </c>
      <c r="L1366" t="s">
        <v>2863</v>
      </c>
      <c r="M1366" t="s">
        <v>2868</v>
      </c>
      <c r="N1366" t="s">
        <v>166</v>
      </c>
      <c r="O1366" t="s">
        <v>167</v>
      </c>
      <c r="P1366" t="s">
        <v>200</v>
      </c>
      <c r="Q1366" t="s">
        <v>168</v>
      </c>
      <c r="R1366" t="s">
        <v>165</v>
      </c>
      <c r="S1366" t="s">
        <v>119</v>
      </c>
      <c r="T1366" t="s">
        <v>164</v>
      </c>
      <c r="U1366" t="s">
        <v>118</v>
      </c>
      <c r="V1366" t="s">
        <v>2745</v>
      </c>
      <c r="W1366" t="s">
        <v>2746</v>
      </c>
      <c r="AC1366" s="44"/>
    </row>
    <row r="1367" spans="1:29" hidden="1" x14ac:dyDescent="0.25">
      <c r="A1367" t="s">
        <v>594</v>
      </c>
      <c r="B1367" t="s">
        <v>330</v>
      </c>
      <c r="C1367" t="s">
        <v>595</v>
      </c>
      <c r="D1367" t="s">
        <v>35</v>
      </c>
      <c r="E1367" t="s">
        <v>117</v>
      </c>
      <c r="I1367" t="s">
        <v>1056</v>
      </c>
      <c r="J1367" t="s">
        <v>2869</v>
      </c>
      <c r="K1367" t="s">
        <v>2870</v>
      </c>
      <c r="L1367" t="s">
        <v>2871</v>
      </c>
      <c r="M1367" t="s">
        <v>2872</v>
      </c>
      <c r="N1367" t="s">
        <v>166</v>
      </c>
      <c r="O1367" t="s">
        <v>167</v>
      </c>
      <c r="P1367" t="s">
        <v>200</v>
      </c>
      <c r="Q1367" t="s">
        <v>168</v>
      </c>
      <c r="R1367" t="s">
        <v>165</v>
      </c>
      <c r="S1367" t="s">
        <v>119</v>
      </c>
      <c r="T1367" t="s">
        <v>164</v>
      </c>
      <c r="U1367" t="s">
        <v>118</v>
      </c>
      <c r="V1367" t="s">
        <v>2606</v>
      </c>
      <c r="W1367" t="s">
        <v>2607</v>
      </c>
      <c r="AC1367" s="44"/>
    </row>
    <row r="1368" spans="1:29" hidden="1" x14ac:dyDescent="0.25">
      <c r="A1368" t="s">
        <v>594</v>
      </c>
      <c r="B1368" t="s">
        <v>330</v>
      </c>
      <c r="C1368" t="s">
        <v>595</v>
      </c>
      <c r="D1368" t="s">
        <v>35</v>
      </c>
      <c r="E1368" t="s">
        <v>117</v>
      </c>
      <c r="I1368" t="s">
        <v>877</v>
      </c>
      <c r="J1368" t="s">
        <v>2873</v>
      </c>
      <c r="K1368" t="s">
        <v>2874</v>
      </c>
      <c r="L1368" t="s">
        <v>2875</v>
      </c>
      <c r="M1368" t="s">
        <v>2876</v>
      </c>
      <c r="N1368" t="s">
        <v>166</v>
      </c>
      <c r="O1368" t="s">
        <v>167</v>
      </c>
      <c r="P1368" t="s">
        <v>200</v>
      </c>
      <c r="Q1368" t="s">
        <v>168</v>
      </c>
      <c r="R1368" t="s">
        <v>165</v>
      </c>
      <c r="S1368" t="s">
        <v>119</v>
      </c>
      <c r="T1368" t="s">
        <v>164</v>
      </c>
      <c r="U1368" t="s">
        <v>118</v>
      </c>
      <c r="V1368" t="s">
        <v>2510</v>
      </c>
      <c r="W1368" t="s">
        <v>2472</v>
      </c>
      <c r="AC1368" s="44"/>
    </row>
    <row r="1369" spans="1:29" hidden="1" x14ac:dyDescent="0.25">
      <c r="A1369" t="s">
        <v>594</v>
      </c>
      <c r="B1369" t="s">
        <v>330</v>
      </c>
      <c r="C1369" t="s">
        <v>595</v>
      </c>
      <c r="D1369" t="s">
        <v>35</v>
      </c>
      <c r="E1369" t="s">
        <v>117</v>
      </c>
      <c r="I1369" t="s">
        <v>1068</v>
      </c>
      <c r="J1369" t="s">
        <v>2877</v>
      </c>
      <c r="K1369" t="s">
        <v>2878</v>
      </c>
      <c r="L1369" t="s">
        <v>2879</v>
      </c>
      <c r="M1369" t="s">
        <v>2880</v>
      </c>
      <c r="N1369" t="s">
        <v>166</v>
      </c>
      <c r="O1369" t="s">
        <v>167</v>
      </c>
      <c r="P1369" t="s">
        <v>200</v>
      </c>
      <c r="Q1369" t="s">
        <v>168</v>
      </c>
      <c r="R1369" t="s">
        <v>165</v>
      </c>
      <c r="S1369" t="s">
        <v>119</v>
      </c>
      <c r="T1369" t="s">
        <v>164</v>
      </c>
      <c r="U1369" t="s">
        <v>118</v>
      </c>
      <c r="V1369" t="s">
        <v>2859</v>
      </c>
      <c r="W1369" t="s">
        <v>2860</v>
      </c>
      <c r="AA1369" s="44"/>
      <c r="AB1369" s="44"/>
      <c r="AC1369" s="44"/>
    </row>
    <row r="1370" spans="1:29" hidden="1" x14ac:dyDescent="0.25">
      <c r="A1370" t="s">
        <v>594</v>
      </c>
      <c r="B1370" t="s">
        <v>330</v>
      </c>
      <c r="C1370" t="s">
        <v>595</v>
      </c>
      <c r="D1370" t="s">
        <v>35</v>
      </c>
      <c r="E1370" t="s">
        <v>117</v>
      </c>
      <c r="I1370" t="s">
        <v>599</v>
      </c>
      <c r="J1370" t="s">
        <v>825</v>
      </c>
      <c r="K1370" t="s">
        <v>2881</v>
      </c>
      <c r="L1370" t="s">
        <v>826</v>
      </c>
      <c r="M1370" t="s">
        <v>2882</v>
      </c>
      <c r="N1370" t="s">
        <v>166</v>
      </c>
      <c r="O1370" t="s">
        <v>167</v>
      </c>
      <c r="P1370" t="s">
        <v>200</v>
      </c>
      <c r="Q1370" t="s">
        <v>168</v>
      </c>
      <c r="R1370" t="s">
        <v>165</v>
      </c>
      <c r="S1370" t="s">
        <v>119</v>
      </c>
      <c r="T1370" t="s">
        <v>164</v>
      </c>
      <c r="U1370" t="s">
        <v>118</v>
      </c>
      <c r="V1370" t="s">
        <v>466</v>
      </c>
      <c r="W1370" t="s">
        <v>447</v>
      </c>
      <c r="AA1370" s="44"/>
      <c r="AB1370" s="44"/>
      <c r="AC1370" s="44"/>
    </row>
    <row r="1371" spans="1:29" hidden="1" x14ac:dyDescent="0.25">
      <c r="A1371" t="s">
        <v>594</v>
      </c>
      <c r="B1371" t="s">
        <v>330</v>
      </c>
      <c r="C1371" t="s">
        <v>595</v>
      </c>
      <c r="D1371" t="s">
        <v>35</v>
      </c>
      <c r="E1371" t="s">
        <v>117</v>
      </c>
      <c r="I1371" t="s">
        <v>900</v>
      </c>
      <c r="J1371" t="s">
        <v>2883</v>
      </c>
      <c r="K1371" t="s">
        <v>2884</v>
      </c>
      <c r="L1371" t="s">
        <v>2885</v>
      </c>
      <c r="M1371" t="s">
        <v>2886</v>
      </c>
      <c r="N1371" t="s">
        <v>166</v>
      </c>
      <c r="O1371" t="s">
        <v>167</v>
      </c>
      <c r="P1371" t="s">
        <v>200</v>
      </c>
      <c r="Q1371" t="s">
        <v>168</v>
      </c>
      <c r="R1371" t="s">
        <v>165</v>
      </c>
      <c r="S1371" t="s">
        <v>119</v>
      </c>
      <c r="T1371" t="s">
        <v>164</v>
      </c>
      <c r="U1371" t="s">
        <v>118</v>
      </c>
      <c r="V1371" t="s">
        <v>2595</v>
      </c>
      <c r="W1371" t="s">
        <v>2596</v>
      </c>
      <c r="AC1371" s="44"/>
    </row>
    <row r="1372" spans="1:29" hidden="1" x14ac:dyDescent="0.25">
      <c r="A1372" t="s">
        <v>594</v>
      </c>
      <c r="B1372" t="s">
        <v>330</v>
      </c>
      <c r="C1372" t="s">
        <v>595</v>
      </c>
      <c r="D1372" t="s">
        <v>35</v>
      </c>
      <c r="E1372" t="s">
        <v>117</v>
      </c>
      <c r="I1372" t="s">
        <v>900</v>
      </c>
      <c r="J1372" t="s">
        <v>2887</v>
      </c>
      <c r="K1372" t="s">
        <v>2888</v>
      </c>
      <c r="L1372" t="s">
        <v>2889</v>
      </c>
      <c r="M1372" t="s">
        <v>2890</v>
      </c>
      <c r="N1372" t="s">
        <v>166</v>
      </c>
      <c r="O1372" t="s">
        <v>167</v>
      </c>
      <c r="P1372" t="s">
        <v>200</v>
      </c>
      <c r="Q1372" t="s">
        <v>168</v>
      </c>
      <c r="R1372" t="s">
        <v>165</v>
      </c>
      <c r="S1372" t="s">
        <v>119</v>
      </c>
      <c r="T1372" t="s">
        <v>164</v>
      </c>
      <c r="U1372" t="s">
        <v>118</v>
      </c>
      <c r="V1372" t="s">
        <v>2595</v>
      </c>
      <c r="W1372" t="s">
        <v>2596</v>
      </c>
      <c r="AC1372" s="44"/>
    </row>
    <row r="1373" spans="1:29" hidden="1" x14ac:dyDescent="0.25">
      <c r="A1373" t="s">
        <v>594</v>
      </c>
      <c r="B1373" t="s">
        <v>330</v>
      </c>
      <c r="C1373" t="s">
        <v>595</v>
      </c>
      <c r="D1373" t="s">
        <v>35</v>
      </c>
      <c r="E1373" t="s">
        <v>117</v>
      </c>
      <c r="I1373" t="s">
        <v>900</v>
      </c>
      <c r="J1373" t="s">
        <v>2887</v>
      </c>
      <c r="K1373" t="s">
        <v>2891</v>
      </c>
      <c r="L1373" t="s">
        <v>2889</v>
      </c>
      <c r="M1373" t="s">
        <v>2892</v>
      </c>
      <c r="N1373" t="s">
        <v>166</v>
      </c>
      <c r="O1373" t="s">
        <v>167</v>
      </c>
      <c r="P1373" t="s">
        <v>200</v>
      </c>
      <c r="Q1373" t="s">
        <v>168</v>
      </c>
      <c r="R1373" t="s">
        <v>165</v>
      </c>
      <c r="S1373" t="s">
        <v>119</v>
      </c>
      <c r="T1373" t="s">
        <v>164</v>
      </c>
      <c r="U1373" t="s">
        <v>118</v>
      </c>
      <c r="V1373" t="s">
        <v>2595</v>
      </c>
      <c r="W1373" t="s">
        <v>2596</v>
      </c>
      <c r="AC1373" s="44"/>
    </row>
    <row r="1374" spans="1:29" hidden="1" x14ac:dyDescent="0.25">
      <c r="A1374" t="s">
        <v>594</v>
      </c>
      <c r="B1374" t="s">
        <v>330</v>
      </c>
      <c r="C1374" t="s">
        <v>595</v>
      </c>
      <c r="D1374" t="s">
        <v>35</v>
      </c>
      <c r="E1374" t="s">
        <v>117</v>
      </c>
      <c r="I1374" t="s">
        <v>900</v>
      </c>
      <c r="J1374" t="s">
        <v>2887</v>
      </c>
      <c r="K1374" t="s">
        <v>2893</v>
      </c>
      <c r="L1374" t="s">
        <v>2894</v>
      </c>
      <c r="M1374" t="s">
        <v>2895</v>
      </c>
      <c r="N1374" t="s">
        <v>166</v>
      </c>
      <c r="O1374" t="s">
        <v>167</v>
      </c>
      <c r="P1374" t="s">
        <v>200</v>
      </c>
      <c r="Q1374" t="s">
        <v>168</v>
      </c>
      <c r="R1374" t="s">
        <v>165</v>
      </c>
      <c r="S1374" t="s">
        <v>119</v>
      </c>
      <c r="T1374" t="s">
        <v>164</v>
      </c>
      <c r="U1374" t="s">
        <v>118</v>
      </c>
      <c r="V1374" t="s">
        <v>2595</v>
      </c>
      <c r="W1374" t="s">
        <v>2596</v>
      </c>
      <c r="AC1374" s="44"/>
    </row>
    <row r="1375" spans="1:29" hidden="1" x14ac:dyDescent="0.25">
      <c r="A1375" t="s">
        <v>594</v>
      </c>
      <c r="B1375" t="s">
        <v>330</v>
      </c>
      <c r="C1375" t="s">
        <v>595</v>
      </c>
      <c r="D1375" t="s">
        <v>35</v>
      </c>
      <c r="E1375" t="s">
        <v>117</v>
      </c>
      <c r="I1375" t="s">
        <v>613</v>
      </c>
      <c r="J1375" t="s">
        <v>2812</v>
      </c>
      <c r="K1375" t="s">
        <v>2896</v>
      </c>
      <c r="L1375" t="s">
        <v>2897</v>
      </c>
      <c r="M1375" t="s">
        <v>2898</v>
      </c>
      <c r="N1375" t="s">
        <v>166</v>
      </c>
      <c r="O1375" t="s">
        <v>167</v>
      </c>
      <c r="P1375" t="s">
        <v>200</v>
      </c>
      <c r="Q1375" t="s">
        <v>168</v>
      </c>
      <c r="R1375" t="s">
        <v>165</v>
      </c>
      <c r="S1375" t="s">
        <v>119</v>
      </c>
      <c r="T1375" t="s">
        <v>164</v>
      </c>
      <c r="U1375" t="s">
        <v>118</v>
      </c>
      <c r="V1375" t="s">
        <v>2613</v>
      </c>
      <c r="W1375" t="s">
        <v>2614</v>
      </c>
      <c r="AC1375" s="44"/>
    </row>
    <row r="1376" spans="1:29" hidden="1" x14ac:dyDescent="0.25">
      <c r="A1376" t="s">
        <v>594</v>
      </c>
      <c r="B1376" t="s">
        <v>330</v>
      </c>
      <c r="C1376" t="s">
        <v>595</v>
      </c>
      <c r="D1376" t="s">
        <v>35</v>
      </c>
      <c r="E1376" t="s">
        <v>117</v>
      </c>
      <c r="I1376" t="s">
        <v>613</v>
      </c>
      <c r="J1376" t="s">
        <v>2812</v>
      </c>
      <c r="K1376" t="s">
        <v>2899</v>
      </c>
      <c r="L1376" t="s">
        <v>2897</v>
      </c>
      <c r="M1376" t="s">
        <v>2900</v>
      </c>
      <c r="N1376" t="s">
        <v>166</v>
      </c>
      <c r="O1376" t="s">
        <v>167</v>
      </c>
      <c r="P1376" t="s">
        <v>200</v>
      </c>
      <c r="Q1376" t="s">
        <v>168</v>
      </c>
      <c r="R1376" t="s">
        <v>165</v>
      </c>
      <c r="S1376" t="s">
        <v>119</v>
      </c>
      <c r="T1376" t="s">
        <v>164</v>
      </c>
      <c r="U1376" t="s">
        <v>118</v>
      </c>
      <c r="V1376" t="s">
        <v>2613</v>
      </c>
      <c r="W1376" t="s">
        <v>2614</v>
      </c>
      <c r="AC1376" s="44"/>
    </row>
    <row r="1377" spans="1:29" hidden="1" x14ac:dyDescent="0.25">
      <c r="A1377" t="s">
        <v>594</v>
      </c>
      <c r="B1377" t="s">
        <v>330</v>
      </c>
      <c r="C1377" t="s">
        <v>595</v>
      </c>
      <c r="D1377" t="s">
        <v>35</v>
      </c>
      <c r="E1377" t="s">
        <v>117</v>
      </c>
      <c r="I1377" t="s">
        <v>613</v>
      </c>
      <c r="J1377" t="s">
        <v>2812</v>
      </c>
      <c r="K1377" t="s">
        <v>2901</v>
      </c>
      <c r="L1377" t="s">
        <v>2897</v>
      </c>
      <c r="M1377" t="s">
        <v>2815</v>
      </c>
      <c r="N1377" t="s">
        <v>166</v>
      </c>
      <c r="O1377" t="s">
        <v>167</v>
      </c>
      <c r="P1377" t="s">
        <v>200</v>
      </c>
      <c r="Q1377" t="s">
        <v>168</v>
      </c>
      <c r="R1377" t="s">
        <v>165</v>
      </c>
      <c r="S1377" t="s">
        <v>119</v>
      </c>
      <c r="T1377" t="s">
        <v>164</v>
      </c>
      <c r="U1377" t="s">
        <v>118</v>
      </c>
      <c r="V1377" t="s">
        <v>2613</v>
      </c>
      <c r="W1377" t="s">
        <v>2614</v>
      </c>
      <c r="AC1377" s="44"/>
    </row>
    <row r="1378" spans="1:29" hidden="1" x14ac:dyDescent="0.25">
      <c r="A1378" t="s">
        <v>594</v>
      </c>
      <c r="B1378" t="s">
        <v>330</v>
      </c>
      <c r="C1378" t="s">
        <v>595</v>
      </c>
      <c r="D1378" t="s">
        <v>35</v>
      </c>
      <c r="E1378" t="s">
        <v>117</v>
      </c>
      <c r="I1378" t="s">
        <v>625</v>
      </c>
      <c r="J1378" t="s">
        <v>2902</v>
      </c>
      <c r="K1378" t="s">
        <v>2903</v>
      </c>
      <c r="L1378" t="s">
        <v>2904</v>
      </c>
      <c r="M1378" t="s">
        <v>2905</v>
      </c>
      <c r="N1378" t="s">
        <v>166</v>
      </c>
      <c r="O1378" t="s">
        <v>167</v>
      </c>
      <c r="P1378" t="s">
        <v>200</v>
      </c>
      <c r="Q1378" t="s">
        <v>168</v>
      </c>
      <c r="R1378" t="s">
        <v>165</v>
      </c>
      <c r="S1378" t="s">
        <v>119</v>
      </c>
      <c r="T1378" t="s">
        <v>164</v>
      </c>
      <c r="U1378" t="s">
        <v>118</v>
      </c>
      <c r="V1378" t="s">
        <v>466</v>
      </c>
      <c r="W1378" t="s">
        <v>447</v>
      </c>
      <c r="AA1378" s="44"/>
      <c r="AB1378" s="44"/>
      <c r="AC1378" s="44"/>
    </row>
    <row r="1379" spans="1:29" hidden="1" x14ac:dyDescent="0.25">
      <c r="A1379" t="s">
        <v>594</v>
      </c>
      <c r="B1379" t="s">
        <v>330</v>
      </c>
      <c r="C1379" t="s">
        <v>595</v>
      </c>
      <c r="D1379" t="s">
        <v>35</v>
      </c>
      <c r="E1379" t="s">
        <v>117</v>
      </c>
      <c r="I1379" t="s">
        <v>2533</v>
      </c>
      <c r="J1379" t="s">
        <v>2812</v>
      </c>
      <c r="K1379" t="s">
        <v>2906</v>
      </c>
      <c r="L1379" t="s">
        <v>2897</v>
      </c>
      <c r="M1379" t="s">
        <v>2815</v>
      </c>
      <c r="N1379" t="s">
        <v>166</v>
      </c>
      <c r="O1379" t="s">
        <v>167</v>
      </c>
      <c r="P1379" t="s">
        <v>200</v>
      </c>
      <c r="Q1379" t="s">
        <v>168</v>
      </c>
      <c r="R1379" t="s">
        <v>165</v>
      </c>
      <c r="S1379" t="s">
        <v>119</v>
      </c>
      <c r="T1379" t="s">
        <v>164</v>
      </c>
      <c r="U1379" t="s">
        <v>118</v>
      </c>
      <c r="V1379" t="s">
        <v>2613</v>
      </c>
      <c r="W1379" t="s">
        <v>2614</v>
      </c>
      <c r="AC1379" s="44"/>
    </row>
    <row r="1380" spans="1:29" hidden="1" x14ac:dyDescent="0.25">
      <c r="A1380" t="s">
        <v>594</v>
      </c>
      <c r="B1380" t="s">
        <v>330</v>
      </c>
      <c r="C1380" t="s">
        <v>595</v>
      </c>
      <c r="D1380" t="s">
        <v>35</v>
      </c>
      <c r="E1380" t="s">
        <v>117</v>
      </c>
      <c r="I1380" t="s">
        <v>1038</v>
      </c>
      <c r="J1380" t="s">
        <v>2825</v>
      </c>
      <c r="K1380" t="s">
        <v>2907</v>
      </c>
      <c r="L1380" t="s">
        <v>2827</v>
      </c>
      <c r="M1380" t="s">
        <v>2828</v>
      </c>
      <c r="N1380" t="s">
        <v>166</v>
      </c>
      <c r="O1380" t="s">
        <v>167</v>
      </c>
      <c r="P1380" t="s">
        <v>200</v>
      </c>
      <c r="Q1380" t="s">
        <v>168</v>
      </c>
      <c r="R1380" t="s">
        <v>165</v>
      </c>
      <c r="S1380" t="s">
        <v>119</v>
      </c>
      <c r="T1380" t="s">
        <v>164</v>
      </c>
      <c r="U1380" t="s">
        <v>118</v>
      </c>
      <c r="V1380" t="s">
        <v>1674</v>
      </c>
      <c r="W1380" t="s">
        <v>1675</v>
      </c>
      <c r="AA1380" s="44"/>
    </row>
    <row r="1381" spans="1:29" hidden="1" x14ac:dyDescent="0.25">
      <c r="A1381" t="s">
        <v>594</v>
      </c>
      <c r="B1381" t="s">
        <v>330</v>
      </c>
      <c r="C1381" t="s">
        <v>595</v>
      </c>
      <c r="D1381" t="s">
        <v>35</v>
      </c>
      <c r="E1381" t="s">
        <v>117</v>
      </c>
      <c r="I1381" t="s">
        <v>1437</v>
      </c>
      <c r="J1381" t="s">
        <v>2855</v>
      </c>
      <c r="K1381" t="s">
        <v>2908</v>
      </c>
      <c r="L1381" t="s">
        <v>2857</v>
      </c>
      <c r="M1381" t="s">
        <v>2858</v>
      </c>
      <c r="N1381" t="s">
        <v>166</v>
      </c>
      <c r="O1381" t="s">
        <v>167</v>
      </c>
      <c r="P1381" t="s">
        <v>200</v>
      </c>
      <c r="Q1381" t="s">
        <v>168</v>
      </c>
      <c r="R1381" t="s">
        <v>165</v>
      </c>
      <c r="S1381" t="s">
        <v>119</v>
      </c>
      <c r="T1381" t="s">
        <v>164</v>
      </c>
      <c r="U1381" t="s">
        <v>118</v>
      </c>
      <c r="V1381" t="s">
        <v>2859</v>
      </c>
      <c r="W1381" t="s">
        <v>2860</v>
      </c>
      <c r="AC1381" s="44"/>
    </row>
    <row r="1382" spans="1:29" hidden="1" x14ac:dyDescent="0.25">
      <c r="A1382" t="s">
        <v>594</v>
      </c>
      <c r="B1382" t="s">
        <v>330</v>
      </c>
      <c r="C1382" t="s">
        <v>595</v>
      </c>
      <c r="D1382" t="s">
        <v>35</v>
      </c>
      <c r="E1382" t="s">
        <v>117</v>
      </c>
      <c r="I1382" t="s">
        <v>1437</v>
      </c>
      <c r="J1382" t="s">
        <v>2855</v>
      </c>
      <c r="K1382" t="s">
        <v>2909</v>
      </c>
      <c r="L1382" t="s">
        <v>2857</v>
      </c>
      <c r="M1382" t="s">
        <v>2858</v>
      </c>
      <c r="N1382" t="s">
        <v>166</v>
      </c>
      <c r="O1382" t="s">
        <v>167</v>
      </c>
      <c r="P1382" t="s">
        <v>200</v>
      </c>
      <c r="Q1382" t="s">
        <v>168</v>
      </c>
      <c r="R1382" t="s">
        <v>165</v>
      </c>
      <c r="S1382" t="s">
        <v>597</v>
      </c>
      <c r="T1382" t="s">
        <v>164</v>
      </c>
      <c r="U1382" t="s">
        <v>118</v>
      </c>
      <c r="V1382" t="s">
        <v>2859</v>
      </c>
      <c r="W1382" t="s">
        <v>2860</v>
      </c>
      <c r="AA1382" s="44"/>
      <c r="AB1382" s="44"/>
      <c r="AC1382" s="44"/>
    </row>
    <row r="1383" spans="1:29" hidden="1" x14ac:dyDescent="0.25">
      <c r="A1383" t="s">
        <v>594</v>
      </c>
      <c r="B1383" t="s">
        <v>330</v>
      </c>
      <c r="C1383" t="s">
        <v>595</v>
      </c>
      <c r="D1383" t="s">
        <v>35</v>
      </c>
      <c r="E1383" t="s">
        <v>117</v>
      </c>
      <c r="I1383" t="s">
        <v>611</v>
      </c>
      <c r="J1383" t="s">
        <v>2861</v>
      </c>
      <c r="K1383" t="s">
        <v>2910</v>
      </c>
      <c r="L1383" t="s">
        <v>2863</v>
      </c>
      <c r="M1383" t="s">
        <v>2864</v>
      </c>
      <c r="N1383" t="s">
        <v>166</v>
      </c>
      <c r="O1383" t="s">
        <v>167</v>
      </c>
      <c r="P1383" t="s">
        <v>200</v>
      </c>
      <c r="Q1383" t="s">
        <v>168</v>
      </c>
      <c r="R1383" t="s">
        <v>165</v>
      </c>
      <c r="S1383" t="s">
        <v>597</v>
      </c>
      <c r="T1383" t="s">
        <v>164</v>
      </c>
      <c r="U1383" t="s">
        <v>118</v>
      </c>
      <c r="V1383" t="s">
        <v>2745</v>
      </c>
      <c r="W1383" t="s">
        <v>2746</v>
      </c>
      <c r="AC1383" s="44"/>
    </row>
    <row r="1384" spans="1:29" hidden="1" x14ac:dyDescent="0.25">
      <c r="A1384" t="s">
        <v>594</v>
      </c>
      <c r="B1384" t="s">
        <v>330</v>
      </c>
      <c r="C1384" t="s">
        <v>595</v>
      </c>
      <c r="D1384" t="s">
        <v>35</v>
      </c>
      <c r="E1384" t="s">
        <v>117</v>
      </c>
      <c r="I1384" t="s">
        <v>611</v>
      </c>
      <c r="J1384" t="s">
        <v>2861</v>
      </c>
      <c r="K1384" t="s">
        <v>2911</v>
      </c>
      <c r="L1384" t="s">
        <v>2912</v>
      </c>
      <c r="M1384" t="s">
        <v>2866</v>
      </c>
      <c r="N1384" t="s">
        <v>166</v>
      </c>
      <c r="O1384" t="s">
        <v>167</v>
      </c>
      <c r="P1384" t="s">
        <v>200</v>
      </c>
      <c r="Q1384" t="s">
        <v>168</v>
      </c>
      <c r="R1384" t="s">
        <v>165</v>
      </c>
      <c r="S1384" t="s">
        <v>597</v>
      </c>
      <c r="T1384" t="s">
        <v>164</v>
      </c>
      <c r="U1384" t="s">
        <v>118</v>
      </c>
      <c r="V1384" t="s">
        <v>2745</v>
      </c>
      <c r="W1384" t="s">
        <v>2746</v>
      </c>
      <c r="AC1384" s="44"/>
    </row>
    <row r="1385" spans="1:29" hidden="1" x14ac:dyDescent="0.25">
      <c r="A1385" t="s">
        <v>594</v>
      </c>
      <c r="B1385" t="s">
        <v>330</v>
      </c>
      <c r="C1385" t="s">
        <v>595</v>
      </c>
      <c r="D1385" t="s">
        <v>35</v>
      </c>
      <c r="E1385" t="s">
        <v>117</v>
      </c>
      <c r="I1385" t="s">
        <v>611</v>
      </c>
      <c r="J1385" t="s">
        <v>2861</v>
      </c>
      <c r="K1385" t="s">
        <v>2913</v>
      </c>
      <c r="L1385" t="s">
        <v>2912</v>
      </c>
      <c r="M1385" t="s">
        <v>2868</v>
      </c>
      <c r="N1385" t="s">
        <v>166</v>
      </c>
      <c r="O1385" t="s">
        <v>167</v>
      </c>
      <c r="P1385" t="s">
        <v>200</v>
      </c>
      <c r="Q1385" t="s">
        <v>168</v>
      </c>
      <c r="R1385" t="s">
        <v>165</v>
      </c>
      <c r="S1385" t="s">
        <v>597</v>
      </c>
      <c r="T1385" t="s">
        <v>164</v>
      </c>
      <c r="U1385" t="s">
        <v>118</v>
      </c>
      <c r="V1385" t="s">
        <v>2745</v>
      </c>
      <c r="W1385" t="s">
        <v>2746</v>
      </c>
      <c r="AC1385" s="44"/>
    </row>
    <row r="1386" spans="1:29" hidden="1" x14ac:dyDescent="0.25">
      <c r="A1386" t="s">
        <v>594</v>
      </c>
      <c r="B1386" t="s">
        <v>330</v>
      </c>
      <c r="C1386" t="s">
        <v>595</v>
      </c>
      <c r="D1386" t="s">
        <v>35</v>
      </c>
      <c r="E1386" t="s">
        <v>117</v>
      </c>
      <c r="I1386" t="s">
        <v>612</v>
      </c>
      <c r="J1386" t="s">
        <v>2873</v>
      </c>
      <c r="K1386" t="s">
        <v>2914</v>
      </c>
      <c r="L1386" t="s">
        <v>2875</v>
      </c>
      <c r="M1386" t="s">
        <v>2876</v>
      </c>
      <c r="N1386" t="s">
        <v>166</v>
      </c>
      <c r="O1386" t="s">
        <v>167</v>
      </c>
      <c r="P1386" t="s">
        <v>200</v>
      </c>
      <c r="Q1386" t="s">
        <v>168</v>
      </c>
      <c r="R1386" t="s">
        <v>165</v>
      </c>
      <c r="S1386" t="s">
        <v>597</v>
      </c>
      <c r="T1386" t="s">
        <v>164</v>
      </c>
      <c r="U1386" t="s">
        <v>118</v>
      </c>
      <c r="V1386" t="s">
        <v>2510</v>
      </c>
      <c r="W1386" t="s">
        <v>2472</v>
      </c>
      <c r="AA1386" s="44"/>
      <c r="AC1386" s="44"/>
    </row>
    <row r="1387" spans="1:29" hidden="1" x14ac:dyDescent="0.25">
      <c r="A1387" t="s">
        <v>594</v>
      </c>
      <c r="B1387" t="s">
        <v>330</v>
      </c>
      <c r="C1387" t="s">
        <v>595</v>
      </c>
      <c r="D1387" t="s">
        <v>35</v>
      </c>
      <c r="E1387" t="s">
        <v>117</v>
      </c>
      <c r="I1387" t="s">
        <v>1181</v>
      </c>
      <c r="J1387" t="s">
        <v>2915</v>
      </c>
      <c r="K1387" t="s">
        <v>2916</v>
      </c>
      <c r="L1387" t="s">
        <v>2917</v>
      </c>
      <c r="M1387" t="s">
        <v>2918</v>
      </c>
      <c r="N1387" t="s">
        <v>166</v>
      </c>
      <c r="O1387" t="s">
        <v>167</v>
      </c>
      <c r="P1387" t="s">
        <v>200</v>
      </c>
      <c r="Q1387" t="s">
        <v>168</v>
      </c>
      <c r="R1387" t="s">
        <v>165</v>
      </c>
      <c r="S1387" t="s">
        <v>597</v>
      </c>
      <c r="T1387" t="s">
        <v>164</v>
      </c>
      <c r="U1387" t="s">
        <v>118</v>
      </c>
      <c r="V1387" t="s">
        <v>2859</v>
      </c>
      <c r="W1387" t="s">
        <v>2860</v>
      </c>
      <c r="AA1387" s="44"/>
      <c r="AC1387" s="44"/>
    </row>
    <row r="1388" spans="1:29" hidden="1" x14ac:dyDescent="0.25">
      <c r="A1388" t="s">
        <v>594</v>
      </c>
      <c r="B1388" t="s">
        <v>330</v>
      </c>
      <c r="C1388" t="s">
        <v>595</v>
      </c>
      <c r="D1388" t="s">
        <v>35</v>
      </c>
      <c r="E1388" t="s">
        <v>117</v>
      </c>
      <c r="I1388" t="s">
        <v>778</v>
      </c>
      <c r="J1388" t="s">
        <v>2869</v>
      </c>
      <c r="K1388" t="s">
        <v>2919</v>
      </c>
      <c r="L1388" t="s">
        <v>2871</v>
      </c>
      <c r="M1388" t="s">
        <v>2872</v>
      </c>
      <c r="N1388" t="s">
        <v>166</v>
      </c>
      <c r="O1388" t="s">
        <v>167</v>
      </c>
      <c r="P1388" t="s">
        <v>200</v>
      </c>
      <c r="Q1388" t="s">
        <v>168</v>
      </c>
      <c r="R1388" t="s">
        <v>165</v>
      </c>
      <c r="S1388" t="s">
        <v>119</v>
      </c>
      <c r="T1388" t="s">
        <v>164</v>
      </c>
      <c r="U1388" t="s">
        <v>118</v>
      </c>
      <c r="V1388" t="s">
        <v>2606</v>
      </c>
      <c r="W1388" t="s">
        <v>2607</v>
      </c>
      <c r="AA1388" s="44"/>
      <c r="AB1388" s="44"/>
      <c r="AC1388" s="44"/>
    </row>
    <row r="1389" spans="1:29" hidden="1" x14ac:dyDescent="0.25">
      <c r="A1389" t="s">
        <v>594</v>
      </c>
      <c r="B1389" t="s">
        <v>330</v>
      </c>
      <c r="C1389" t="s">
        <v>595</v>
      </c>
      <c r="D1389" t="s">
        <v>35</v>
      </c>
      <c r="E1389" t="s">
        <v>117</v>
      </c>
      <c r="I1389" t="s">
        <v>835</v>
      </c>
      <c r="J1389" t="s">
        <v>2902</v>
      </c>
      <c r="K1389" t="s">
        <v>2920</v>
      </c>
      <c r="L1389" t="s">
        <v>2904</v>
      </c>
      <c r="M1389" t="s">
        <v>2905</v>
      </c>
      <c r="N1389" t="s">
        <v>166</v>
      </c>
      <c r="O1389" t="s">
        <v>167</v>
      </c>
      <c r="P1389" t="s">
        <v>200</v>
      </c>
      <c r="Q1389" t="s">
        <v>168</v>
      </c>
      <c r="R1389" t="s">
        <v>165</v>
      </c>
      <c r="S1389" t="s">
        <v>597</v>
      </c>
      <c r="T1389" t="s">
        <v>164</v>
      </c>
      <c r="U1389" t="s">
        <v>118</v>
      </c>
      <c r="V1389" t="s">
        <v>466</v>
      </c>
      <c r="W1389" t="s">
        <v>447</v>
      </c>
      <c r="AA1389" s="44"/>
    </row>
    <row r="1390" spans="1:29" hidden="1" x14ac:dyDescent="0.25">
      <c r="A1390" t="s">
        <v>594</v>
      </c>
      <c r="B1390" t="s">
        <v>330</v>
      </c>
      <c r="C1390" t="s">
        <v>595</v>
      </c>
      <c r="D1390" t="s">
        <v>35</v>
      </c>
      <c r="E1390" t="s">
        <v>117</v>
      </c>
      <c r="I1390" t="s">
        <v>835</v>
      </c>
      <c r="J1390" t="s">
        <v>2855</v>
      </c>
      <c r="K1390" t="s">
        <v>2921</v>
      </c>
      <c r="L1390" t="s">
        <v>2857</v>
      </c>
      <c r="M1390" t="s">
        <v>2858</v>
      </c>
      <c r="N1390" t="s">
        <v>166</v>
      </c>
      <c r="O1390" t="s">
        <v>167</v>
      </c>
      <c r="P1390" t="s">
        <v>200</v>
      </c>
      <c r="Q1390" t="s">
        <v>168</v>
      </c>
      <c r="R1390" t="s">
        <v>165</v>
      </c>
      <c r="S1390" t="s">
        <v>119</v>
      </c>
      <c r="T1390" t="s">
        <v>228</v>
      </c>
      <c r="U1390" t="s">
        <v>834</v>
      </c>
      <c r="V1390" t="s">
        <v>2859</v>
      </c>
      <c r="W1390" t="s">
        <v>2860</v>
      </c>
      <c r="AA1390" s="44"/>
    </row>
    <row r="1391" spans="1:29" hidden="1" x14ac:dyDescent="0.25">
      <c r="A1391" t="s">
        <v>594</v>
      </c>
      <c r="B1391" t="s">
        <v>330</v>
      </c>
      <c r="C1391" t="s">
        <v>595</v>
      </c>
      <c r="D1391" t="s">
        <v>35</v>
      </c>
      <c r="E1391" t="s">
        <v>117</v>
      </c>
      <c r="I1391" t="s">
        <v>820</v>
      </c>
      <c r="J1391" t="s">
        <v>2922</v>
      </c>
      <c r="K1391" t="s">
        <v>2923</v>
      </c>
      <c r="L1391" t="s">
        <v>2924</v>
      </c>
      <c r="M1391" t="s">
        <v>2925</v>
      </c>
      <c r="N1391" t="s">
        <v>166</v>
      </c>
      <c r="O1391" t="s">
        <v>167</v>
      </c>
      <c r="P1391" t="s">
        <v>200</v>
      </c>
      <c r="Q1391" t="s">
        <v>168</v>
      </c>
      <c r="R1391" t="s">
        <v>165</v>
      </c>
      <c r="S1391" t="s">
        <v>597</v>
      </c>
      <c r="T1391" t="s">
        <v>164</v>
      </c>
      <c r="U1391" t="s">
        <v>118</v>
      </c>
      <c r="V1391" t="s">
        <v>2859</v>
      </c>
      <c r="W1391" t="s">
        <v>2860</v>
      </c>
      <c r="AA1391" s="44"/>
    </row>
    <row r="1392" spans="1:29" hidden="1" x14ac:dyDescent="0.25">
      <c r="A1392" t="s">
        <v>594</v>
      </c>
      <c r="B1392" t="s">
        <v>330</v>
      </c>
      <c r="C1392" t="s">
        <v>595</v>
      </c>
      <c r="D1392" t="s">
        <v>35</v>
      </c>
      <c r="E1392" t="s">
        <v>117</v>
      </c>
      <c r="I1392" t="s">
        <v>2926</v>
      </c>
      <c r="J1392" t="s">
        <v>2877</v>
      </c>
      <c r="K1392" t="s">
        <v>2927</v>
      </c>
      <c r="L1392" t="s">
        <v>2879</v>
      </c>
      <c r="M1392" t="s">
        <v>2880</v>
      </c>
      <c r="N1392" t="s">
        <v>166</v>
      </c>
      <c r="O1392" t="s">
        <v>167</v>
      </c>
      <c r="P1392" t="s">
        <v>200</v>
      </c>
      <c r="Q1392" t="s">
        <v>168</v>
      </c>
      <c r="R1392" t="s">
        <v>165</v>
      </c>
      <c r="S1392" t="s">
        <v>119</v>
      </c>
      <c r="T1392" t="s">
        <v>164</v>
      </c>
      <c r="U1392" t="s">
        <v>118</v>
      </c>
      <c r="V1392" t="s">
        <v>2859</v>
      </c>
      <c r="W1392" t="s">
        <v>2860</v>
      </c>
      <c r="AA1392" s="44"/>
    </row>
    <row r="1393" spans="1:29" hidden="1" x14ac:dyDescent="0.25">
      <c r="A1393" t="s">
        <v>594</v>
      </c>
      <c r="B1393" t="s">
        <v>330</v>
      </c>
      <c r="C1393" t="s">
        <v>595</v>
      </c>
      <c r="D1393" t="s">
        <v>88</v>
      </c>
      <c r="E1393" t="s">
        <v>117</v>
      </c>
      <c r="I1393" t="s">
        <v>2181</v>
      </c>
      <c r="J1393" t="s">
        <v>2928</v>
      </c>
      <c r="K1393" t="s">
        <v>2929</v>
      </c>
      <c r="L1393" t="s">
        <v>2930</v>
      </c>
      <c r="M1393" t="s">
        <v>2931</v>
      </c>
      <c r="N1393" t="s">
        <v>166</v>
      </c>
      <c r="O1393" t="s">
        <v>167</v>
      </c>
      <c r="P1393" t="s">
        <v>200</v>
      </c>
      <c r="Q1393" t="s">
        <v>168</v>
      </c>
      <c r="R1393" t="s">
        <v>165</v>
      </c>
      <c r="S1393" t="s">
        <v>597</v>
      </c>
      <c r="T1393" t="s">
        <v>164</v>
      </c>
      <c r="U1393" t="s">
        <v>118</v>
      </c>
      <c r="V1393" t="s">
        <v>2724</v>
      </c>
      <c r="W1393" t="s">
        <v>2725</v>
      </c>
      <c r="AA1393" s="44"/>
    </row>
    <row r="1394" spans="1:29" hidden="1" x14ac:dyDescent="0.25">
      <c r="A1394" t="s">
        <v>594</v>
      </c>
      <c r="B1394" t="s">
        <v>330</v>
      </c>
      <c r="C1394" t="s">
        <v>850</v>
      </c>
      <c r="D1394" t="s">
        <v>53</v>
      </c>
      <c r="E1394" t="s">
        <v>117</v>
      </c>
      <c r="I1394" t="s">
        <v>2932</v>
      </c>
      <c r="J1394" t="s">
        <v>2933</v>
      </c>
      <c r="K1394" t="s">
        <v>2934</v>
      </c>
      <c r="L1394" t="s">
        <v>2935</v>
      </c>
      <c r="M1394" t="s">
        <v>2936</v>
      </c>
      <c r="N1394" t="s">
        <v>166</v>
      </c>
      <c r="O1394" t="s">
        <v>167</v>
      </c>
      <c r="P1394" t="s">
        <v>200</v>
      </c>
      <c r="Q1394" t="s">
        <v>168</v>
      </c>
      <c r="R1394" t="s">
        <v>165</v>
      </c>
      <c r="S1394" t="s">
        <v>119</v>
      </c>
      <c r="T1394" t="s">
        <v>164</v>
      </c>
      <c r="U1394" t="s">
        <v>118</v>
      </c>
      <c r="V1394" t="s">
        <v>2859</v>
      </c>
      <c r="W1394" t="s">
        <v>2860</v>
      </c>
      <c r="AC1394" s="44"/>
    </row>
    <row r="1395" spans="1:29" hidden="1" x14ac:dyDescent="0.25">
      <c r="A1395" t="s">
        <v>594</v>
      </c>
      <c r="B1395" t="s">
        <v>333</v>
      </c>
      <c r="C1395" t="s">
        <v>595</v>
      </c>
      <c r="D1395" t="s">
        <v>208</v>
      </c>
      <c r="E1395" t="s">
        <v>117</v>
      </c>
      <c r="I1395" t="s">
        <v>1190</v>
      </c>
      <c r="J1395" t="s">
        <v>2937</v>
      </c>
      <c r="K1395" t="s">
        <v>2938</v>
      </c>
      <c r="L1395" t="s">
        <v>2939</v>
      </c>
      <c r="M1395" t="s">
        <v>2940</v>
      </c>
      <c r="N1395" t="s">
        <v>166</v>
      </c>
      <c r="O1395" t="s">
        <v>167</v>
      </c>
      <c r="P1395" t="s">
        <v>200</v>
      </c>
      <c r="Q1395" t="s">
        <v>168</v>
      </c>
      <c r="R1395" t="s">
        <v>165</v>
      </c>
      <c r="S1395" t="s">
        <v>119</v>
      </c>
      <c r="T1395" t="s">
        <v>228</v>
      </c>
      <c r="U1395" t="s">
        <v>602</v>
      </c>
      <c r="V1395" t="s">
        <v>1496</v>
      </c>
      <c r="W1395" t="s">
        <v>1491</v>
      </c>
      <c r="AB1395" s="44"/>
    </row>
    <row r="1396" spans="1:29" hidden="1" x14ac:dyDescent="0.25">
      <c r="A1396" t="s">
        <v>594</v>
      </c>
      <c r="B1396" t="s">
        <v>333</v>
      </c>
      <c r="C1396" t="s">
        <v>775</v>
      </c>
      <c r="D1396" t="s">
        <v>208</v>
      </c>
      <c r="E1396" t="s">
        <v>117</v>
      </c>
      <c r="I1396" t="s">
        <v>948</v>
      </c>
      <c r="J1396" t="s">
        <v>2941</v>
      </c>
      <c r="K1396" t="s">
        <v>2942</v>
      </c>
      <c r="L1396" t="s">
        <v>2943</v>
      </c>
      <c r="M1396" t="s">
        <v>1534</v>
      </c>
      <c r="N1396" t="s">
        <v>166</v>
      </c>
      <c r="O1396" t="s">
        <v>167</v>
      </c>
      <c r="P1396" t="s">
        <v>200</v>
      </c>
      <c r="Q1396" t="s">
        <v>168</v>
      </c>
      <c r="R1396" t="s">
        <v>165</v>
      </c>
      <c r="S1396" t="s">
        <v>119</v>
      </c>
      <c r="T1396" t="s">
        <v>228</v>
      </c>
      <c r="U1396" t="s">
        <v>795</v>
      </c>
      <c r="V1396" t="s">
        <v>2859</v>
      </c>
      <c r="W1396" t="s">
        <v>2860</v>
      </c>
      <c r="AC1396" s="44"/>
    </row>
    <row r="1397" spans="1:29" hidden="1" x14ac:dyDescent="0.25">
      <c r="A1397" t="s">
        <v>594</v>
      </c>
      <c r="B1397" t="s">
        <v>333</v>
      </c>
      <c r="C1397" t="s">
        <v>850</v>
      </c>
      <c r="D1397" t="s">
        <v>225</v>
      </c>
      <c r="E1397" t="s">
        <v>117</v>
      </c>
      <c r="I1397" t="s">
        <v>793</v>
      </c>
      <c r="J1397" t="s">
        <v>2944</v>
      </c>
      <c r="K1397" t="s">
        <v>2945</v>
      </c>
      <c r="L1397" t="s">
        <v>2946</v>
      </c>
      <c r="M1397" t="s">
        <v>2947</v>
      </c>
      <c r="N1397" t="s">
        <v>1308</v>
      </c>
      <c r="O1397" t="s">
        <v>167</v>
      </c>
      <c r="P1397" t="s">
        <v>1309</v>
      </c>
      <c r="Q1397" t="s">
        <v>168</v>
      </c>
      <c r="R1397" t="s">
        <v>165</v>
      </c>
      <c r="S1397" t="s">
        <v>597</v>
      </c>
      <c r="T1397" t="s">
        <v>164</v>
      </c>
      <c r="U1397" t="s">
        <v>789</v>
      </c>
      <c r="V1397" t="s">
        <v>2948</v>
      </c>
      <c r="W1397" t="s">
        <v>2949</v>
      </c>
      <c r="AA1397" s="44"/>
    </row>
    <row r="1398" spans="1:29" hidden="1" x14ac:dyDescent="0.25">
      <c r="A1398" t="s">
        <v>594</v>
      </c>
      <c r="B1398" t="s">
        <v>337</v>
      </c>
      <c r="C1398" t="s">
        <v>595</v>
      </c>
      <c r="D1398" t="s">
        <v>35</v>
      </c>
      <c r="E1398" t="s">
        <v>117</v>
      </c>
      <c r="I1398" t="s">
        <v>605</v>
      </c>
      <c r="J1398" t="s">
        <v>2950</v>
      </c>
      <c r="K1398" t="s">
        <v>2951</v>
      </c>
      <c r="L1398" t="s">
        <v>2952</v>
      </c>
      <c r="M1398" t="s">
        <v>2882</v>
      </c>
      <c r="N1398" t="s">
        <v>166</v>
      </c>
      <c r="O1398" t="s">
        <v>167</v>
      </c>
      <c r="P1398" t="s">
        <v>200</v>
      </c>
      <c r="Q1398" t="s">
        <v>168</v>
      </c>
      <c r="R1398" t="s">
        <v>165</v>
      </c>
      <c r="S1398" t="s">
        <v>119</v>
      </c>
      <c r="T1398" t="s">
        <v>164</v>
      </c>
      <c r="U1398" t="s">
        <v>118</v>
      </c>
      <c r="V1398" t="s">
        <v>466</v>
      </c>
      <c r="W1398" t="s">
        <v>447</v>
      </c>
      <c r="AB1398" s="44"/>
      <c r="AC1398" s="44"/>
    </row>
    <row r="1399" spans="1:29" hidden="1" x14ac:dyDescent="0.25">
      <c r="A1399" t="s">
        <v>594</v>
      </c>
      <c r="B1399" t="s">
        <v>337</v>
      </c>
      <c r="C1399" t="s">
        <v>595</v>
      </c>
      <c r="D1399" t="s">
        <v>35</v>
      </c>
      <c r="E1399" t="s">
        <v>117</v>
      </c>
      <c r="I1399" t="s">
        <v>630</v>
      </c>
      <c r="J1399" t="s">
        <v>2950</v>
      </c>
      <c r="K1399" t="s">
        <v>2953</v>
      </c>
      <c r="L1399" t="s">
        <v>2952</v>
      </c>
      <c r="M1399" t="s">
        <v>2882</v>
      </c>
      <c r="N1399" t="s">
        <v>166</v>
      </c>
      <c r="O1399" t="s">
        <v>167</v>
      </c>
      <c r="P1399" t="s">
        <v>200</v>
      </c>
      <c r="Q1399" t="s">
        <v>168</v>
      </c>
      <c r="R1399" t="s">
        <v>165</v>
      </c>
      <c r="S1399" t="s">
        <v>597</v>
      </c>
      <c r="T1399" t="s">
        <v>164</v>
      </c>
      <c r="U1399" t="s">
        <v>118</v>
      </c>
      <c r="V1399" t="s">
        <v>466</v>
      </c>
      <c r="W1399" t="s">
        <v>447</v>
      </c>
      <c r="AA1399" s="44"/>
      <c r="AB1399" s="44"/>
    </row>
    <row r="1400" spans="1:29" hidden="1" x14ac:dyDescent="0.25">
      <c r="A1400" t="s">
        <v>594</v>
      </c>
      <c r="B1400" t="s">
        <v>337</v>
      </c>
      <c r="C1400" t="s">
        <v>595</v>
      </c>
      <c r="D1400" t="s">
        <v>67</v>
      </c>
      <c r="E1400" t="s">
        <v>117</v>
      </c>
      <c r="I1400" t="s">
        <v>2846</v>
      </c>
      <c r="J1400" t="s">
        <v>2954</v>
      </c>
      <c r="K1400" t="s">
        <v>2955</v>
      </c>
      <c r="L1400" t="s">
        <v>2956</v>
      </c>
      <c r="M1400" t="s">
        <v>2957</v>
      </c>
      <c r="N1400" t="s">
        <v>166</v>
      </c>
      <c r="O1400" t="s">
        <v>167</v>
      </c>
      <c r="P1400" t="s">
        <v>200</v>
      </c>
      <c r="Q1400" t="s">
        <v>168</v>
      </c>
      <c r="R1400" t="s">
        <v>165</v>
      </c>
      <c r="S1400" t="s">
        <v>119</v>
      </c>
      <c r="T1400" t="s">
        <v>164</v>
      </c>
      <c r="U1400" t="s">
        <v>118</v>
      </c>
      <c r="V1400" t="s">
        <v>466</v>
      </c>
      <c r="W1400" t="s">
        <v>447</v>
      </c>
      <c r="AC1400" s="44"/>
    </row>
    <row r="1401" spans="1:29" hidden="1" x14ac:dyDescent="0.25">
      <c r="A1401" t="s">
        <v>594</v>
      </c>
      <c r="B1401" t="s">
        <v>337</v>
      </c>
      <c r="C1401" t="s">
        <v>595</v>
      </c>
      <c r="D1401" t="s">
        <v>67</v>
      </c>
      <c r="E1401" t="s">
        <v>117</v>
      </c>
      <c r="I1401" t="s">
        <v>829</v>
      </c>
      <c r="J1401" t="s">
        <v>2954</v>
      </c>
      <c r="K1401" t="s">
        <v>2958</v>
      </c>
      <c r="L1401" t="s">
        <v>2956</v>
      </c>
      <c r="M1401" t="s">
        <v>2957</v>
      </c>
      <c r="N1401" t="s">
        <v>166</v>
      </c>
      <c r="O1401" t="s">
        <v>167</v>
      </c>
      <c r="P1401" t="s">
        <v>200</v>
      </c>
      <c r="Q1401" t="s">
        <v>168</v>
      </c>
      <c r="R1401" t="s">
        <v>165</v>
      </c>
      <c r="S1401" t="s">
        <v>597</v>
      </c>
      <c r="T1401" t="s">
        <v>164</v>
      </c>
      <c r="U1401" t="s">
        <v>118</v>
      </c>
      <c r="V1401" t="s">
        <v>466</v>
      </c>
      <c r="W1401" t="s">
        <v>447</v>
      </c>
      <c r="AC1401" s="44"/>
    </row>
    <row r="1402" spans="1:29" hidden="1" x14ac:dyDescent="0.25">
      <c r="A1402" t="s">
        <v>594</v>
      </c>
      <c r="B1402" t="s">
        <v>337</v>
      </c>
      <c r="C1402" t="s">
        <v>595</v>
      </c>
      <c r="D1402" t="s">
        <v>67</v>
      </c>
      <c r="E1402" t="s">
        <v>117</v>
      </c>
      <c r="I1402" t="s">
        <v>829</v>
      </c>
      <c r="J1402" t="s">
        <v>2954</v>
      </c>
      <c r="K1402" t="s">
        <v>2959</v>
      </c>
      <c r="L1402" t="s">
        <v>2956</v>
      </c>
      <c r="M1402" t="s">
        <v>2957</v>
      </c>
      <c r="N1402" t="s">
        <v>166</v>
      </c>
      <c r="O1402" t="s">
        <v>167</v>
      </c>
      <c r="P1402" t="s">
        <v>200</v>
      </c>
      <c r="Q1402" t="s">
        <v>168</v>
      </c>
      <c r="R1402" t="s">
        <v>165</v>
      </c>
      <c r="S1402" t="s">
        <v>119</v>
      </c>
      <c r="T1402" t="s">
        <v>164</v>
      </c>
      <c r="U1402" t="s">
        <v>118</v>
      </c>
      <c r="V1402" t="s">
        <v>466</v>
      </c>
      <c r="W1402" t="s">
        <v>447</v>
      </c>
      <c r="AA1402" s="44"/>
      <c r="AC1402" s="44"/>
    </row>
    <row r="1403" spans="1:29" hidden="1" x14ac:dyDescent="0.25">
      <c r="A1403" t="s">
        <v>594</v>
      </c>
      <c r="B1403" t="s">
        <v>337</v>
      </c>
      <c r="C1403" t="s">
        <v>595</v>
      </c>
      <c r="D1403" t="s">
        <v>67</v>
      </c>
      <c r="E1403" t="s">
        <v>117</v>
      </c>
      <c r="I1403" t="s">
        <v>778</v>
      </c>
      <c r="J1403" t="s">
        <v>2954</v>
      </c>
      <c r="K1403" t="s">
        <v>2960</v>
      </c>
      <c r="L1403" t="s">
        <v>2956</v>
      </c>
      <c r="M1403" t="s">
        <v>2957</v>
      </c>
      <c r="N1403" t="s">
        <v>166</v>
      </c>
      <c r="O1403" t="s">
        <v>167</v>
      </c>
      <c r="P1403" t="s">
        <v>200</v>
      </c>
      <c r="Q1403" t="s">
        <v>168</v>
      </c>
      <c r="R1403" t="s">
        <v>165</v>
      </c>
      <c r="S1403" t="s">
        <v>597</v>
      </c>
      <c r="T1403" t="s">
        <v>164</v>
      </c>
      <c r="U1403" t="s">
        <v>118</v>
      </c>
      <c r="V1403" t="s">
        <v>466</v>
      </c>
      <c r="W1403" t="s">
        <v>447</v>
      </c>
      <c r="AA1403" s="44"/>
      <c r="AB1403" s="44"/>
      <c r="AC1403" s="44"/>
    </row>
    <row r="1404" spans="1:29" hidden="1" x14ac:dyDescent="0.25">
      <c r="A1404" t="s">
        <v>594</v>
      </c>
      <c r="B1404" t="s">
        <v>340</v>
      </c>
      <c r="C1404" t="s">
        <v>595</v>
      </c>
      <c r="D1404" t="s">
        <v>67</v>
      </c>
      <c r="E1404" t="s">
        <v>117</v>
      </c>
      <c r="I1404" t="s">
        <v>1425</v>
      </c>
      <c r="J1404" t="s">
        <v>2961</v>
      </c>
      <c r="K1404" t="s">
        <v>2962</v>
      </c>
      <c r="L1404" t="s">
        <v>2963</v>
      </c>
      <c r="M1404" t="s">
        <v>2964</v>
      </c>
      <c r="N1404" t="s">
        <v>166</v>
      </c>
      <c r="O1404" t="s">
        <v>167</v>
      </c>
      <c r="P1404" t="s">
        <v>200</v>
      </c>
      <c r="Q1404" t="s">
        <v>168</v>
      </c>
      <c r="R1404" t="s">
        <v>165</v>
      </c>
      <c r="S1404" t="s">
        <v>119</v>
      </c>
      <c r="T1404" t="s">
        <v>164</v>
      </c>
      <c r="U1404" t="s">
        <v>118</v>
      </c>
      <c r="V1404" t="s">
        <v>2965</v>
      </c>
      <c r="W1404" t="s">
        <v>2966</v>
      </c>
      <c r="AC1404" s="44"/>
    </row>
    <row r="1405" spans="1:29" hidden="1" x14ac:dyDescent="0.25">
      <c r="A1405" t="s">
        <v>594</v>
      </c>
      <c r="B1405" t="s">
        <v>340</v>
      </c>
      <c r="C1405" t="s">
        <v>595</v>
      </c>
      <c r="D1405" t="s">
        <v>67</v>
      </c>
      <c r="E1405" t="s">
        <v>117</v>
      </c>
      <c r="I1405" t="s">
        <v>781</v>
      </c>
      <c r="J1405" t="s">
        <v>2967</v>
      </c>
      <c r="K1405" t="s">
        <v>2968</v>
      </c>
      <c r="L1405" t="s">
        <v>2969</v>
      </c>
      <c r="M1405" t="s">
        <v>2970</v>
      </c>
      <c r="N1405" t="s">
        <v>166</v>
      </c>
      <c r="O1405" t="s">
        <v>167</v>
      </c>
      <c r="P1405" t="s">
        <v>200</v>
      </c>
      <c r="Q1405" t="s">
        <v>168</v>
      </c>
      <c r="R1405" t="s">
        <v>165</v>
      </c>
      <c r="S1405" t="s">
        <v>119</v>
      </c>
      <c r="T1405" t="s">
        <v>164</v>
      </c>
      <c r="U1405" t="s">
        <v>118</v>
      </c>
      <c r="V1405" t="s">
        <v>2965</v>
      </c>
      <c r="W1405" t="s">
        <v>2966</v>
      </c>
      <c r="AA1405" s="44"/>
    </row>
    <row r="1406" spans="1:29" hidden="1" x14ac:dyDescent="0.25">
      <c r="A1406" t="s">
        <v>594</v>
      </c>
      <c r="B1406" t="s">
        <v>340</v>
      </c>
      <c r="C1406" t="s">
        <v>595</v>
      </c>
      <c r="D1406" t="s">
        <v>67</v>
      </c>
      <c r="E1406" t="s">
        <v>117</v>
      </c>
      <c r="I1406" t="s">
        <v>836</v>
      </c>
      <c r="J1406" t="s">
        <v>2961</v>
      </c>
      <c r="K1406" t="s">
        <v>2971</v>
      </c>
      <c r="L1406" t="s">
        <v>2963</v>
      </c>
      <c r="M1406" t="s">
        <v>2964</v>
      </c>
      <c r="N1406" t="s">
        <v>166</v>
      </c>
      <c r="O1406" t="s">
        <v>167</v>
      </c>
      <c r="P1406" t="s">
        <v>200</v>
      </c>
      <c r="Q1406" t="s">
        <v>168</v>
      </c>
      <c r="R1406" t="s">
        <v>165</v>
      </c>
      <c r="S1406" t="s">
        <v>597</v>
      </c>
      <c r="T1406" t="s">
        <v>164</v>
      </c>
      <c r="U1406" t="s">
        <v>118</v>
      </c>
      <c r="V1406" t="s">
        <v>2965</v>
      </c>
      <c r="W1406" t="s">
        <v>2966</v>
      </c>
      <c r="AA1406" s="44"/>
      <c r="AC1406" s="44"/>
    </row>
    <row r="1407" spans="1:29" hidden="1" x14ac:dyDescent="0.25">
      <c r="A1407" t="s">
        <v>594</v>
      </c>
      <c r="B1407" t="s">
        <v>343</v>
      </c>
      <c r="C1407" t="s">
        <v>595</v>
      </c>
      <c r="D1407" t="s">
        <v>94</v>
      </c>
      <c r="E1407" t="s">
        <v>117</v>
      </c>
      <c r="I1407" t="s">
        <v>996</v>
      </c>
      <c r="J1407" t="s">
        <v>2972</v>
      </c>
      <c r="K1407" t="s">
        <v>2973</v>
      </c>
      <c r="L1407" t="s">
        <v>2974</v>
      </c>
      <c r="M1407" t="s">
        <v>2975</v>
      </c>
      <c r="N1407" t="s">
        <v>166</v>
      </c>
      <c r="O1407" t="s">
        <v>167</v>
      </c>
      <c r="P1407" t="s">
        <v>200</v>
      </c>
      <c r="Q1407" t="s">
        <v>2976</v>
      </c>
      <c r="R1407" t="s">
        <v>2977</v>
      </c>
      <c r="S1407" t="s">
        <v>119</v>
      </c>
      <c r="T1407" t="s">
        <v>164</v>
      </c>
      <c r="U1407" t="s">
        <v>118</v>
      </c>
      <c r="V1407" t="s">
        <v>1631</v>
      </c>
      <c r="W1407" t="s">
        <v>1632</v>
      </c>
      <c r="AB1407" s="44"/>
      <c r="AC1407" s="44"/>
    </row>
    <row r="1408" spans="1:29" hidden="1" x14ac:dyDescent="0.25">
      <c r="A1408" t="s">
        <v>594</v>
      </c>
      <c r="B1408" t="s">
        <v>343</v>
      </c>
      <c r="C1408" t="s">
        <v>595</v>
      </c>
      <c r="D1408" t="s">
        <v>25</v>
      </c>
      <c r="E1408" t="s">
        <v>117</v>
      </c>
      <c r="I1408" t="s">
        <v>797</v>
      </c>
      <c r="J1408" t="s">
        <v>2978</v>
      </c>
      <c r="K1408" t="s">
        <v>2979</v>
      </c>
      <c r="L1408" t="s">
        <v>2980</v>
      </c>
      <c r="M1408" t="s">
        <v>2981</v>
      </c>
      <c r="N1408" t="s">
        <v>166</v>
      </c>
      <c r="O1408" t="s">
        <v>167</v>
      </c>
      <c r="P1408" t="s">
        <v>200</v>
      </c>
      <c r="Q1408" t="s">
        <v>168</v>
      </c>
      <c r="R1408" t="s">
        <v>165</v>
      </c>
      <c r="S1408" t="s">
        <v>119</v>
      </c>
      <c r="T1408" t="s">
        <v>164</v>
      </c>
      <c r="U1408" t="s">
        <v>118</v>
      </c>
      <c r="V1408" t="s">
        <v>1656</v>
      </c>
      <c r="W1408" t="s">
        <v>1657</v>
      </c>
      <c r="AC1408" s="44"/>
    </row>
    <row r="1409" spans="1:29" hidden="1" x14ac:dyDescent="0.25">
      <c r="A1409" t="s">
        <v>594</v>
      </c>
      <c r="B1409" t="s">
        <v>343</v>
      </c>
      <c r="C1409" t="s">
        <v>595</v>
      </c>
      <c r="D1409" t="s">
        <v>27</v>
      </c>
      <c r="E1409" t="s">
        <v>117</v>
      </c>
      <c r="I1409" t="s">
        <v>623</v>
      </c>
      <c r="J1409" t="s">
        <v>2982</v>
      </c>
      <c r="K1409" t="s">
        <v>2983</v>
      </c>
      <c r="L1409" t="s">
        <v>2984</v>
      </c>
      <c r="M1409" t="s">
        <v>2985</v>
      </c>
      <c r="N1409" t="s">
        <v>166</v>
      </c>
      <c r="O1409" t="s">
        <v>167</v>
      </c>
      <c r="P1409" t="s">
        <v>200</v>
      </c>
      <c r="Q1409" t="s">
        <v>168</v>
      </c>
      <c r="R1409" t="s">
        <v>165</v>
      </c>
      <c r="S1409" t="s">
        <v>119</v>
      </c>
      <c r="T1409" t="s">
        <v>164</v>
      </c>
      <c r="U1409" t="s">
        <v>118</v>
      </c>
      <c r="V1409" t="s">
        <v>2986</v>
      </c>
      <c r="W1409" t="s">
        <v>2987</v>
      </c>
      <c r="AC1409" s="44"/>
    </row>
    <row r="1410" spans="1:29" hidden="1" x14ac:dyDescent="0.25">
      <c r="A1410" t="s">
        <v>594</v>
      </c>
      <c r="B1410" t="s">
        <v>343</v>
      </c>
      <c r="C1410" t="s">
        <v>595</v>
      </c>
      <c r="D1410" t="s">
        <v>41</v>
      </c>
      <c r="E1410" t="s">
        <v>117</v>
      </c>
      <c r="I1410" t="s">
        <v>2988</v>
      </c>
      <c r="J1410" t="s">
        <v>2989</v>
      </c>
      <c r="K1410" t="s">
        <v>2990</v>
      </c>
      <c r="L1410" t="s">
        <v>2991</v>
      </c>
      <c r="M1410" t="s">
        <v>2992</v>
      </c>
      <c r="N1410" t="s">
        <v>166</v>
      </c>
      <c r="O1410" t="s">
        <v>167</v>
      </c>
      <c r="P1410" t="s">
        <v>200</v>
      </c>
      <c r="Q1410" t="s">
        <v>168</v>
      </c>
      <c r="R1410" t="s">
        <v>165</v>
      </c>
      <c r="S1410" t="s">
        <v>119</v>
      </c>
      <c r="T1410" t="s">
        <v>164</v>
      </c>
      <c r="U1410" t="s">
        <v>118</v>
      </c>
      <c r="V1410" t="s">
        <v>2986</v>
      </c>
      <c r="W1410" t="s">
        <v>2987</v>
      </c>
      <c r="AA1410" s="44"/>
    </row>
    <row r="1411" spans="1:29" hidden="1" x14ac:dyDescent="0.25">
      <c r="A1411" t="s">
        <v>594</v>
      </c>
      <c r="B1411" t="s">
        <v>343</v>
      </c>
      <c r="C1411" t="s">
        <v>595</v>
      </c>
      <c r="D1411" t="s">
        <v>61</v>
      </c>
      <c r="E1411" t="s">
        <v>117</v>
      </c>
      <c r="I1411" t="s">
        <v>608</v>
      </c>
      <c r="J1411" t="s">
        <v>2993</v>
      </c>
      <c r="K1411" t="s">
        <v>2994</v>
      </c>
      <c r="L1411" t="s">
        <v>2995</v>
      </c>
      <c r="M1411" t="s">
        <v>2996</v>
      </c>
      <c r="N1411" t="s">
        <v>166</v>
      </c>
      <c r="O1411" t="s">
        <v>167</v>
      </c>
      <c r="P1411" t="s">
        <v>200</v>
      </c>
      <c r="Q1411" t="s">
        <v>168</v>
      </c>
      <c r="R1411" t="s">
        <v>165</v>
      </c>
      <c r="S1411" t="s">
        <v>119</v>
      </c>
      <c r="T1411" t="s">
        <v>164</v>
      </c>
      <c r="U1411" t="s">
        <v>118</v>
      </c>
      <c r="V1411" t="s">
        <v>2997</v>
      </c>
      <c r="W1411" t="s">
        <v>2998</v>
      </c>
      <c r="AA1411" s="44"/>
      <c r="AC1411" s="44"/>
    </row>
    <row r="1412" spans="1:29" hidden="1" x14ac:dyDescent="0.25">
      <c r="A1412" t="s">
        <v>594</v>
      </c>
      <c r="B1412" t="s">
        <v>343</v>
      </c>
      <c r="C1412" t="s">
        <v>595</v>
      </c>
      <c r="D1412" t="s">
        <v>61</v>
      </c>
      <c r="E1412" t="s">
        <v>117</v>
      </c>
      <c r="I1412" t="s">
        <v>1264</v>
      </c>
      <c r="J1412" t="s">
        <v>2993</v>
      </c>
      <c r="K1412" t="s">
        <v>2999</v>
      </c>
      <c r="L1412" t="s">
        <v>3000</v>
      </c>
      <c r="M1412" t="s">
        <v>2996</v>
      </c>
      <c r="N1412" t="s">
        <v>166</v>
      </c>
      <c r="O1412" t="s">
        <v>167</v>
      </c>
      <c r="P1412" t="s">
        <v>200</v>
      </c>
      <c r="Q1412" t="s">
        <v>168</v>
      </c>
      <c r="R1412" t="s">
        <v>165</v>
      </c>
      <c r="S1412" t="s">
        <v>119</v>
      </c>
      <c r="T1412" t="s">
        <v>164</v>
      </c>
      <c r="U1412" t="s">
        <v>118</v>
      </c>
      <c r="V1412" t="s">
        <v>2997</v>
      </c>
      <c r="W1412" t="s">
        <v>2998</v>
      </c>
      <c r="AA1412" s="44"/>
    </row>
    <row r="1413" spans="1:29" hidden="1" x14ac:dyDescent="0.25">
      <c r="A1413" t="s">
        <v>594</v>
      </c>
      <c r="B1413" t="s">
        <v>343</v>
      </c>
      <c r="C1413" t="s">
        <v>595</v>
      </c>
      <c r="D1413" t="s">
        <v>77</v>
      </c>
      <c r="E1413" t="s">
        <v>117</v>
      </c>
      <c r="I1413" t="s">
        <v>1056</v>
      </c>
      <c r="J1413" t="s">
        <v>3001</v>
      </c>
      <c r="K1413" t="s">
        <v>3002</v>
      </c>
      <c r="L1413" t="s">
        <v>3003</v>
      </c>
      <c r="M1413" t="s">
        <v>3004</v>
      </c>
      <c r="N1413" t="s">
        <v>166</v>
      </c>
      <c r="O1413" t="s">
        <v>167</v>
      </c>
      <c r="P1413" t="s">
        <v>200</v>
      </c>
      <c r="Q1413" t="s">
        <v>168</v>
      </c>
      <c r="R1413" t="s">
        <v>165</v>
      </c>
      <c r="S1413" t="s">
        <v>119</v>
      </c>
      <c r="T1413" t="s">
        <v>164</v>
      </c>
      <c r="U1413" t="s">
        <v>118</v>
      </c>
      <c r="V1413" t="s">
        <v>3005</v>
      </c>
      <c r="W1413" t="s">
        <v>3006</v>
      </c>
      <c r="AC1413" s="44"/>
    </row>
    <row r="1414" spans="1:29" hidden="1" x14ac:dyDescent="0.25">
      <c r="A1414" t="s">
        <v>594</v>
      </c>
      <c r="B1414" t="s">
        <v>343</v>
      </c>
      <c r="C1414" t="s">
        <v>595</v>
      </c>
      <c r="D1414" t="s">
        <v>77</v>
      </c>
      <c r="E1414" t="s">
        <v>117</v>
      </c>
      <c r="I1414" t="s">
        <v>1068</v>
      </c>
      <c r="J1414" t="s">
        <v>3007</v>
      </c>
      <c r="K1414" t="s">
        <v>3008</v>
      </c>
      <c r="L1414" t="s">
        <v>3009</v>
      </c>
      <c r="M1414" t="s">
        <v>3010</v>
      </c>
      <c r="N1414" t="s">
        <v>166</v>
      </c>
      <c r="O1414" t="s">
        <v>167</v>
      </c>
      <c r="P1414" t="s">
        <v>200</v>
      </c>
      <c r="Q1414" t="s">
        <v>168</v>
      </c>
      <c r="R1414" t="s">
        <v>165</v>
      </c>
      <c r="S1414" t="s">
        <v>119</v>
      </c>
      <c r="T1414" t="s">
        <v>164</v>
      </c>
      <c r="U1414" t="s">
        <v>118</v>
      </c>
      <c r="V1414" t="s">
        <v>3011</v>
      </c>
      <c r="W1414" t="s">
        <v>3012</v>
      </c>
      <c r="AA1414" s="44"/>
      <c r="AC1414" s="44"/>
    </row>
    <row r="1415" spans="1:29" hidden="1" x14ac:dyDescent="0.25">
      <c r="A1415" t="s">
        <v>594</v>
      </c>
      <c r="B1415" t="s">
        <v>343</v>
      </c>
      <c r="C1415" t="s">
        <v>595</v>
      </c>
      <c r="D1415" t="s">
        <v>77</v>
      </c>
      <c r="E1415" t="s">
        <v>117</v>
      </c>
      <c r="I1415" t="s">
        <v>619</v>
      </c>
      <c r="J1415" t="s">
        <v>3013</v>
      </c>
      <c r="K1415" t="s">
        <v>3014</v>
      </c>
      <c r="L1415" t="s">
        <v>3015</v>
      </c>
      <c r="M1415" t="s">
        <v>3016</v>
      </c>
      <c r="N1415" t="s">
        <v>166</v>
      </c>
      <c r="O1415" t="s">
        <v>167</v>
      </c>
      <c r="P1415" t="s">
        <v>200</v>
      </c>
      <c r="Q1415" t="s">
        <v>168</v>
      </c>
      <c r="R1415" t="s">
        <v>165</v>
      </c>
      <c r="S1415" t="s">
        <v>119</v>
      </c>
      <c r="T1415" t="s">
        <v>164</v>
      </c>
      <c r="U1415" t="s">
        <v>118</v>
      </c>
      <c r="V1415" t="s">
        <v>3017</v>
      </c>
      <c r="W1415" t="s">
        <v>3018</v>
      </c>
      <c r="AA1415" s="44"/>
      <c r="AC1415" s="44"/>
    </row>
    <row r="1416" spans="1:29" hidden="1" x14ac:dyDescent="0.25">
      <c r="A1416" t="s">
        <v>594</v>
      </c>
      <c r="B1416" t="s">
        <v>343</v>
      </c>
      <c r="C1416" t="s">
        <v>595</v>
      </c>
      <c r="D1416" t="s">
        <v>77</v>
      </c>
      <c r="E1416" t="s">
        <v>117</v>
      </c>
      <c r="I1416" t="s">
        <v>619</v>
      </c>
      <c r="J1416" t="s">
        <v>3013</v>
      </c>
      <c r="K1416" t="s">
        <v>3019</v>
      </c>
      <c r="L1416" t="s">
        <v>3015</v>
      </c>
      <c r="M1416" t="s">
        <v>3016</v>
      </c>
      <c r="N1416" t="s">
        <v>166</v>
      </c>
      <c r="O1416" t="s">
        <v>167</v>
      </c>
      <c r="P1416" t="s">
        <v>200</v>
      </c>
      <c r="Q1416" t="s">
        <v>168</v>
      </c>
      <c r="R1416" t="s">
        <v>165</v>
      </c>
      <c r="S1416" t="s">
        <v>119</v>
      </c>
      <c r="T1416" t="s">
        <v>164</v>
      </c>
      <c r="U1416" t="s">
        <v>118</v>
      </c>
      <c r="V1416" t="s">
        <v>3020</v>
      </c>
      <c r="W1416" t="s">
        <v>3021</v>
      </c>
      <c r="AA1416" s="44"/>
      <c r="AC1416" s="44"/>
    </row>
    <row r="1417" spans="1:29" hidden="1" x14ac:dyDescent="0.25">
      <c r="A1417" t="s">
        <v>594</v>
      </c>
      <c r="B1417" t="s">
        <v>343</v>
      </c>
      <c r="C1417" t="s">
        <v>595</v>
      </c>
      <c r="D1417" t="s">
        <v>77</v>
      </c>
      <c r="E1417" t="s">
        <v>117</v>
      </c>
      <c r="I1417" t="s">
        <v>615</v>
      </c>
      <c r="J1417" t="s">
        <v>3022</v>
      </c>
      <c r="K1417" t="s">
        <v>3023</v>
      </c>
      <c r="L1417" t="s">
        <v>3024</v>
      </c>
      <c r="M1417" t="s">
        <v>3025</v>
      </c>
      <c r="N1417" t="s">
        <v>166</v>
      </c>
      <c r="O1417" t="s">
        <v>167</v>
      </c>
      <c r="P1417" t="s">
        <v>200</v>
      </c>
      <c r="Q1417" t="s">
        <v>168</v>
      </c>
      <c r="R1417" t="s">
        <v>165</v>
      </c>
      <c r="S1417" t="s">
        <v>119</v>
      </c>
      <c r="T1417" t="s">
        <v>164</v>
      </c>
      <c r="U1417" t="s">
        <v>118</v>
      </c>
      <c r="V1417" t="s">
        <v>3005</v>
      </c>
      <c r="W1417" t="s">
        <v>3006</v>
      </c>
      <c r="AC1417" s="44"/>
    </row>
    <row r="1418" spans="1:29" hidden="1" x14ac:dyDescent="0.25">
      <c r="A1418" t="s">
        <v>594</v>
      </c>
      <c r="B1418" t="s">
        <v>343</v>
      </c>
      <c r="C1418" t="s">
        <v>595</v>
      </c>
      <c r="D1418" t="s">
        <v>77</v>
      </c>
      <c r="E1418" t="s">
        <v>117</v>
      </c>
      <c r="I1418" t="s">
        <v>3026</v>
      </c>
      <c r="J1418" t="s">
        <v>3027</v>
      </c>
      <c r="K1418" t="s">
        <v>3028</v>
      </c>
      <c r="L1418" t="s">
        <v>3029</v>
      </c>
      <c r="M1418" t="s">
        <v>3030</v>
      </c>
      <c r="N1418" t="s">
        <v>166</v>
      </c>
      <c r="O1418" t="s">
        <v>167</v>
      </c>
      <c r="P1418" t="s">
        <v>200</v>
      </c>
      <c r="Q1418" t="s">
        <v>168</v>
      </c>
      <c r="R1418" t="s">
        <v>165</v>
      </c>
      <c r="S1418" t="s">
        <v>119</v>
      </c>
      <c r="T1418" t="s">
        <v>164</v>
      </c>
      <c r="U1418" t="s">
        <v>118</v>
      </c>
      <c r="V1418" t="s">
        <v>3020</v>
      </c>
      <c r="W1418" t="s">
        <v>3021</v>
      </c>
      <c r="AA1418" s="44"/>
      <c r="AC1418" s="44"/>
    </row>
    <row r="1419" spans="1:29" hidden="1" x14ac:dyDescent="0.25">
      <c r="A1419" t="s">
        <v>594</v>
      </c>
      <c r="B1419" t="s">
        <v>343</v>
      </c>
      <c r="C1419" t="s">
        <v>595</v>
      </c>
      <c r="D1419" t="s">
        <v>77</v>
      </c>
      <c r="E1419" t="s">
        <v>117</v>
      </c>
      <c r="I1419" t="s">
        <v>1050</v>
      </c>
      <c r="J1419" t="s">
        <v>3031</v>
      </c>
      <c r="K1419" t="s">
        <v>3032</v>
      </c>
      <c r="L1419" t="s">
        <v>3033</v>
      </c>
      <c r="M1419" t="s">
        <v>3034</v>
      </c>
      <c r="N1419" t="s">
        <v>166</v>
      </c>
      <c r="O1419" t="s">
        <v>167</v>
      </c>
      <c r="P1419" t="s">
        <v>200</v>
      </c>
      <c r="Q1419" t="s">
        <v>168</v>
      </c>
      <c r="R1419" t="s">
        <v>165</v>
      </c>
      <c r="S1419" t="s">
        <v>119</v>
      </c>
      <c r="T1419" t="s">
        <v>164</v>
      </c>
      <c r="U1419" t="s">
        <v>118</v>
      </c>
      <c r="V1419" t="s">
        <v>3035</v>
      </c>
      <c r="W1419" t="s">
        <v>3036</v>
      </c>
      <c r="AC1419" s="44"/>
    </row>
    <row r="1420" spans="1:29" hidden="1" x14ac:dyDescent="0.25">
      <c r="A1420" t="s">
        <v>594</v>
      </c>
      <c r="B1420" t="s">
        <v>343</v>
      </c>
      <c r="C1420" t="s">
        <v>595</v>
      </c>
      <c r="D1420" t="s">
        <v>77</v>
      </c>
      <c r="E1420" t="s">
        <v>117</v>
      </c>
      <c r="I1420" t="s">
        <v>2538</v>
      </c>
      <c r="J1420" t="s">
        <v>3037</v>
      </c>
      <c r="K1420" t="s">
        <v>3038</v>
      </c>
      <c r="L1420" t="s">
        <v>3039</v>
      </c>
      <c r="M1420" t="s">
        <v>3040</v>
      </c>
      <c r="N1420" t="s">
        <v>1308</v>
      </c>
      <c r="O1420" t="s">
        <v>167</v>
      </c>
      <c r="P1420" t="s">
        <v>1309</v>
      </c>
      <c r="Q1420" t="s">
        <v>168</v>
      </c>
      <c r="R1420" t="s">
        <v>165</v>
      </c>
      <c r="S1420" t="s">
        <v>119</v>
      </c>
      <c r="T1420" t="s">
        <v>164</v>
      </c>
      <c r="U1420" t="s">
        <v>789</v>
      </c>
      <c r="V1420" t="s">
        <v>3041</v>
      </c>
      <c r="W1420" t="s">
        <v>3042</v>
      </c>
      <c r="AC1420" s="44"/>
    </row>
    <row r="1421" spans="1:29" hidden="1" x14ac:dyDescent="0.25">
      <c r="A1421" t="s">
        <v>594</v>
      </c>
      <c r="B1421" t="s">
        <v>343</v>
      </c>
      <c r="C1421" t="s">
        <v>595</v>
      </c>
      <c r="D1421" t="s">
        <v>77</v>
      </c>
      <c r="E1421" t="s">
        <v>117</v>
      </c>
      <c r="I1421" t="s">
        <v>1592</v>
      </c>
      <c r="J1421" t="s">
        <v>3043</v>
      </c>
      <c r="K1421" t="s">
        <v>3044</v>
      </c>
      <c r="L1421" t="s">
        <v>3045</v>
      </c>
      <c r="M1421" t="s">
        <v>3046</v>
      </c>
      <c r="N1421" t="s">
        <v>166</v>
      </c>
      <c r="O1421" t="s">
        <v>167</v>
      </c>
      <c r="P1421" t="s">
        <v>200</v>
      </c>
      <c r="Q1421" t="s">
        <v>168</v>
      </c>
      <c r="R1421" t="s">
        <v>165</v>
      </c>
      <c r="S1421" t="s">
        <v>119</v>
      </c>
      <c r="T1421" t="s">
        <v>164</v>
      </c>
      <c r="U1421" t="s">
        <v>118</v>
      </c>
      <c r="V1421" t="s">
        <v>2595</v>
      </c>
      <c r="W1421" t="s">
        <v>2596</v>
      </c>
      <c r="AC1421" s="44"/>
    </row>
    <row r="1422" spans="1:29" hidden="1" x14ac:dyDescent="0.25">
      <c r="A1422" t="s">
        <v>594</v>
      </c>
      <c r="B1422" t="s">
        <v>343</v>
      </c>
      <c r="C1422" t="s">
        <v>595</v>
      </c>
      <c r="D1422" t="s">
        <v>77</v>
      </c>
      <c r="E1422" t="s">
        <v>117</v>
      </c>
      <c r="I1422" t="s">
        <v>617</v>
      </c>
      <c r="J1422" t="s">
        <v>3047</v>
      </c>
      <c r="K1422" t="s">
        <v>3048</v>
      </c>
      <c r="L1422" t="s">
        <v>3049</v>
      </c>
      <c r="M1422" t="s">
        <v>3050</v>
      </c>
      <c r="N1422" t="s">
        <v>166</v>
      </c>
      <c r="O1422" t="s">
        <v>167</v>
      </c>
      <c r="P1422" t="s">
        <v>200</v>
      </c>
      <c r="Q1422" t="s">
        <v>168</v>
      </c>
      <c r="R1422" t="s">
        <v>165</v>
      </c>
      <c r="S1422" t="s">
        <v>119</v>
      </c>
      <c r="T1422" t="s">
        <v>164</v>
      </c>
      <c r="U1422" t="s">
        <v>118</v>
      </c>
      <c r="V1422" t="s">
        <v>3005</v>
      </c>
      <c r="W1422" t="s">
        <v>3006</v>
      </c>
      <c r="AA1422" s="44"/>
    </row>
    <row r="1423" spans="1:29" hidden="1" x14ac:dyDescent="0.25">
      <c r="A1423" t="s">
        <v>594</v>
      </c>
      <c r="B1423" t="s">
        <v>343</v>
      </c>
      <c r="C1423" t="s">
        <v>595</v>
      </c>
      <c r="D1423" t="s">
        <v>77</v>
      </c>
      <c r="E1423" t="s">
        <v>117</v>
      </c>
      <c r="I1423" t="s">
        <v>1235</v>
      </c>
      <c r="J1423" t="s">
        <v>3022</v>
      </c>
      <c r="K1423" t="s">
        <v>3051</v>
      </c>
      <c r="L1423" t="s">
        <v>3024</v>
      </c>
      <c r="M1423" t="s">
        <v>3025</v>
      </c>
      <c r="N1423" t="s">
        <v>166</v>
      </c>
      <c r="O1423" t="s">
        <v>167</v>
      </c>
      <c r="P1423" t="s">
        <v>200</v>
      </c>
      <c r="Q1423" t="s">
        <v>168</v>
      </c>
      <c r="R1423" t="s">
        <v>165</v>
      </c>
      <c r="S1423" t="s">
        <v>597</v>
      </c>
      <c r="T1423" t="s">
        <v>164</v>
      </c>
      <c r="U1423" t="s">
        <v>118</v>
      </c>
      <c r="V1423" t="s">
        <v>3005</v>
      </c>
      <c r="W1423" t="s">
        <v>3006</v>
      </c>
      <c r="AA1423" s="44"/>
    </row>
    <row r="1424" spans="1:29" hidden="1" x14ac:dyDescent="0.25">
      <c r="A1424" t="s">
        <v>594</v>
      </c>
      <c r="B1424" t="s">
        <v>343</v>
      </c>
      <c r="C1424" t="s">
        <v>595</v>
      </c>
      <c r="D1424" t="s">
        <v>151</v>
      </c>
      <c r="E1424" t="s">
        <v>117</v>
      </c>
      <c r="I1424" t="s">
        <v>857</v>
      </c>
      <c r="J1424" t="s">
        <v>3052</v>
      </c>
      <c r="K1424" t="s">
        <v>3053</v>
      </c>
      <c r="L1424" t="s">
        <v>3054</v>
      </c>
      <c r="M1424" t="s">
        <v>3055</v>
      </c>
      <c r="N1424" t="s">
        <v>1308</v>
      </c>
      <c r="O1424" t="s">
        <v>167</v>
      </c>
      <c r="P1424" t="s">
        <v>1309</v>
      </c>
      <c r="Q1424" t="s">
        <v>168</v>
      </c>
      <c r="R1424" t="s">
        <v>165</v>
      </c>
      <c r="S1424" t="s">
        <v>119</v>
      </c>
      <c r="T1424" t="s">
        <v>164</v>
      </c>
      <c r="U1424" t="s">
        <v>789</v>
      </c>
      <c r="V1424" t="s">
        <v>3056</v>
      </c>
      <c r="W1424" t="s">
        <v>3057</v>
      </c>
      <c r="AB1424" s="44"/>
    </row>
    <row r="1425" spans="1:29" hidden="1" x14ac:dyDescent="0.25">
      <c r="A1425" t="s">
        <v>594</v>
      </c>
      <c r="B1425" t="s">
        <v>343</v>
      </c>
      <c r="C1425" t="s">
        <v>595</v>
      </c>
      <c r="D1425" t="s">
        <v>151</v>
      </c>
      <c r="E1425" t="s">
        <v>117</v>
      </c>
      <c r="I1425" t="s">
        <v>796</v>
      </c>
      <c r="J1425" t="s">
        <v>3058</v>
      </c>
      <c r="K1425" t="s">
        <v>3059</v>
      </c>
      <c r="L1425" t="s">
        <v>3060</v>
      </c>
      <c r="M1425" t="s">
        <v>3061</v>
      </c>
      <c r="N1425" t="s">
        <v>1308</v>
      </c>
      <c r="O1425" t="s">
        <v>167</v>
      </c>
      <c r="P1425" t="s">
        <v>1309</v>
      </c>
      <c r="Q1425" t="s">
        <v>168</v>
      </c>
      <c r="R1425" t="s">
        <v>165</v>
      </c>
      <c r="S1425" t="s">
        <v>597</v>
      </c>
      <c r="T1425" t="s">
        <v>164</v>
      </c>
      <c r="U1425" t="s">
        <v>789</v>
      </c>
      <c r="V1425" t="s">
        <v>3056</v>
      </c>
      <c r="W1425" t="s">
        <v>3057</v>
      </c>
      <c r="AB1425" s="44"/>
    </row>
    <row r="1426" spans="1:29" hidden="1" x14ac:dyDescent="0.25">
      <c r="A1426" t="s">
        <v>594</v>
      </c>
      <c r="B1426" t="s">
        <v>343</v>
      </c>
      <c r="C1426" t="s">
        <v>595</v>
      </c>
      <c r="D1426" t="s">
        <v>151</v>
      </c>
      <c r="E1426" t="s">
        <v>117</v>
      </c>
      <c r="I1426" t="s">
        <v>796</v>
      </c>
      <c r="J1426" t="s">
        <v>3058</v>
      </c>
      <c r="K1426" t="s">
        <v>3062</v>
      </c>
      <c r="L1426" t="s">
        <v>3060</v>
      </c>
      <c r="M1426" t="s">
        <v>3063</v>
      </c>
      <c r="N1426" t="s">
        <v>1308</v>
      </c>
      <c r="O1426" t="s">
        <v>167</v>
      </c>
      <c r="P1426" t="s">
        <v>1309</v>
      </c>
      <c r="Q1426" t="s">
        <v>168</v>
      </c>
      <c r="R1426" t="s">
        <v>165</v>
      </c>
      <c r="S1426" t="s">
        <v>597</v>
      </c>
      <c r="T1426" t="s">
        <v>164</v>
      </c>
      <c r="U1426" t="s">
        <v>789</v>
      </c>
      <c r="V1426" t="s">
        <v>3056</v>
      </c>
      <c r="W1426" t="s">
        <v>3057</v>
      </c>
      <c r="AA1426" s="44"/>
    </row>
    <row r="1427" spans="1:29" hidden="1" x14ac:dyDescent="0.25">
      <c r="A1427" t="s">
        <v>594</v>
      </c>
      <c r="B1427" t="s">
        <v>343</v>
      </c>
      <c r="C1427" t="s">
        <v>595</v>
      </c>
      <c r="D1427" t="s">
        <v>151</v>
      </c>
      <c r="E1427" t="s">
        <v>117</v>
      </c>
      <c r="I1427" t="s">
        <v>3064</v>
      </c>
      <c r="J1427" t="s">
        <v>3052</v>
      </c>
      <c r="K1427" t="s">
        <v>3065</v>
      </c>
      <c r="L1427" t="s">
        <v>3054</v>
      </c>
      <c r="M1427" t="s">
        <v>3055</v>
      </c>
      <c r="N1427" t="s">
        <v>1308</v>
      </c>
      <c r="O1427" t="s">
        <v>167</v>
      </c>
      <c r="P1427" t="s">
        <v>1309</v>
      </c>
      <c r="Q1427" t="s">
        <v>168</v>
      </c>
      <c r="R1427" t="s">
        <v>165</v>
      </c>
      <c r="S1427" t="s">
        <v>119</v>
      </c>
      <c r="T1427" t="s">
        <v>164</v>
      </c>
      <c r="U1427" t="s">
        <v>789</v>
      </c>
      <c r="V1427" t="s">
        <v>3056</v>
      </c>
      <c r="W1427" t="s">
        <v>3057</v>
      </c>
      <c r="AA1427" s="44"/>
    </row>
    <row r="1428" spans="1:29" hidden="1" x14ac:dyDescent="0.25">
      <c r="A1428" t="s">
        <v>594</v>
      </c>
      <c r="B1428" t="s">
        <v>343</v>
      </c>
      <c r="C1428" t="s">
        <v>595</v>
      </c>
      <c r="D1428" t="s">
        <v>151</v>
      </c>
      <c r="E1428" t="s">
        <v>117</v>
      </c>
      <c r="I1428" t="s">
        <v>3064</v>
      </c>
      <c r="J1428" t="s">
        <v>3052</v>
      </c>
      <c r="K1428" t="s">
        <v>3066</v>
      </c>
      <c r="L1428" t="s">
        <v>3067</v>
      </c>
      <c r="M1428" t="s">
        <v>3055</v>
      </c>
      <c r="N1428" t="s">
        <v>1308</v>
      </c>
      <c r="O1428" t="s">
        <v>167</v>
      </c>
      <c r="P1428" t="s">
        <v>1309</v>
      </c>
      <c r="Q1428" t="s">
        <v>168</v>
      </c>
      <c r="R1428" t="s">
        <v>165</v>
      </c>
      <c r="S1428" t="s">
        <v>597</v>
      </c>
      <c r="T1428" t="s">
        <v>164</v>
      </c>
      <c r="U1428" t="s">
        <v>789</v>
      </c>
      <c r="V1428" t="s">
        <v>3056</v>
      </c>
      <c r="W1428" t="s">
        <v>3057</v>
      </c>
      <c r="AA1428" s="44"/>
    </row>
    <row r="1429" spans="1:29" hidden="1" x14ac:dyDescent="0.25">
      <c r="A1429" t="s">
        <v>594</v>
      </c>
      <c r="B1429" t="s">
        <v>346</v>
      </c>
      <c r="C1429" t="s">
        <v>595</v>
      </c>
      <c r="D1429" t="s">
        <v>35</v>
      </c>
      <c r="E1429" t="s">
        <v>117</v>
      </c>
      <c r="I1429" t="s">
        <v>3068</v>
      </c>
      <c r="J1429" t="s">
        <v>3069</v>
      </c>
      <c r="K1429" t="s">
        <v>3070</v>
      </c>
      <c r="L1429" t="s">
        <v>3071</v>
      </c>
      <c r="M1429" t="s">
        <v>3072</v>
      </c>
      <c r="N1429" t="s">
        <v>166</v>
      </c>
      <c r="O1429" t="s">
        <v>167</v>
      </c>
      <c r="P1429" t="s">
        <v>200</v>
      </c>
      <c r="Q1429" t="s">
        <v>168</v>
      </c>
      <c r="R1429" t="s">
        <v>165</v>
      </c>
      <c r="S1429" t="s">
        <v>597</v>
      </c>
      <c r="T1429" t="s">
        <v>164</v>
      </c>
      <c r="U1429" t="s">
        <v>118</v>
      </c>
      <c r="V1429" t="s">
        <v>467</v>
      </c>
      <c r="W1429" t="s">
        <v>448</v>
      </c>
      <c r="AA1429" s="44"/>
    </row>
    <row r="1430" spans="1:29" hidden="1" x14ac:dyDescent="0.25">
      <c r="A1430" t="s">
        <v>594</v>
      </c>
      <c r="B1430" t="s">
        <v>346</v>
      </c>
      <c r="C1430" t="s">
        <v>595</v>
      </c>
      <c r="D1430" t="s">
        <v>35</v>
      </c>
      <c r="E1430" t="s">
        <v>117</v>
      </c>
      <c r="I1430" t="s">
        <v>3073</v>
      </c>
      <c r="J1430" t="s">
        <v>3069</v>
      </c>
      <c r="K1430" t="s">
        <v>3074</v>
      </c>
      <c r="L1430" t="s">
        <v>3071</v>
      </c>
      <c r="M1430" t="s">
        <v>3072</v>
      </c>
      <c r="N1430" t="s">
        <v>166</v>
      </c>
      <c r="O1430" t="s">
        <v>167</v>
      </c>
      <c r="P1430" t="s">
        <v>200</v>
      </c>
      <c r="Q1430" t="s">
        <v>168</v>
      </c>
      <c r="R1430" t="s">
        <v>165</v>
      </c>
      <c r="S1430" t="s">
        <v>119</v>
      </c>
      <c r="T1430" t="s">
        <v>164</v>
      </c>
      <c r="U1430" t="s">
        <v>118</v>
      </c>
      <c r="V1430" t="s">
        <v>467</v>
      </c>
      <c r="W1430" t="s">
        <v>448</v>
      </c>
      <c r="AC1430" s="44"/>
    </row>
    <row r="1431" spans="1:29" hidden="1" x14ac:dyDescent="0.25">
      <c r="A1431" t="s">
        <v>594</v>
      </c>
      <c r="B1431" t="s">
        <v>346</v>
      </c>
      <c r="C1431" t="s">
        <v>595</v>
      </c>
      <c r="D1431" t="s">
        <v>53</v>
      </c>
      <c r="E1431" t="s">
        <v>117</v>
      </c>
      <c r="I1431" t="s">
        <v>836</v>
      </c>
      <c r="J1431" t="s">
        <v>3075</v>
      </c>
      <c r="K1431" t="s">
        <v>3076</v>
      </c>
      <c r="L1431" t="s">
        <v>3077</v>
      </c>
      <c r="M1431" t="s">
        <v>229</v>
      </c>
      <c r="N1431" t="s">
        <v>166</v>
      </c>
      <c r="O1431" t="s">
        <v>167</v>
      </c>
      <c r="P1431" t="s">
        <v>200</v>
      </c>
      <c r="Q1431" t="s">
        <v>168</v>
      </c>
      <c r="R1431" t="s">
        <v>165</v>
      </c>
      <c r="S1431" t="s">
        <v>119</v>
      </c>
      <c r="T1431" t="s">
        <v>164</v>
      </c>
      <c r="U1431" t="s">
        <v>118</v>
      </c>
      <c r="V1431" t="s">
        <v>467</v>
      </c>
      <c r="W1431" t="s">
        <v>448</v>
      </c>
      <c r="AA1431" s="44"/>
      <c r="AB1431" s="44"/>
    </row>
    <row r="1432" spans="1:29" hidden="1" x14ac:dyDescent="0.25">
      <c r="A1432" t="s">
        <v>594</v>
      </c>
      <c r="B1432" t="s">
        <v>346</v>
      </c>
      <c r="C1432" t="s">
        <v>595</v>
      </c>
      <c r="D1432" t="s">
        <v>61</v>
      </c>
      <c r="E1432" t="s">
        <v>117</v>
      </c>
      <c r="I1432" t="s">
        <v>1068</v>
      </c>
      <c r="J1432" t="s">
        <v>1422</v>
      </c>
      <c r="K1432" t="s">
        <v>3078</v>
      </c>
      <c r="L1432" t="s">
        <v>1423</v>
      </c>
      <c r="M1432" t="s">
        <v>1424</v>
      </c>
      <c r="N1432" t="s">
        <v>166</v>
      </c>
      <c r="O1432" t="s">
        <v>167</v>
      </c>
      <c r="P1432" t="s">
        <v>200</v>
      </c>
      <c r="Q1432" t="s">
        <v>168</v>
      </c>
      <c r="R1432" t="s">
        <v>165</v>
      </c>
      <c r="S1432" t="s">
        <v>119</v>
      </c>
      <c r="T1432" t="s">
        <v>164</v>
      </c>
      <c r="U1432" t="s">
        <v>118</v>
      </c>
      <c r="V1432" t="s">
        <v>467</v>
      </c>
      <c r="W1432" t="s">
        <v>448</v>
      </c>
      <c r="AA1432" s="44"/>
      <c r="AC1432" s="44"/>
    </row>
    <row r="1433" spans="1:29" hidden="1" x14ac:dyDescent="0.25">
      <c r="A1433" t="s">
        <v>594</v>
      </c>
      <c r="B1433" t="s">
        <v>346</v>
      </c>
      <c r="C1433" t="s">
        <v>595</v>
      </c>
      <c r="D1433" t="s">
        <v>61</v>
      </c>
      <c r="E1433" t="s">
        <v>117</v>
      </c>
      <c r="I1433" t="s">
        <v>628</v>
      </c>
      <c r="J1433" t="s">
        <v>3079</v>
      </c>
      <c r="K1433" t="s">
        <v>3080</v>
      </c>
      <c r="L1433" t="s">
        <v>3081</v>
      </c>
      <c r="M1433" t="s">
        <v>3082</v>
      </c>
      <c r="N1433" t="s">
        <v>166</v>
      </c>
      <c r="O1433" t="s">
        <v>167</v>
      </c>
      <c r="P1433" t="s">
        <v>200</v>
      </c>
      <c r="Q1433" t="s">
        <v>168</v>
      </c>
      <c r="R1433" t="s">
        <v>165</v>
      </c>
      <c r="S1433" t="s">
        <v>119</v>
      </c>
      <c r="T1433" t="s">
        <v>164</v>
      </c>
      <c r="U1433" t="s">
        <v>118</v>
      </c>
      <c r="V1433" t="s">
        <v>3083</v>
      </c>
      <c r="W1433" t="s">
        <v>508</v>
      </c>
      <c r="AC1433" s="44"/>
    </row>
    <row r="1434" spans="1:29" hidden="1" x14ac:dyDescent="0.25">
      <c r="A1434" t="s">
        <v>594</v>
      </c>
      <c r="B1434" t="s">
        <v>346</v>
      </c>
      <c r="C1434" t="s">
        <v>595</v>
      </c>
      <c r="D1434" t="s">
        <v>61</v>
      </c>
      <c r="E1434" t="s">
        <v>117</v>
      </c>
      <c r="I1434" t="s">
        <v>2506</v>
      </c>
      <c r="J1434" t="s">
        <v>3079</v>
      </c>
      <c r="K1434" t="s">
        <v>3084</v>
      </c>
      <c r="L1434" t="s">
        <v>3085</v>
      </c>
      <c r="M1434" t="s">
        <v>3082</v>
      </c>
      <c r="N1434" t="s">
        <v>166</v>
      </c>
      <c r="O1434" t="s">
        <v>167</v>
      </c>
      <c r="P1434" t="s">
        <v>200</v>
      </c>
      <c r="Q1434" t="s">
        <v>168</v>
      </c>
      <c r="R1434" t="s">
        <v>165</v>
      </c>
      <c r="S1434" t="s">
        <v>119</v>
      </c>
      <c r="T1434" t="s">
        <v>164</v>
      </c>
      <c r="U1434" t="s">
        <v>118</v>
      </c>
      <c r="V1434" t="s">
        <v>3083</v>
      </c>
      <c r="W1434" t="s">
        <v>508</v>
      </c>
      <c r="AC1434" s="44"/>
    </row>
    <row r="1435" spans="1:29" hidden="1" x14ac:dyDescent="0.25">
      <c r="A1435" t="s">
        <v>594</v>
      </c>
      <c r="B1435" t="s">
        <v>346</v>
      </c>
      <c r="C1435" t="s">
        <v>595</v>
      </c>
      <c r="D1435" t="s">
        <v>61</v>
      </c>
      <c r="E1435" t="s">
        <v>117</v>
      </c>
      <c r="I1435" t="s">
        <v>642</v>
      </c>
      <c r="J1435" t="s">
        <v>632</v>
      </c>
      <c r="K1435" t="s">
        <v>3086</v>
      </c>
      <c r="L1435" t="s">
        <v>3087</v>
      </c>
      <c r="M1435" t="s">
        <v>170</v>
      </c>
      <c r="N1435" t="s">
        <v>166</v>
      </c>
      <c r="O1435" t="s">
        <v>167</v>
      </c>
      <c r="P1435" t="s">
        <v>200</v>
      </c>
      <c r="Q1435" t="s">
        <v>168</v>
      </c>
      <c r="R1435" t="s">
        <v>165</v>
      </c>
      <c r="S1435" t="s">
        <v>119</v>
      </c>
      <c r="T1435" t="s">
        <v>164</v>
      </c>
      <c r="U1435" t="s">
        <v>118</v>
      </c>
      <c r="V1435" t="s">
        <v>464</v>
      </c>
      <c r="W1435" t="s">
        <v>508</v>
      </c>
      <c r="AC1435" s="44"/>
    </row>
    <row r="1436" spans="1:29" hidden="1" x14ac:dyDescent="0.25">
      <c r="A1436" t="s">
        <v>594</v>
      </c>
      <c r="B1436" t="s">
        <v>346</v>
      </c>
      <c r="C1436" t="s">
        <v>595</v>
      </c>
      <c r="D1436" t="s">
        <v>61</v>
      </c>
      <c r="E1436" t="s">
        <v>117</v>
      </c>
      <c r="I1436" t="s">
        <v>623</v>
      </c>
      <c r="J1436" t="s">
        <v>3088</v>
      </c>
      <c r="K1436" t="s">
        <v>3089</v>
      </c>
      <c r="L1436" t="s">
        <v>3090</v>
      </c>
      <c r="M1436" t="s">
        <v>3082</v>
      </c>
      <c r="N1436" t="s">
        <v>166</v>
      </c>
      <c r="O1436" t="s">
        <v>167</v>
      </c>
      <c r="P1436" t="s">
        <v>200</v>
      </c>
      <c r="Q1436" t="s">
        <v>168</v>
      </c>
      <c r="R1436" t="s">
        <v>165</v>
      </c>
      <c r="S1436" t="s">
        <v>119</v>
      </c>
      <c r="T1436" t="s">
        <v>164</v>
      </c>
      <c r="U1436" t="s">
        <v>118</v>
      </c>
      <c r="V1436" t="s">
        <v>3083</v>
      </c>
      <c r="W1436" t="s">
        <v>508</v>
      </c>
      <c r="AC1436" s="44"/>
    </row>
    <row r="1437" spans="1:29" hidden="1" x14ac:dyDescent="0.25">
      <c r="A1437" t="s">
        <v>594</v>
      </c>
      <c r="B1437" t="s">
        <v>346</v>
      </c>
      <c r="C1437" t="s">
        <v>595</v>
      </c>
      <c r="D1437" t="s">
        <v>61</v>
      </c>
      <c r="E1437" t="s">
        <v>117</v>
      </c>
      <c r="I1437" t="s">
        <v>623</v>
      </c>
      <c r="J1437" t="s">
        <v>3091</v>
      </c>
      <c r="K1437" t="s">
        <v>3092</v>
      </c>
      <c r="L1437" t="s">
        <v>3093</v>
      </c>
      <c r="M1437" t="s">
        <v>3082</v>
      </c>
      <c r="N1437" t="s">
        <v>166</v>
      </c>
      <c r="O1437" t="s">
        <v>167</v>
      </c>
      <c r="P1437" t="s">
        <v>200</v>
      </c>
      <c r="Q1437" t="s">
        <v>168</v>
      </c>
      <c r="R1437" t="s">
        <v>165</v>
      </c>
      <c r="S1437" t="s">
        <v>119</v>
      </c>
      <c r="T1437" t="s">
        <v>164</v>
      </c>
      <c r="U1437" t="s">
        <v>118</v>
      </c>
      <c r="V1437" t="s">
        <v>3083</v>
      </c>
      <c r="W1437" t="s">
        <v>508</v>
      </c>
      <c r="AC1437" s="44"/>
    </row>
    <row r="1438" spans="1:29" hidden="1" x14ac:dyDescent="0.25">
      <c r="A1438" t="s">
        <v>594</v>
      </c>
      <c r="B1438" t="s">
        <v>346</v>
      </c>
      <c r="C1438" t="s">
        <v>595</v>
      </c>
      <c r="D1438" t="s">
        <v>61</v>
      </c>
      <c r="E1438" t="s">
        <v>117</v>
      </c>
      <c r="I1438" t="s">
        <v>3094</v>
      </c>
      <c r="J1438" t="s">
        <v>643</v>
      </c>
      <c r="K1438" t="s">
        <v>3095</v>
      </c>
      <c r="L1438" t="s">
        <v>3096</v>
      </c>
      <c r="M1438" t="s">
        <v>3082</v>
      </c>
      <c r="N1438" t="s">
        <v>166</v>
      </c>
      <c r="O1438" t="s">
        <v>167</v>
      </c>
      <c r="P1438" t="s">
        <v>200</v>
      </c>
      <c r="Q1438" t="s">
        <v>168</v>
      </c>
      <c r="R1438" t="s">
        <v>165</v>
      </c>
      <c r="S1438" t="s">
        <v>119</v>
      </c>
      <c r="T1438" t="s">
        <v>164</v>
      </c>
      <c r="U1438" t="s">
        <v>118</v>
      </c>
      <c r="V1438" t="s">
        <v>3083</v>
      </c>
      <c r="W1438" t="s">
        <v>508</v>
      </c>
      <c r="AC1438" s="44"/>
    </row>
    <row r="1439" spans="1:29" hidden="1" x14ac:dyDescent="0.25">
      <c r="A1439" t="s">
        <v>594</v>
      </c>
      <c r="B1439" t="s">
        <v>346</v>
      </c>
      <c r="C1439" t="s">
        <v>595</v>
      </c>
      <c r="D1439" t="s">
        <v>61</v>
      </c>
      <c r="E1439" t="s">
        <v>117</v>
      </c>
      <c r="I1439" t="s">
        <v>610</v>
      </c>
      <c r="J1439" t="s">
        <v>3088</v>
      </c>
      <c r="K1439" t="s">
        <v>3097</v>
      </c>
      <c r="L1439" t="s">
        <v>3098</v>
      </c>
      <c r="M1439" t="s">
        <v>3082</v>
      </c>
      <c r="N1439" t="s">
        <v>166</v>
      </c>
      <c r="O1439" t="s">
        <v>167</v>
      </c>
      <c r="P1439" t="s">
        <v>200</v>
      </c>
      <c r="Q1439" t="s">
        <v>168</v>
      </c>
      <c r="R1439" t="s">
        <v>165</v>
      </c>
      <c r="S1439" t="s">
        <v>119</v>
      </c>
      <c r="T1439" t="s">
        <v>164</v>
      </c>
      <c r="U1439" t="s">
        <v>118</v>
      </c>
      <c r="V1439" t="s">
        <v>3083</v>
      </c>
      <c r="W1439" t="s">
        <v>508</v>
      </c>
      <c r="AC1439" s="44"/>
    </row>
    <row r="1440" spans="1:29" hidden="1" x14ac:dyDescent="0.25">
      <c r="A1440" t="s">
        <v>594</v>
      </c>
      <c r="B1440" t="s">
        <v>346</v>
      </c>
      <c r="C1440" t="s">
        <v>595</v>
      </c>
      <c r="D1440" t="s">
        <v>61</v>
      </c>
      <c r="E1440" t="s">
        <v>117</v>
      </c>
      <c r="I1440" t="s">
        <v>2303</v>
      </c>
      <c r="J1440" t="s">
        <v>3079</v>
      </c>
      <c r="K1440" t="s">
        <v>3099</v>
      </c>
      <c r="L1440" t="s">
        <v>3085</v>
      </c>
      <c r="M1440" t="s">
        <v>3082</v>
      </c>
      <c r="N1440" t="s">
        <v>166</v>
      </c>
      <c r="O1440" t="s">
        <v>167</v>
      </c>
      <c r="P1440" t="s">
        <v>200</v>
      </c>
      <c r="Q1440" t="s">
        <v>168</v>
      </c>
      <c r="R1440" t="s">
        <v>165</v>
      </c>
      <c r="S1440" t="s">
        <v>119</v>
      </c>
      <c r="T1440" t="s">
        <v>164</v>
      </c>
      <c r="U1440" t="s">
        <v>118</v>
      </c>
      <c r="V1440" t="s">
        <v>3083</v>
      </c>
      <c r="W1440" t="s">
        <v>508</v>
      </c>
      <c r="AC1440" s="44"/>
    </row>
    <row r="1441" spans="1:29" hidden="1" x14ac:dyDescent="0.25">
      <c r="A1441" t="s">
        <v>594</v>
      </c>
      <c r="B1441" t="s">
        <v>346</v>
      </c>
      <c r="C1441" t="s">
        <v>595</v>
      </c>
      <c r="D1441" t="s">
        <v>61</v>
      </c>
      <c r="E1441" t="s">
        <v>117</v>
      </c>
      <c r="I1441" t="s">
        <v>2303</v>
      </c>
      <c r="J1441" t="s">
        <v>2855</v>
      </c>
      <c r="K1441" t="s">
        <v>3100</v>
      </c>
      <c r="L1441" t="s">
        <v>3101</v>
      </c>
      <c r="M1441" t="s">
        <v>3082</v>
      </c>
      <c r="N1441" t="s">
        <v>166</v>
      </c>
      <c r="O1441" t="s">
        <v>167</v>
      </c>
      <c r="P1441" t="s">
        <v>200</v>
      </c>
      <c r="Q1441" t="s">
        <v>168</v>
      </c>
      <c r="R1441" t="s">
        <v>165</v>
      </c>
      <c r="S1441" t="s">
        <v>119</v>
      </c>
      <c r="T1441" t="s">
        <v>164</v>
      </c>
      <c r="U1441" t="s">
        <v>118</v>
      </c>
      <c r="V1441" t="s">
        <v>3083</v>
      </c>
      <c r="W1441" t="s">
        <v>508</v>
      </c>
      <c r="AC1441" s="44"/>
    </row>
    <row r="1442" spans="1:29" hidden="1" x14ac:dyDescent="0.25">
      <c r="A1442" t="s">
        <v>594</v>
      </c>
      <c r="B1442" t="s">
        <v>346</v>
      </c>
      <c r="C1442" t="s">
        <v>595</v>
      </c>
      <c r="D1442" t="s">
        <v>61</v>
      </c>
      <c r="E1442" t="s">
        <v>117</v>
      </c>
      <c r="I1442" t="s">
        <v>2303</v>
      </c>
      <c r="J1442" t="s">
        <v>2855</v>
      </c>
      <c r="K1442" t="s">
        <v>3102</v>
      </c>
      <c r="L1442" t="s">
        <v>3101</v>
      </c>
      <c r="M1442" t="s">
        <v>2509</v>
      </c>
      <c r="N1442" t="s">
        <v>166</v>
      </c>
      <c r="O1442" t="s">
        <v>167</v>
      </c>
      <c r="P1442" t="s">
        <v>200</v>
      </c>
      <c r="Q1442" t="s">
        <v>168</v>
      </c>
      <c r="R1442" t="s">
        <v>165</v>
      </c>
      <c r="S1442" t="s">
        <v>119</v>
      </c>
      <c r="T1442" t="s">
        <v>164</v>
      </c>
      <c r="U1442" t="s">
        <v>118</v>
      </c>
      <c r="V1442" t="s">
        <v>3083</v>
      </c>
      <c r="W1442" t="s">
        <v>508</v>
      </c>
      <c r="AC1442" s="44"/>
    </row>
    <row r="1443" spans="1:29" hidden="1" x14ac:dyDescent="0.25">
      <c r="A1443" t="s">
        <v>594</v>
      </c>
      <c r="B1443" t="s">
        <v>346</v>
      </c>
      <c r="C1443" t="s">
        <v>595</v>
      </c>
      <c r="D1443" t="s">
        <v>61</v>
      </c>
      <c r="E1443" t="s">
        <v>117</v>
      </c>
      <c r="I1443" t="s">
        <v>2303</v>
      </c>
      <c r="J1443" t="s">
        <v>2855</v>
      </c>
      <c r="K1443" t="s">
        <v>3103</v>
      </c>
      <c r="L1443" t="s">
        <v>3101</v>
      </c>
      <c r="M1443" t="s">
        <v>1737</v>
      </c>
      <c r="N1443" t="s">
        <v>166</v>
      </c>
      <c r="O1443" t="s">
        <v>167</v>
      </c>
      <c r="P1443" t="s">
        <v>200</v>
      </c>
      <c r="Q1443" t="s">
        <v>168</v>
      </c>
      <c r="R1443" t="s">
        <v>165</v>
      </c>
      <c r="S1443" t="s">
        <v>119</v>
      </c>
      <c r="T1443" t="s">
        <v>164</v>
      </c>
      <c r="U1443" t="s">
        <v>118</v>
      </c>
      <c r="V1443" t="s">
        <v>464</v>
      </c>
      <c r="W1443" t="s">
        <v>508</v>
      </c>
      <c r="AC1443" s="44"/>
    </row>
    <row r="1444" spans="1:29" hidden="1" x14ac:dyDescent="0.25">
      <c r="A1444" t="s">
        <v>594</v>
      </c>
      <c r="B1444" t="s">
        <v>346</v>
      </c>
      <c r="C1444" t="s">
        <v>595</v>
      </c>
      <c r="D1444" t="s">
        <v>61</v>
      </c>
      <c r="E1444" t="s">
        <v>117</v>
      </c>
      <c r="I1444" t="s">
        <v>2303</v>
      </c>
      <c r="J1444" t="s">
        <v>3091</v>
      </c>
      <c r="K1444" t="s">
        <v>3104</v>
      </c>
      <c r="L1444" t="s">
        <v>3093</v>
      </c>
      <c r="M1444" t="s">
        <v>3082</v>
      </c>
      <c r="N1444" t="s">
        <v>166</v>
      </c>
      <c r="O1444" t="s">
        <v>167</v>
      </c>
      <c r="P1444" t="s">
        <v>200</v>
      </c>
      <c r="Q1444" t="s">
        <v>168</v>
      </c>
      <c r="R1444" t="s">
        <v>165</v>
      </c>
      <c r="S1444" t="s">
        <v>119</v>
      </c>
      <c r="T1444" t="s">
        <v>164</v>
      </c>
      <c r="U1444" t="s">
        <v>118</v>
      </c>
      <c r="V1444" t="s">
        <v>3083</v>
      </c>
      <c r="W1444" t="s">
        <v>508</v>
      </c>
      <c r="AC1444" s="44"/>
    </row>
    <row r="1445" spans="1:29" hidden="1" x14ac:dyDescent="0.25">
      <c r="A1445" t="s">
        <v>594</v>
      </c>
      <c r="B1445" t="s">
        <v>346</v>
      </c>
      <c r="C1445" t="s">
        <v>595</v>
      </c>
      <c r="D1445" t="s">
        <v>61</v>
      </c>
      <c r="E1445" t="s">
        <v>117</v>
      </c>
      <c r="I1445" t="s">
        <v>2303</v>
      </c>
      <c r="J1445" t="s">
        <v>831</v>
      </c>
      <c r="K1445" t="s">
        <v>3105</v>
      </c>
      <c r="L1445" t="s">
        <v>3106</v>
      </c>
      <c r="M1445" t="s">
        <v>2509</v>
      </c>
      <c r="N1445" t="s">
        <v>166</v>
      </c>
      <c r="O1445" t="s">
        <v>167</v>
      </c>
      <c r="P1445" t="s">
        <v>200</v>
      </c>
      <c r="Q1445" t="s">
        <v>168</v>
      </c>
      <c r="R1445" t="s">
        <v>165</v>
      </c>
      <c r="S1445" t="s">
        <v>119</v>
      </c>
      <c r="T1445" t="s">
        <v>164</v>
      </c>
      <c r="U1445" t="s">
        <v>118</v>
      </c>
      <c r="V1445" t="s">
        <v>3083</v>
      </c>
      <c r="W1445" t="s">
        <v>508</v>
      </c>
      <c r="AC1445" s="44"/>
    </row>
    <row r="1446" spans="1:29" hidden="1" x14ac:dyDescent="0.25">
      <c r="A1446" t="s">
        <v>594</v>
      </c>
      <c r="B1446" t="s">
        <v>346</v>
      </c>
      <c r="C1446" t="s">
        <v>595</v>
      </c>
      <c r="D1446" t="s">
        <v>61</v>
      </c>
      <c r="E1446" t="s">
        <v>117</v>
      </c>
      <c r="I1446" t="s">
        <v>1485</v>
      </c>
      <c r="J1446" t="s">
        <v>3079</v>
      </c>
      <c r="K1446" t="s">
        <v>3107</v>
      </c>
      <c r="L1446" t="s">
        <v>3108</v>
      </c>
      <c r="M1446" t="s">
        <v>3082</v>
      </c>
      <c r="N1446" t="s">
        <v>166</v>
      </c>
      <c r="O1446" t="s">
        <v>167</v>
      </c>
      <c r="P1446" t="s">
        <v>200</v>
      </c>
      <c r="Q1446" t="s">
        <v>168</v>
      </c>
      <c r="R1446" t="s">
        <v>165</v>
      </c>
      <c r="S1446" t="s">
        <v>119</v>
      </c>
      <c r="T1446" t="s">
        <v>164</v>
      </c>
      <c r="U1446" t="s">
        <v>118</v>
      </c>
      <c r="V1446" t="s">
        <v>3083</v>
      </c>
      <c r="W1446" t="s">
        <v>508</v>
      </c>
      <c r="AC1446" s="44"/>
    </row>
    <row r="1447" spans="1:29" hidden="1" x14ac:dyDescent="0.25">
      <c r="A1447" t="s">
        <v>594</v>
      </c>
      <c r="B1447" t="s">
        <v>346</v>
      </c>
      <c r="C1447" t="s">
        <v>595</v>
      </c>
      <c r="D1447" t="s">
        <v>61</v>
      </c>
      <c r="E1447" t="s">
        <v>117</v>
      </c>
      <c r="I1447" t="s">
        <v>1485</v>
      </c>
      <c r="J1447" t="s">
        <v>831</v>
      </c>
      <c r="K1447" t="s">
        <v>3109</v>
      </c>
      <c r="L1447" t="s">
        <v>3110</v>
      </c>
      <c r="M1447" t="s">
        <v>2509</v>
      </c>
      <c r="N1447" t="s">
        <v>166</v>
      </c>
      <c r="O1447" t="s">
        <v>167</v>
      </c>
      <c r="P1447" t="s">
        <v>200</v>
      </c>
      <c r="Q1447" t="s">
        <v>168</v>
      </c>
      <c r="R1447" t="s">
        <v>165</v>
      </c>
      <c r="S1447" t="s">
        <v>119</v>
      </c>
      <c r="T1447" t="s">
        <v>164</v>
      </c>
      <c r="U1447" t="s">
        <v>118</v>
      </c>
      <c r="V1447" t="s">
        <v>3083</v>
      </c>
      <c r="W1447" t="s">
        <v>508</v>
      </c>
      <c r="AC1447" s="44"/>
    </row>
    <row r="1448" spans="1:29" hidden="1" x14ac:dyDescent="0.25">
      <c r="A1448" t="s">
        <v>594</v>
      </c>
      <c r="B1448" t="s">
        <v>346</v>
      </c>
      <c r="C1448" t="s">
        <v>595</v>
      </c>
      <c r="D1448" t="s">
        <v>61</v>
      </c>
      <c r="E1448" t="s">
        <v>117</v>
      </c>
      <c r="I1448" t="s">
        <v>614</v>
      </c>
      <c r="J1448" t="s">
        <v>3091</v>
      </c>
      <c r="K1448" t="s">
        <v>3111</v>
      </c>
      <c r="L1448" t="s">
        <v>3112</v>
      </c>
      <c r="M1448" t="s">
        <v>3082</v>
      </c>
      <c r="N1448" t="s">
        <v>166</v>
      </c>
      <c r="O1448" t="s">
        <v>167</v>
      </c>
      <c r="P1448" t="s">
        <v>200</v>
      </c>
      <c r="Q1448" t="s">
        <v>168</v>
      </c>
      <c r="R1448" t="s">
        <v>165</v>
      </c>
      <c r="S1448" t="s">
        <v>597</v>
      </c>
      <c r="T1448" t="s">
        <v>164</v>
      </c>
      <c r="U1448" t="s">
        <v>118</v>
      </c>
      <c r="V1448" t="s">
        <v>3083</v>
      </c>
      <c r="W1448" t="s">
        <v>508</v>
      </c>
      <c r="AC1448" s="44"/>
    </row>
    <row r="1449" spans="1:29" hidden="1" x14ac:dyDescent="0.25">
      <c r="A1449" t="s">
        <v>594</v>
      </c>
      <c r="B1449" t="s">
        <v>346</v>
      </c>
      <c r="C1449" t="s">
        <v>595</v>
      </c>
      <c r="D1449" t="s">
        <v>61</v>
      </c>
      <c r="E1449" t="s">
        <v>117</v>
      </c>
      <c r="I1449" t="s">
        <v>614</v>
      </c>
      <c r="J1449" t="s">
        <v>831</v>
      </c>
      <c r="K1449" t="s">
        <v>3113</v>
      </c>
      <c r="L1449" t="s">
        <v>3114</v>
      </c>
      <c r="M1449" t="s">
        <v>2509</v>
      </c>
      <c r="N1449" t="s">
        <v>166</v>
      </c>
      <c r="O1449" t="s">
        <v>167</v>
      </c>
      <c r="P1449" t="s">
        <v>200</v>
      </c>
      <c r="Q1449" t="s">
        <v>168</v>
      </c>
      <c r="R1449" t="s">
        <v>165</v>
      </c>
      <c r="S1449" t="s">
        <v>597</v>
      </c>
      <c r="T1449" t="s">
        <v>164</v>
      </c>
      <c r="U1449" t="s">
        <v>118</v>
      </c>
      <c r="V1449" t="s">
        <v>3083</v>
      </c>
      <c r="W1449" t="s">
        <v>508</v>
      </c>
      <c r="AC1449" s="44"/>
    </row>
    <row r="1450" spans="1:29" hidden="1" x14ac:dyDescent="0.25">
      <c r="A1450" t="s">
        <v>594</v>
      </c>
      <c r="B1450" t="s">
        <v>346</v>
      </c>
      <c r="C1450" t="s">
        <v>595</v>
      </c>
      <c r="D1450" t="s">
        <v>61</v>
      </c>
      <c r="E1450" t="s">
        <v>117</v>
      </c>
      <c r="I1450" t="s">
        <v>2761</v>
      </c>
      <c r="J1450" t="s">
        <v>3088</v>
      </c>
      <c r="K1450" t="s">
        <v>3115</v>
      </c>
      <c r="L1450" t="s">
        <v>3116</v>
      </c>
      <c r="M1450" t="s">
        <v>3082</v>
      </c>
      <c r="N1450" t="s">
        <v>166</v>
      </c>
      <c r="O1450" t="s">
        <v>167</v>
      </c>
      <c r="P1450" t="s">
        <v>200</v>
      </c>
      <c r="Q1450" t="s">
        <v>168</v>
      </c>
      <c r="R1450" t="s">
        <v>165</v>
      </c>
      <c r="S1450" t="s">
        <v>119</v>
      </c>
      <c r="T1450" t="s">
        <v>164</v>
      </c>
      <c r="U1450" t="s">
        <v>118</v>
      </c>
      <c r="V1450" t="s">
        <v>3083</v>
      </c>
      <c r="W1450" t="s">
        <v>508</v>
      </c>
      <c r="AC1450" s="44"/>
    </row>
    <row r="1451" spans="1:29" hidden="1" x14ac:dyDescent="0.25">
      <c r="A1451" t="s">
        <v>594</v>
      </c>
      <c r="B1451" t="s">
        <v>346</v>
      </c>
      <c r="C1451" t="s">
        <v>595</v>
      </c>
      <c r="D1451" t="s">
        <v>61</v>
      </c>
      <c r="E1451" t="s">
        <v>117</v>
      </c>
      <c r="I1451" t="s">
        <v>2761</v>
      </c>
      <c r="J1451" t="s">
        <v>831</v>
      </c>
      <c r="K1451" t="s">
        <v>3117</v>
      </c>
      <c r="L1451" t="s">
        <v>3118</v>
      </c>
      <c r="M1451" t="s">
        <v>2509</v>
      </c>
      <c r="N1451" t="s">
        <v>166</v>
      </c>
      <c r="O1451" t="s">
        <v>167</v>
      </c>
      <c r="P1451" t="s">
        <v>200</v>
      </c>
      <c r="Q1451" t="s">
        <v>168</v>
      </c>
      <c r="R1451" t="s">
        <v>165</v>
      </c>
      <c r="S1451" t="s">
        <v>119</v>
      </c>
      <c r="T1451" t="s">
        <v>164</v>
      </c>
      <c r="U1451" t="s">
        <v>118</v>
      </c>
      <c r="V1451" t="s">
        <v>3083</v>
      </c>
      <c r="W1451" t="s">
        <v>508</v>
      </c>
      <c r="AC1451" s="44"/>
    </row>
    <row r="1452" spans="1:29" hidden="1" x14ac:dyDescent="0.25">
      <c r="A1452" t="s">
        <v>594</v>
      </c>
      <c r="B1452" t="s">
        <v>346</v>
      </c>
      <c r="C1452" t="s">
        <v>595</v>
      </c>
      <c r="D1452" t="s">
        <v>61</v>
      </c>
      <c r="E1452" t="s">
        <v>117</v>
      </c>
      <c r="I1452" t="s">
        <v>1762</v>
      </c>
      <c r="J1452" t="s">
        <v>644</v>
      </c>
      <c r="K1452" t="s">
        <v>3119</v>
      </c>
      <c r="L1452" t="s">
        <v>3120</v>
      </c>
      <c r="M1452" t="s">
        <v>165</v>
      </c>
      <c r="N1452" t="s">
        <v>166</v>
      </c>
      <c r="O1452" t="s">
        <v>167</v>
      </c>
      <c r="P1452" t="s">
        <v>200</v>
      </c>
      <c r="Q1452" t="s">
        <v>168</v>
      </c>
      <c r="R1452" t="s">
        <v>165</v>
      </c>
      <c r="S1452" t="s">
        <v>597</v>
      </c>
      <c r="T1452" t="s">
        <v>164</v>
      </c>
      <c r="U1452" t="s">
        <v>118</v>
      </c>
      <c r="V1452" t="s">
        <v>3083</v>
      </c>
      <c r="W1452" t="s">
        <v>508</v>
      </c>
      <c r="AC1452" s="44"/>
    </row>
    <row r="1453" spans="1:29" hidden="1" x14ac:dyDescent="0.25">
      <c r="A1453" t="s">
        <v>594</v>
      </c>
      <c r="B1453" t="s">
        <v>346</v>
      </c>
      <c r="C1453" t="s">
        <v>595</v>
      </c>
      <c r="D1453" t="s">
        <v>88</v>
      </c>
      <c r="E1453" t="s">
        <v>117</v>
      </c>
      <c r="I1453" t="s">
        <v>642</v>
      </c>
      <c r="J1453" t="s">
        <v>802</v>
      </c>
      <c r="K1453" t="s">
        <v>3121</v>
      </c>
      <c r="L1453" t="s">
        <v>3122</v>
      </c>
      <c r="M1453" t="s">
        <v>170</v>
      </c>
      <c r="N1453" t="s">
        <v>166</v>
      </c>
      <c r="O1453" t="s">
        <v>167</v>
      </c>
      <c r="P1453" t="s">
        <v>200</v>
      </c>
      <c r="Q1453" t="s">
        <v>168</v>
      </c>
      <c r="R1453" t="s">
        <v>165</v>
      </c>
      <c r="S1453" t="s">
        <v>119</v>
      </c>
      <c r="T1453" t="s">
        <v>164</v>
      </c>
      <c r="U1453" t="s">
        <v>118</v>
      </c>
      <c r="V1453" t="s">
        <v>464</v>
      </c>
      <c r="W1453" t="s">
        <v>508</v>
      </c>
      <c r="AC1453" s="44"/>
    </row>
    <row r="1454" spans="1:29" hidden="1" x14ac:dyDescent="0.25">
      <c r="A1454" t="s">
        <v>594</v>
      </c>
      <c r="B1454" t="s">
        <v>346</v>
      </c>
      <c r="C1454" t="s">
        <v>595</v>
      </c>
      <c r="D1454" t="s">
        <v>88</v>
      </c>
      <c r="E1454" t="s">
        <v>117</v>
      </c>
      <c r="I1454" t="s">
        <v>642</v>
      </c>
      <c r="J1454" t="s">
        <v>632</v>
      </c>
      <c r="K1454" t="s">
        <v>645</v>
      </c>
      <c r="L1454" t="s">
        <v>510</v>
      </c>
      <c r="M1454" t="s">
        <v>170</v>
      </c>
      <c r="N1454" t="s">
        <v>166</v>
      </c>
      <c r="O1454" t="s">
        <v>167</v>
      </c>
      <c r="P1454" t="s">
        <v>200</v>
      </c>
      <c r="Q1454" t="s">
        <v>168</v>
      </c>
      <c r="R1454" t="s">
        <v>165</v>
      </c>
      <c r="S1454" t="s">
        <v>119</v>
      </c>
      <c r="T1454" t="s">
        <v>164</v>
      </c>
      <c r="U1454" t="s">
        <v>118</v>
      </c>
      <c r="V1454" t="s">
        <v>464</v>
      </c>
      <c r="W1454" t="s">
        <v>508</v>
      </c>
      <c r="AC1454" s="44"/>
    </row>
    <row r="1455" spans="1:29" hidden="1" x14ac:dyDescent="0.25">
      <c r="A1455" t="s">
        <v>594</v>
      </c>
      <c r="B1455" t="s">
        <v>346</v>
      </c>
      <c r="C1455" t="s">
        <v>595</v>
      </c>
      <c r="D1455" t="s">
        <v>88</v>
      </c>
      <c r="E1455" t="s">
        <v>117</v>
      </c>
      <c r="I1455" t="s">
        <v>615</v>
      </c>
      <c r="J1455" t="s">
        <v>646</v>
      </c>
      <c r="K1455" t="s">
        <v>647</v>
      </c>
      <c r="L1455" t="s">
        <v>230</v>
      </c>
      <c r="M1455" t="s">
        <v>229</v>
      </c>
      <c r="N1455" t="s">
        <v>166</v>
      </c>
      <c r="O1455" t="s">
        <v>167</v>
      </c>
      <c r="P1455" t="s">
        <v>200</v>
      </c>
      <c r="Q1455" t="s">
        <v>168</v>
      </c>
      <c r="R1455" t="s">
        <v>165</v>
      </c>
      <c r="S1455" t="s">
        <v>119</v>
      </c>
      <c r="T1455" t="s">
        <v>164</v>
      </c>
      <c r="U1455" t="s">
        <v>118</v>
      </c>
      <c r="V1455" t="s">
        <v>467</v>
      </c>
      <c r="W1455" t="s">
        <v>448</v>
      </c>
      <c r="AA1455" s="44"/>
      <c r="AC1455" s="44"/>
    </row>
    <row r="1456" spans="1:29" hidden="1" x14ac:dyDescent="0.25">
      <c r="A1456" t="s">
        <v>594</v>
      </c>
      <c r="B1456" t="s">
        <v>349</v>
      </c>
      <c r="C1456" t="s">
        <v>595</v>
      </c>
      <c r="D1456" t="s">
        <v>35</v>
      </c>
      <c r="E1456" t="s">
        <v>117</v>
      </c>
      <c r="I1456" t="s">
        <v>648</v>
      </c>
      <c r="J1456" t="s">
        <v>649</v>
      </c>
      <c r="K1456" t="s">
        <v>650</v>
      </c>
      <c r="L1456" t="s">
        <v>171</v>
      </c>
      <c r="M1456" t="s">
        <v>172</v>
      </c>
      <c r="N1456" t="s">
        <v>166</v>
      </c>
      <c r="O1456" t="s">
        <v>167</v>
      </c>
      <c r="P1456" t="s">
        <v>200</v>
      </c>
      <c r="Q1456" t="s">
        <v>168</v>
      </c>
      <c r="R1456" t="s">
        <v>165</v>
      </c>
      <c r="S1456" t="s">
        <v>119</v>
      </c>
      <c r="T1456" t="s">
        <v>164</v>
      </c>
      <c r="U1456" t="s">
        <v>118</v>
      </c>
      <c r="V1456" t="s">
        <v>468</v>
      </c>
      <c r="W1456" t="s">
        <v>449</v>
      </c>
      <c r="AA1456" s="44"/>
    </row>
    <row r="1457" spans="1:29" hidden="1" x14ac:dyDescent="0.25">
      <c r="A1457" t="s">
        <v>594</v>
      </c>
      <c r="B1457" t="s">
        <v>349</v>
      </c>
      <c r="C1457" t="s">
        <v>595</v>
      </c>
      <c r="D1457" t="s">
        <v>35</v>
      </c>
      <c r="E1457" t="s">
        <v>117</v>
      </c>
      <c r="I1457" t="s">
        <v>605</v>
      </c>
      <c r="J1457" t="s">
        <v>651</v>
      </c>
      <c r="K1457" t="s">
        <v>652</v>
      </c>
      <c r="L1457" t="s">
        <v>173</v>
      </c>
      <c r="M1457" t="s">
        <v>174</v>
      </c>
      <c r="N1457" t="s">
        <v>166</v>
      </c>
      <c r="O1457" t="s">
        <v>167</v>
      </c>
      <c r="P1457" t="s">
        <v>200</v>
      </c>
      <c r="Q1457" t="s">
        <v>168</v>
      </c>
      <c r="R1457" t="s">
        <v>165</v>
      </c>
      <c r="S1457" t="s">
        <v>119</v>
      </c>
      <c r="T1457" t="s">
        <v>164</v>
      </c>
      <c r="U1457" t="s">
        <v>118</v>
      </c>
      <c r="V1457" t="s">
        <v>469</v>
      </c>
      <c r="W1457" t="s">
        <v>450</v>
      </c>
      <c r="AA1457" s="44"/>
      <c r="AB1457" s="44"/>
      <c r="AC1457" s="44"/>
    </row>
    <row r="1458" spans="1:29" hidden="1" x14ac:dyDescent="0.25">
      <c r="A1458" t="s">
        <v>594</v>
      </c>
      <c r="B1458" t="s">
        <v>349</v>
      </c>
      <c r="C1458" t="s">
        <v>595</v>
      </c>
      <c r="D1458" t="s">
        <v>35</v>
      </c>
      <c r="E1458" t="s">
        <v>117</v>
      </c>
      <c r="I1458" t="s">
        <v>601</v>
      </c>
      <c r="J1458" t="s">
        <v>643</v>
      </c>
      <c r="K1458" t="s">
        <v>653</v>
      </c>
      <c r="L1458" t="s">
        <v>232</v>
      </c>
      <c r="M1458" t="s">
        <v>233</v>
      </c>
      <c r="N1458" t="s">
        <v>166</v>
      </c>
      <c r="O1458" t="s">
        <v>167</v>
      </c>
      <c r="P1458" t="s">
        <v>200</v>
      </c>
      <c r="Q1458" t="s">
        <v>168</v>
      </c>
      <c r="R1458" t="s">
        <v>165</v>
      </c>
      <c r="S1458" t="s">
        <v>119</v>
      </c>
      <c r="T1458" t="s">
        <v>164</v>
      </c>
      <c r="U1458" t="s">
        <v>118</v>
      </c>
      <c r="V1458" t="s">
        <v>470</v>
      </c>
      <c r="W1458" t="s">
        <v>451</v>
      </c>
      <c r="AC1458" s="44"/>
    </row>
    <row r="1459" spans="1:29" hidden="1" x14ac:dyDescent="0.25">
      <c r="A1459" t="s">
        <v>594</v>
      </c>
      <c r="B1459" t="s">
        <v>349</v>
      </c>
      <c r="C1459" t="s">
        <v>595</v>
      </c>
      <c r="D1459" t="s">
        <v>35</v>
      </c>
      <c r="E1459" t="s">
        <v>117</v>
      </c>
      <c r="I1459" t="s">
        <v>601</v>
      </c>
      <c r="J1459" t="s">
        <v>643</v>
      </c>
      <c r="K1459" t="s">
        <v>653</v>
      </c>
      <c r="L1459" t="s">
        <v>232</v>
      </c>
      <c r="M1459" t="s">
        <v>233</v>
      </c>
      <c r="N1459" t="s">
        <v>166</v>
      </c>
      <c r="O1459" t="s">
        <v>167</v>
      </c>
      <c r="P1459" t="s">
        <v>200</v>
      </c>
      <c r="Q1459" t="s">
        <v>168</v>
      </c>
      <c r="R1459" t="s">
        <v>165</v>
      </c>
      <c r="S1459" t="s">
        <v>119</v>
      </c>
      <c r="T1459" t="s">
        <v>164</v>
      </c>
      <c r="U1459" t="s">
        <v>118</v>
      </c>
      <c r="V1459" t="s">
        <v>471</v>
      </c>
      <c r="W1459" t="s">
        <v>452</v>
      </c>
      <c r="AC1459" s="44"/>
    </row>
    <row r="1460" spans="1:29" hidden="1" x14ac:dyDescent="0.25">
      <c r="A1460" t="s">
        <v>594</v>
      </c>
      <c r="B1460" t="s">
        <v>349</v>
      </c>
      <c r="C1460" t="s">
        <v>595</v>
      </c>
      <c r="D1460" t="s">
        <v>35</v>
      </c>
      <c r="E1460" t="s">
        <v>117</v>
      </c>
      <c r="I1460" t="s">
        <v>616</v>
      </c>
      <c r="J1460" t="s">
        <v>654</v>
      </c>
      <c r="K1460" t="s">
        <v>655</v>
      </c>
      <c r="L1460" t="s">
        <v>453</v>
      </c>
      <c r="M1460" t="s">
        <v>231</v>
      </c>
      <c r="N1460" t="s">
        <v>166</v>
      </c>
      <c r="O1460" t="s">
        <v>167</v>
      </c>
      <c r="P1460" t="s">
        <v>200</v>
      </c>
      <c r="Q1460" t="s">
        <v>168</v>
      </c>
      <c r="R1460" t="s">
        <v>165</v>
      </c>
      <c r="S1460" t="s">
        <v>119</v>
      </c>
      <c r="T1460" t="s">
        <v>164</v>
      </c>
      <c r="U1460" t="s">
        <v>118</v>
      </c>
      <c r="V1460" t="s">
        <v>466</v>
      </c>
      <c r="W1460" t="s">
        <v>447</v>
      </c>
      <c r="AA1460" s="44"/>
      <c r="AB1460" s="44"/>
      <c r="AC1460" s="44"/>
    </row>
    <row r="1461" spans="1:29" hidden="1" x14ac:dyDescent="0.25">
      <c r="A1461" t="s">
        <v>594</v>
      </c>
      <c r="B1461" t="s">
        <v>349</v>
      </c>
      <c r="C1461" t="s">
        <v>595</v>
      </c>
      <c r="D1461" t="s">
        <v>35</v>
      </c>
      <c r="E1461" t="s">
        <v>117</v>
      </c>
      <c r="I1461" t="s">
        <v>656</v>
      </c>
      <c r="J1461" t="s">
        <v>643</v>
      </c>
      <c r="K1461" t="s">
        <v>657</v>
      </c>
      <c r="L1461" t="s">
        <v>232</v>
      </c>
      <c r="M1461" t="s">
        <v>233</v>
      </c>
      <c r="N1461" t="s">
        <v>166</v>
      </c>
      <c r="O1461" t="s">
        <v>167</v>
      </c>
      <c r="P1461" t="s">
        <v>200</v>
      </c>
      <c r="Q1461" t="s">
        <v>168</v>
      </c>
      <c r="R1461" t="s">
        <v>165</v>
      </c>
      <c r="S1461" t="s">
        <v>119</v>
      </c>
      <c r="T1461" t="s">
        <v>164</v>
      </c>
      <c r="U1461" t="s">
        <v>118</v>
      </c>
      <c r="V1461" t="s">
        <v>470</v>
      </c>
      <c r="W1461" t="s">
        <v>451</v>
      </c>
      <c r="AC1461" s="44"/>
    </row>
    <row r="1462" spans="1:29" hidden="1" x14ac:dyDescent="0.25">
      <c r="A1462" t="s">
        <v>594</v>
      </c>
      <c r="B1462" t="s">
        <v>349</v>
      </c>
      <c r="C1462" t="s">
        <v>595</v>
      </c>
      <c r="D1462" t="s">
        <v>35</v>
      </c>
      <c r="E1462" t="s">
        <v>117</v>
      </c>
      <c r="I1462" t="s">
        <v>656</v>
      </c>
      <c r="J1462" t="s">
        <v>643</v>
      </c>
      <c r="K1462" t="s">
        <v>657</v>
      </c>
      <c r="L1462" t="s">
        <v>232</v>
      </c>
      <c r="M1462" t="s">
        <v>233</v>
      </c>
      <c r="N1462" t="s">
        <v>166</v>
      </c>
      <c r="O1462" t="s">
        <v>167</v>
      </c>
      <c r="P1462" t="s">
        <v>200</v>
      </c>
      <c r="Q1462" t="s">
        <v>168</v>
      </c>
      <c r="R1462" t="s">
        <v>165</v>
      </c>
      <c r="S1462" t="s">
        <v>119</v>
      </c>
      <c r="T1462" t="s">
        <v>164</v>
      </c>
      <c r="U1462" t="s">
        <v>118</v>
      </c>
      <c r="V1462" t="s">
        <v>471</v>
      </c>
      <c r="W1462" t="s">
        <v>452</v>
      </c>
      <c r="AC1462" s="44"/>
    </row>
    <row r="1463" spans="1:29" hidden="1" x14ac:dyDescent="0.25">
      <c r="A1463" t="s">
        <v>594</v>
      </c>
      <c r="B1463" t="s">
        <v>349</v>
      </c>
      <c r="C1463" t="s">
        <v>595</v>
      </c>
      <c r="D1463" t="s">
        <v>35</v>
      </c>
      <c r="E1463" t="s">
        <v>117</v>
      </c>
      <c r="I1463" t="s">
        <v>656</v>
      </c>
      <c r="J1463" t="s">
        <v>643</v>
      </c>
      <c r="K1463" t="s">
        <v>657</v>
      </c>
      <c r="L1463" t="s">
        <v>232</v>
      </c>
      <c r="M1463" t="s">
        <v>233</v>
      </c>
      <c r="N1463" t="s">
        <v>166</v>
      </c>
      <c r="O1463" t="s">
        <v>167</v>
      </c>
      <c r="P1463" t="s">
        <v>200</v>
      </c>
      <c r="Q1463" t="s">
        <v>168</v>
      </c>
      <c r="R1463" t="s">
        <v>165</v>
      </c>
      <c r="S1463" t="s">
        <v>119</v>
      </c>
      <c r="T1463" t="s">
        <v>164</v>
      </c>
      <c r="U1463" t="s">
        <v>118</v>
      </c>
      <c r="V1463" t="s">
        <v>475</v>
      </c>
      <c r="W1463" t="s">
        <v>459</v>
      </c>
      <c r="AC1463" s="44"/>
    </row>
    <row r="1464" spans="1:29" hidden="1" x14ac:dyDescent="0.25">
      <c r="A1464" t="s">
        <v>594</v>
      </c>
      <c r="B1464" t="s">
        <v>349</v>
      </c>
      <c r="C1464" t="s">
        <v>595</v>
      </c>
      <c r="D1464" t="s">
        <v>35</v>
      </c>
      <c r="E1464" t="s">
        <v>117</v>
      </c>
      <c r="I1464" t="s">
        <v>612</v>
      </c>
      <c r="J1464" t="s">
        <v>643</v>
      </c>
      <c r="K1464" t="s">
        <v>658</v>
      </c>
      <c r="L1464" t="s">
        <v>232</v>
      </c>
      <c r="M1464" t="s">
        <v>233</v>
      </c>
      <c r="N1464" t="s">
        <v>166</v>
      </c>
      <c r="O1464" t="s">
        <v>167</v>
      </c>
      <c r="P1464" t="s">
        <v>200</v>
      </c>
      <c r="Q1464" t="s">
        <v>168</v>
      </c>
      <c r="R1464" t="s">
        <v>165</v>
      </c>
      <c r="S1464" t="s">
        <v>597</v>
      </c>
      <c r="T1464" t="s">
        <v>164</v>
      </c>
      <c r="U1464" t="s">
        <v>118</v>
      </c>
      <c r="V1464" t="s">
        <v>470</v>
      </c>
      <c r="W1464" t="s">
        <v>451</v>
      </c>
      <c r="AA1464" s="44"/>
      <c r="AC1464" s="44"/>
    </row>
    <row r="1465" spans="1:29" hidden="1" x14ac:dyDescent="0.25">
      <c r="A1465" t="s">
        <v>594</v>
      </c>
      <c r="B1465" t="s">
        <v>349</v>
      </c>
      <c r="C1465" t="s">
        <v>595</v>
      </c>
      <c r="D1465" t="s">
        <v>35</v>
      </c>
      <c r="E1465" t="s">
        <v>117</v>
      </c>
      <c r="I1465" t="s">
        <v>612</v>
      </c>
      <c r="J1465" t="s">
        <v>643</v>
      </c>
      <c r="K1465" t="s">
        <v>658</v>
      </c>
      <c r="L1465" t="s">
        <v>232</v>
      </c>
      <c r="M1465" t="s">
        <v>233</v>
      </c>
      <c r="N1465" t="s">
        <v>166</v>
      </c>
      <c r="O1465" t="s">
        <v>167</v>
      </c>
      <c r="P1465" t="s">
        <v>200</v>
      </c>
      <c r="Q1465" t="s">
        <v>168</v>
      </c>
      <c r="R1465" t="s">
        <v>165</v>
      </c>
      <c r="S1465" t="s">
        <v>597</v>
      </c>
      <c r="T1465" t="s">
        <v>164</v>
      </c>
      <c r="U1465" t="s">
        <v>118</v>
      </c>
      <c r="V1465" t="s">
        <v>471</v>
      </c>
      <c r="W1465" t="s">
        <v>452</v>
      </c>
      <c r="AA1465" s="44"/>
      <c r="AC1465" s="44"/>
    </row>
    <row r="1466" spans="1:29" hidden="1" x14ac:dyDescent="0.25">
      <c r="A1466" t="s">
        <v>594</v>
      </c>
      <c r="B1466" t="s">
        <v>349</v>
      </c>
      <c r="C1466" t="s">
        <v>595</v>
      </c>
      <c r="D1466" t="s">
        <v>35</v>
      </c>
      <c r="E1466" t="s">
        <v>117</v>
      </c>
      <c r="I1466" t="s">
        <v>612</v>
      </c>
      <c r="J1466" t="s">
        <v>643</v>
      </c>
      <c r="K1466" t="s">
        <v>658</v>
      </c>
      <c r="L1466" t="s">
        <v>232</v>
      </c>
      <c r="M1466" t="s">
        <v>233</v>
      </c>
      <c r="N1466" t="s">
        <v>166</v>
      </c>
      <c r="O1466" t="s">
        <v>167</v>
      </c>
      <c r="P1466" t="s">
        <v>200</v>
      </c>
      <c r="Q1466" t="s">
        <v>168</v>
      </c>
      <c r="R1466" t="s">
        <v>165</v>
      </c>
      <c r="S1466" t="s">
        <v>597</v>
      </c>
      <c r="T1466" t="s">
        <v>164</v>
      </c>
      <c r="U1466" t="s">
        <v>118</v>
      </c>
      <c r="V1466" t="s">
        <v>475</v>
      </c>
      <c r="W1466" t="s">
        <v>459</v>
      </c>
      <c r="AA1466" s="44"/>
      <c r="AC1466" s="44"/>
    </row>
    <row r="1467" spans="1:29" hidden="1" x14ac:dyDescent="0.25">
      <c r="A1467" t="s">
        <v>594</v>
      </c>
      <c r="B1467" t="s">
        <v>349</v>
      </c>
      <c r="C1467" t="s">
        <v>595</v>
      </c>
      <c r="D1467" t="s">
        <v>35</v>
      </c>
      <c r="E1467" t="s">
        <v>117</v>
      </c>
      <c r="I1467" t="s">
        <v>596</v>
      </c>
      <c r="J1467" t="s">
        <v>654</v>
      </c>
      <c r="K1467" t="s">
        <v>659</v>
      </c>
      <c r="L1467" t="s">
        <v>660</v>
      </c>
      <c r="M1467" t="s">
        <v>231</v>
      </c>
      <c r="N1467" t="s">
        <v>166</v>
      </c>
      <c r="O1467" t="s">
        <v>167</v>
      </c>
      <c r="P1467" t="s">
        <v>200</v>
      </c>
      <c r="Q1467" t="s">
        <v>168</v>
      </c>
      <c r="R1467" t="s">
        <v>165</v>
      </c>
      <c r="S1467" t="s">
        <v>119</v>
      </c>
      <c r="T1467" t="s">
        <v>228</v>
      </c>
      <c r="U1467" t="s">
        <v>602</v>
      </c>
      <c r="V1467" t="s">
        <v>466</v>
      </c>
      <c r="W1467" t="s">
        <v>447</v>
      </c>
      <c r="AA1467" s="44"/>
    </row>
    <row r="1468" spans="1:29" hidden="1" x14ac:dyDescent="0.25">
      <c r="A1468" t="s">
        <v>594</v>
      </c>
      <c r="B1468" t="s">
        <v>349</v>
      </c>
      <c r="C1468" t="s">
        <v>595</v>
      </c>
      <c r="D1468" t="s">
        <v>39</v>
      </c>
      <c r="E1468" t="s">
        <v>117</v>
      </c>
      <c r="I1468" t="s">
        <v>629</v>
      </c>
      <c r="J1468" t="s">
        <v>661</v>
      </c>
      <c r="K1468" t="s">
        <v>662</v>
      </c>
      <c r="L1468" t="s">
        <v>175</v>
      </c>
      <c r="M1468" t="s">
        <v>176</v>
      </c>
      <c r="N1468" t="s">
        <v>166</v>
      </c>
      <c r="O1468" t="s">
        <v>167</v>
      </c>
      <c r="P1468" t="s">
        <v>200</v>
      </c>
      <c r="Q1468" t="s">
        <v>168</v>
      </c>
      <c r="R1468" t="s">
        <v>165</v>
      </c>
      <c r="S1468" t="s">
        <v>119</v>
      </c>
      <c r="T1468" t="s">
        <v>164</v>
      </c>
      <c r="U1468" t="s">
        <v>118</v>
      </c>
      <c r="V1468" t="s">
        <v>472</v>
      </c>
      <c r="W1468" t="s">
        <v>454</v>
      </c>
      <c r="AA1468" s="44"/>
      <c r="AC1468" s="44"/>
    </row>
    <row r="1469" spans="1:29" hidden="1" x14ac:dyDescent="0.25">
      <c r="A1469" t="s">
        <v>594</v>
      </c>
      <c r="B1469" t="s">
        <v>349</v>
      </c>
      <c r="C1469" t="s">
        <v>595</v>
      </c>
      <c r="D1469" t="s">
        <v>39</v>
      </c>
      <c r="E1469" t="s">
        <v>117</v>
      </c>
      <c r="I1469" t="s">
        <v>633</v>
      </c>
      <c r="J1469" t="s">
        <v>661</v>
      </c>
      <c r="K1469" t="s">
        <v>663</v>
      </c>
      <c r="L1469" t="s">
        <v>511</v>
      </c>
      <c r="M1469" t="s">
        <v>176</v>
      </c>
      <c r="N1469" t="s">
        <v>166</v>
      </c>
      <c r="O1469" t="s">
        <v>167</v>
      </c>
      <c r="P1469" t="s">
        <v>200</v>
      </c>
      <c r="Q1469" t="s">
        <v>168</v>
      </c>
      <c r="R1469" t="s">
        <v>165</v>
      </c>
      <c r="S1469" t="s">
        <v>119</v>
      </c>
      <c r="T1469" t="s">
        <v>164</v>
      </c>
      <c r="U1469" t="s">
        <v>118</v>
      </c>
      <c r="V1469" t="s">
        <v>472</v>
      </c>
      <c r="W1469" t="s">
        <v>454</v>
      </c>
      <c r="AA1469" s="44"/>
      <c r="AC1469" s="44"/>
    </row>
    <row r="1470" spans="1:29" hidden="1" x14ac:dyDescent="0.25">
      <c r="A1470" t="s">
        <v>594</v>
      </c>
      <c r="B1470" t="s">
        <v>349</v>
      </c>
      <c r="C1470" t="s">
        <v>595</v>
      </c>
      <c r="D1470" t="s">
        <v>39</v>
      </c>
      <c r="E1470" t="s">
        <v>117</v>
      </c>
      <c r="I1470" t="s">
        <v>633</v>
      </c>
      <c r="J1470" t="s">
        <v>661</v>
      </c>
      <c r="K1470" t="s">
        <v>664</v>
      </c>
      <c r="L1470" t="s">
        <v>511</v>
      </c>
      <c r="M1470" t="s">
        <v>234</v>
      </c>
      <c r="N1470" t="s">
        <v>166</v>
      </c>
      <c r="O1470" t="s">
        <v>167</v>
      </c>
      <c r="P1470" t="s">
        <v>200</v>
      </c>
      <c r="Q1470" t="s">
        <v>168</v>
      </c>
      <c r="R1470" t="s">
        <v>165</v>
      </c>
      <c r="S1470" t="s">
        <v>119</v>
      </c>
      <c r="T1470" t="s">
        <v>164</v>
      </c>
      <c r="U1470" t="s">
        <v>118</v>
      </c>
      <c r="V1470" t="s">
        <v>472</v>
      </c>
      <c r="W1470" t="s">
        <v>454</v>
      </c>
      <c r="AA1470" s="44"/>
      <c r="AC1470" s="44"/>
    </row>
    <row r="1471" spans="1:29" hidden="1" x14ac:dyDescent="0.25">
      <c r="A1471" t="s">
        <v>594</v>
      </c>
      <c r="B1471" t="s">
        <v>349</v>
      </c>
      <c r="C1471" t="s">
        <v>595</v>
      </c>
      <c r="D1471" t="s">
        <v>39</v>
      </c>
      <c r="E1471" t="s">
        <v>117</v>
      </c>
      <c r="I1471" t="s">
        <v>608</v>
      </c>
      <c r="J1471" t="s">
        <v>661</v>
      </c>
      <c r="K1471" t="s">
        <v>665</v>
      </c>
      <c r="L1471" t="s">
        <v>511</v>
      </c>
      <c r="M1471" t="s">
        <v>234</v>
      </c>
      <c r="N1471" t="s">
        <v>166</v>
      </c>
      <c r="O1471" t="s">
        <v>167</v>
      </c>
      <c r="P1471" t="s">
        <v>200</v>
      </c>
      <c r="Q1471" t="s">
        <v>168</v>
      </c>
      <c r="R1471" t="s">
        <v>165</v>
      </c>
      <c r="S1471" t="s">
        <v>119</v>
      </c>
      <c r="T1471" t="s">
        <v>164</v>
      </c>
      <c r="U1471" t="s">
        <v>118</v>
      </c>
      <c r="V1471" t="s">
        <v>472</v>
      </c>
      <c r="W1471" t="s">
        <v>454</v>
      </c>
      <c r="AA1471" s="44"/>
      <c r="AC1471" s="44"/>
    </row>
    <row r="1472" spans="1:29" hidden="1" x14ac:dyDescent="0.25">
      <c r="A1472" t="s">
        <v>594</v>
      </c>
      <c r="B1472" t="s">
        <v>349</v>
      </c>
      <c r="C1472" t="s">
        <v>595</v>
      </c>
      <c r="D1472" t="s">
        <v>39</v>
      </c>
      <c r="E1472" t="s">
        <v>117</v>
      </c>
      <c r="I1472" t="s">
        <v>620</v>
      </c>
      <c r="J1472" t="s">
        <v>661</v>
      </c>
      <c r="K1472" t="s">
        <v>666</v>
      </c>
      <c r="L1472" t="s">
        <v>175</v>
      </c>
      <c r="M1472" t="s">
        <v>234</v>
      </c>
      <c r="N1472" t="s">
        <v>166</v>
      </c>
      <c r="O1472" t="s">
        <v>167</v>
      </c>
      <c r="P1472" t="s">
        <v>200</v>
      </c>
      <c r="Q1472" t="s">
        <v>168</v>
      </c>
      <c r="R1472" t="s">
        <v>165</v>
      </c>
      <c r="S1472" t="s">
        <v>119</v>
      </c>
      <c r="T1472" t="s">
        <v>164</v>
      </c>
      <c r="U1472" t="s">
        <v>118</v>
      </c>
      <c r="V1472" t="s">
        <v>472</v>
      </c>
      <c r="W1472" t="s">
        <v>454</v>
      </c>
      <c r="AA1472" s="44"/>
      <c r="AC1472" s="44"/>
    </row>
    <row r="1473" spans="1:29" hidden="1" x14ac:dyDescent="0.25">
      <c r="A1473" t="s">
        <v>594</v>
      </c>
      <c r="B1473" t="s">
        <v>349</v>
      </c>
      <c r="C1473" t="s">
        <v>595</v>
      </c>
      <c r="D1473" t="s">
        <v>39</v>
      </c>
      <c r="E1473" t="s">
        <v>117</v>
      </c>
      <c r="I1473" t="s">
        <v>620</v>
      </c>
      <c r="J1473" t="s">
        <v>661</v>
      </c>
      <c r="K1473" t="s">
        <v>667</v>
      </c>
      <c r="L1473" t="s">
        <v>175</v>
      </c>
      <c r="M1473" t="s">
        <v>176</v>
      </c>
      <c r="N1473" t="s">
        <v>166</v>
      </c>
      <c r="O1473" t="s">
        <v>167</v>
      </c>
      <c r="P1473" t="s">
        <v>200</v>
      </c>
      <c r="Q1473" t="s">
        <v>168</v>
      </c>
      <c r="R1473" t="s">
        <v>165</v>
      </c>
      <c r="S1473" t="s">
        <v>119</v>
      </c>
      <c r="T1473" t="s">
        <v>164</v>
      </c>
      <c r="U1473" t="s">
        <v>118</v>
      </c>
      <c r="V1473" t="s">
        <v>472</v>
      </c>
      <c r="W1473" t="s">
        <v>454</v>
      </c>
      <c r="AA1473" s="44"/>
      <c r="AC1473" s="44"/>
    </row>
    <row r="1474" spans="1:29" hidden="1" x14ac:dyDescent="0.25">
      <c r="A1474" t="s">
        <v>594</v>
      </c>
      <c r="B1474" t="s">
        <v>349</v>
      </c>
      <c r="C1474" t="s">
        <v>595</v>
      </c>
      <c r="D1474" t="s">
        <v>39</v>
      </c>
      <c r="E1474" t="s">
        <v>117</v>
      </c>
      <c r="I1474" t="s">
        <v>617</v>
      </c>
      <c r="J1474" t="s">
        <v>644</v>
      </c>
      <c r="K1474" t="s">
        <v>668</v>
      </c>
      <c r="L1474" t="s">
        <v>669</v>
      </c>
      <c r="M1474" t="s">
        <v>174</v>
      </c>
      <c r="N1474" t="s">
        <v>169</v>
      </c>
      <c r="O1474" t="s">
        <v>167</v>
      </c>
      <c r="P1474" t="s">
        <v>640</v>
      </c>
      <c r="Q1474" t="s">
        <v>168</v>
      </c>
      <c r="R1474" t="s">
        <v>165</v>
      </c>
      <c r="S1474" t="s">
        <v>119</v>
      </c>
      <c r="T1474" t="s">
        <v>228</v>
      </c>
      <c r="U1474" t="s">
        <v>641</v>
      </c>
      <c r="V1474" t="s">
        <v>472</v>
      </c>
      <c r="W1474" t="s">
        <v>454</v>
      </c>
      <c r="AB1474" s="44"/>
    </row>
    <row r="1475" spans="1:29" hidden="1" x14ac:dyDescent="0.25">
      <c r="A1475" t="s">
        <v>594</v>
      </c>
      <c r="B1475" t="s">
        <v>349</v>
      </c>
      <c r="C1475" t="s">
        <v>595</v>
      </c>
      <c r="D1475" t="s">
        <v>39</v>
      </c>
      <c r="E1475" t="s">
        <v>117</v>
      </c>
      <c r="I1475" t="s">
        <v>617</v>
      </c>
      <c r="J1475" t="s">
        <v>644</v>
      </c>
      <c r="K1475" t="s">
        <v>670</v>
      </c>
      <c r="L1475" t="s">
        <v>669</v>
      </c>
      <c r="M1475" t="s">
        <v>671</v>
      </c>
      <c r="N1475" t="s">
        <v>169</v>
      </c>
      <c r="O1475" t="s">
        <v>167</v>
      </c>
      <c r="P1475" t="s">
        <v>640</v>
      </c>
      <c r="Q1475" t="s">
        <v>168</v>
      </c>
      <c r="R1475" t="s">
        <v>165</v>
      </c>
      <c r="S1475" t="s">
        <v>119</v>
      </c>
      <c r="T1475" t="s">
        <v>228</v>
      </c>
      <c r="U1475" t="s">
        <v>641</v>
      </c>
      <c r="V1475" t="s">
        <v>472</v>
      </c>
      <c r="W1475" t="s">
        <v>454</v>
      </c>
      <c r="AA1475" s="44"/>
      <c r="AB1475" s="44"/>
      <c r="AC1475" s="44"/>
    </row>
    <row r="1476" spans="1:29" hidden="1" x14ac:dyDescent="0.25">
      <c r="A1476" t="s">
        <v>594</v>
      </c>
      <c r="B1476" t="s">
        <v>349</v>
      </c>
      <c r="C1476" t="s">
        <v>595</v>
      </c>
      <c r="D1476" t="s">
        <v>39</v>
      </c>
      <c r="E1476" t="s">
        <v>117</v>
      </c>
      <c r="I1476" t="s">
        <v>603</v>
      </c>
      <c r="J1476" t="s">
        <v>644</v>
      </c>
      <c r="K1476" t="s">
        <v>672</v>
      </c>
      <c r="L1476" t="s">
        <v>673</v>
      </c>
      <c r="M1476" t="s">
        <v>671</v>
      </c>
      <c r="N1476" t="s">
        <v>169</v>
      </c>
      <c r="O1476" t="s">
        <v>167</v>
      </c>
      <c r="P1476" t="s">
        <v>640</v>
      </c>
      <c r="Q1476" t="s">
        <v>168</v>
      </c>
      <c r="R1476" t="s">
        <v>165</v>
      </c>
      <c r="S1476" t="s">
        <v>119</v>
      </c>
      <c r="T1476" t="s">
        <v>228</v>
      </c>
      <c r="U1476" t="s">
        <v>641</v>
      </c>
      <c r="V1476" t="s">
        <v>472</v>
      </c>
      <c r="W1476" t="s">
        <v>454</v>
      </c>
      <c r="AA1476" s="44"/>
      <c r="AB1476" s="44"/>
      <c r="AC1476" s="44"/>
    </row>
    <row r="1477" spans="1:29" hidden="1" x14ac:dyDescent="0.25">
      <c r="A1477" t="s">
        <v>594</v>
      </c>
      <c r="B1477" t="s">
        <v>349</v>
      </c>
      <c r="C1477" t="s">
        <v>595</v>
      </c>
      <c r="D1477" t="s">
        <v>39</v>
      </c>
      <c r="E1477" t="s">
        <v>117</v>
      </c>
      <c r="I1477" t="s">
        <v>603</v>
      </c>
      <c r="J1477" t="s">
        <v>644</v>
      </c>
      <c r="K1477" t="s">
        <v>674</v>
      </c>
      <c r="L1477" t="s">
        <v>673</v>
      </c>
      <c r="M1477" t="s">
        <v>174</v>
      </c>
      <c r="N1477" t="s">
        <v>166</v>
      </c>
      <c r="O1477" t="s">
        <v>167</v>
      </c>
      <c r="P1477" t="s">
        <v>200</v>
      </c>
      <c r="Q1477" t="s">
        <v>168</v>
      </c>
      <c r="R1477" t="s">
        <v>165</v>
      </c>
      <c r="S1477" t="s">
        <v>119</v>
      </c>
      <c r="T1477" t="s">
        <v>228</v>
      </c>
      <c r="U1477" t="s">
        <v>602</v>
      </c>
      <c r="V1477" t="s">
        <v>472</v>
      </c>
      <c r="W1477" t="s">
        <v>454</v>
      </c>
      <c r="AA1477" s="44"/>
      <c r="AB1477" s="44"/>
    </row>
    <row r="1478" spans="1:29" hidden="1" x14ac:dyDescent="0.25">
      <c r="A1478" t="s">
        <v>594</v>
      </c>
      <c r="B1478" t="s">
        <v>349</v>
      </c>
      <c r="C1478" t="s">
        <v>595</v>
      </c>
      <c r="D1478" t="s">
        <v>39</v>
      </c>
      <c r="E1478" t="s">
        <v>117</v>
      </c>
      <c r="I1478" t="s">
        <v>603</v>
      </c>
      <c r="J1478" t="s">
        <v>644</v>
      </c>
      <c r="K1478" t="s">
        <v>675</v>
      </c>
      <c r="L1478" t="s">
        <v>673</v>
      </c>
      <c r="M1478" t="s">
        <v>174</v>
      </c>
      <c r="N1478" t="s">
        <v>169</v>
      </c>
      <c r="O1478" t="s">
        <v>167</v>
      </c>
      <c r="P1478" t="s">
        <v>640</v>
      </c>
      <c r="Q1478" t="s">
        <v>168</v>
      </c>
      <c r="R1478" t="s">
        <v>165</v>
      </c>
      <c r="S1478" t="s">
        <v>119</v>
      </c>
      <c r="T1478" t="s">
        <v>228</v>
      </c>
      <c r="U1478" t="s">
        <v>641</v>
      </c>
      <c r="V1478" t="s">
        <v>472</v>
      </c>
      <c r="W1478" t="s">
        <v>454</v>
      </c>
      <c r="AA1478" s="44"/>
      <c r="AB1478" s="44"/>
    </row>
    <row r="1479" spans="1:29" hidden="1" x14ac:dyDescent="0.25">
      <c r="A1479" t="s">
        <v>594</v>
      </c>
      <c r="B1479" t="s">
        <v>349</v>
      </c>
      <c r="C1479" t="s">
        <v>595</v>
      </c>
      <c r="D1479" t="s">
        <v>39</v>
      </c>
      <c r="E1479" t="s">
        <v>117</v>
      </c>
      <c r="I1479" t="s">
        <v>630</v>
      </c>
      <c r="J1479" t="s">
        <v>676</v>
      </c>
      <c r="K1479" t="s">
        <v>677</v>
      </c>
      <c r="L1479" t="s">
        <v>678</v>
      </c>
      <c r="M1479" t="s">
        <v>174</v>
      </c>
      <c r="N1479" t="s">
        <v>166</v>
      </c>
      <c r="O1479" t="s">
        <v>167</v>
      </c>
      <c r="P1479" t="s">
        <v>200</v>
      </c>
      <c r="Q1479" t="s">
        <v>168</v>
      </c>
      <c r="R1479" t="s">
        <v>165</v>
      </c>
      <c r="S1479" t="s">
        <v>119</v>
      </c>
      <c r="T1479" t="s">
        <v>228</v>
      </c>
      <c r="U1479" t="s">
        <v>602</v>
      </c>
      <c r="V1479" t="s">
        <v>472</v>
      </c>
      <c r="W1479" t="s">
        <v>454</v>
      </c>
      <c r="AA1479" s="44"/>
    </row>
    <row r="1480" spans="1:29" hidden="1" x14ac:dyDescent="0.25">
      <c r="A1480" t="s">
        <v>594</v>
      </c>
      <c r="B1480" t="s">
        <v>349</v>
      </c>
      <c r="C1480" t="s">
        <v>595</v>
      </c>
      <c r="D1480" t="s">
        <v>39</v>
      </c>
      <c r="E1480" t="s">
        <v>117</v>
      </c>
      <c r="I1480" t="s">
        <v>600</v>
      </c>
      <c r="J1480" t="s">
        <v>644</v>
      </c>
      <c r="K1480" t="s">
        <v>679</v>
      </c>
      <c r="L1480" t="s">
        <v>678</v>
      </c>
      <c r="M1480" t="s">
        <v>671</v>
      </c>
      <c r="N1480" t="s">
        <v>166</v>
      </c>
      <c r="O1480" t="s">
        <v>167</v>
      </c>
      <c r="P1480" t="s">
        <v>200</v>
      </c>
      <c r="Q1480" t="s">
        <v>168</v>
      </c>
      <c r="R1480" t="s">
        <v>165</v>
      </c>
      <c r="S1480" t="s">
        <v>597</v>
      </c>
      <c r="T1480" t="s">
        <v>164</v>
      </c>
      <c r="U1480" t="s">
        <v>118</v>
      </c>
      <c r="V1480" t="s">
        <v>472</v>
      </c>
      <c r="W1480" t="s">
        <v>454</v>
      </c>
      <c r="AA1480" s="44"/>
      <c r="AB1480" s="44"/>
    </row>
    <row r="1481" spans="1:29" hidden="1" x14ac:dyDescent="0.25">
      <c r="A1481" t="s">
        <v>594</v>
      </c>
      <c r="B1481" t="s">
        <v>352</v>
      </c>
      <c r="C1481" t="s">
        <v>595</v>
      </c>
      <c r="D1481" t="s">
        <v>15</v>
      </c>
      <c r="E1481" t="s">
        <v>117</v>
      </c>
      <c r="I1481" t="s">
        <v>680</v>
      </c>
      <c r="J1481" t="s">
        <v>681</v>
      </c>
      <c r="K1481" t="s">
        <v>682</v>
      </c>
      <c r="L1481" t="s">
        <v>177</v>
      </c>
      <c r="M1481" t="s">
        <v>165</v>
      </c>
      <c r="N1481" t="s">
        <v>166</v>
      </c>
      <c r="O1481" t="s">
        <v>167</v>
      </c>
      <c r="P1481" t="s">
        <v>200</v>
      </c>
      <c r="Q1481" t="s">
        <v>168</v>
      </c>
      <c r="R1481" t="s">
        <v>165</v>
      </c>
      <c r="S1481" t="s">
        <v>119</v>
      </c>
      <c r="T1481" t="s">
        <v>164</v>
      </c>
      <c r="U1481" t="s">
        <v>118</v>
      </c>
      <c r="V1481" t="s">
        <v>473</v>
      </c>
      <c r="W1481" t="s">
        <v>455</v>
      </c>
      <c r="AA1481" s="44"/>
      <c r="AC1481" s="44"/>
    </row>
    <row r="1482" spans="1:29" hidden="1" x14ac:dyDescent="0.25">
      <c r="A1482" t="s">
        <v>594</v>
      </c>
      <c r="B1482" t="s">
        <v>352</v>
      </c>
      <c r="C1482" t="s">
        <v>595</v>
      </c>
      <c r="D1482" t="s">
        <v>15</v>
      </c>
      <c r="E1482" t="s">
        <v>117</v>
      </c>
      <c r="I1482" t="s">
        <v>680</v>
      </c>
      <c r="J1482" t="s">
        <v>681</v>
      </c>
      <c r="K1482" t="s">
        <v>683</v>
      </c>
      <c r="L1482" t="s">
        <v>178</v>
      </c>
      <c r="M1482" t="s">
        <v>165</v>
      </c>
      <c r="N1482" t="s">
        <v>166</v>
      </c>
      <c r="O1482" t="s">
        <v>167</v>
      </c>
      <c r="P1482" t="s">
        <v>200</v>
      </c>
      <c r="Q1482" t="s">
        <v>168</v>
      </c>
      <c r="R1482" t="s">
        <v>165</v>
      </c>
      <c r="S1482" t="s">
        <v>119</v>
      </c>
      <c r="T1482" t="s">
        <v>164</v>
      </c>
      <c r="U1482" t="s">
        <v>118</v>
      </c>
      <c r="V1482" t="s">
        <v>465</v>
      </c>
      <c r="W1482" t="s">
        <v>509</v>
      </c>
      <c r="AA1482" s="44"/>
    </row>
    <row r="1483" spans="1:29" hidden="1" x14ac:dyDescent="0.25">
      <c r="A1483" t="s">
        <v>594</v>
      </c>
      <c r="B1483" t="s">
        <v>352</v>
      </c>
      <c r="C1483" t="s">
        <v>595</v>
      </c>
      <c r="D1483" t="s">
        <v>15</v>
      </c>
      <c r="E1483" t="s">
        <v>117</v>
      </c>
      <c r="I1483" t="s">
        <v>680</v>
      </c>
      <c r="J1483" t="s">
        <v>681</v>
      </c>
      <c r="K1483" t="s">
        <v>684</v>
      </c>
      <c r="L1483" t="s">
        <v>179</v>
      </c>
      <c r="M1483" t="s">
        <v>165</v>
      </c>
      <c r="N1483" t="s">
        <v>166</v>
      </c>
      <c r="O1483" t="s">
        <v>167</v>
      </c>
      <c r="P1483" t="s">
        <v>200</v>
      </c>
      <c r="Q1483" t="s">
        <v>168</v>
      </c>
      <c r="R1483" t="s">
        <v>165</v>
      </c>
      <c r="S1483" t="s">
        <v>119</v>
      </c>
      <c r="T1483" t="s">
        <v>164</v>
      </c>
      <c r="U1483" t="s">
        <v>118</v>
      </c>
      <c r="V1483" t="s">
        <v>474</v>
      </c>
      <c r="W1483" t="s">
        <v>512</v>
      </c>
      <c r="AA1483" s="44"/>
      <c r="AC1483" s="44"/>
    </row>
    <row r="1484" spans="1:29" hidden="1" x14ac:dyDescent="0.25">
      <c r="A1484" t="s">
        <v>594</v>
      </c>
      <c r="B1484" t="s">
        <v>352</v>
      </c>
      <c r="C1484" t="s">
        <v>595</v>
      </c>
      <c r="D1484" t="s">
        <v>17</v>
      </c>
      <c r="E1484" t="s">
        <v>117</v>
      </c>
      <c r="I1484" t="s">
        <v>685</v>
      </c>
      <c r="J1484" t="s">
        <v>686</v>
      </c>
      <c r="K1484" t="s">
        <v>687</v>
      </c>
      <c r="L1484" t="s">
        <v>180</v>
      </c>
      <c r="M1484" t="s">
        <v>165</v>
      </c>
      <c r="N1484" t="s">
        <v>166</v>
      </c>
      <c r="O1484" t="s">
        <v>167</v>
      </c>
      <c r="P1484" t="s">
        <v>200</v>
      </c>
      <c r="Q1484" t="s">
        <v>168</v>
      </c>
      <c r="R1484" t="s">
        <v>165</v>
      </c>
      <c r="S1484" t="s">
        <v>119</v>
      </c>
      <c r="T1484" t="s">
        <v>164</v>
      </c>
      <c r="U1484" t="s">
        <v>118</v>
      </c>
      <c r="V1484" t="s">
        <v>473</v>
      </c>
      <c r="W1484" t="s">
        <v>455</v>
      </c>
      <c r="AA1484" s="44"/>
      <c r="AC1484" s="44"/>
    </row>
    <row r="1485" spans="1:29" hidden="1" x14ac:dyDescent="0.25">
      <c r="A1485" t="s">
        <v>594</v>
      </c>
      <c r="B1485" t="s">
        <v>352</v>
      </c>
      <c r="C1485" t="s">
        <v>595</v>
      </c>
      <c r="D1485" t="s">
        <v>17</v>
      </c>
      <c r="E1485" t="s">
        <v>117</v>
      </c>
      <c r="I1485" t="s">
        <v>688</v>
      </c>
      <c r="J1485" t="s">
        <v>686</v>
      </c>
      <c r="K1485" t="s">
        <v>689</v>
      </c>
      <c r="L1485" t="s">
        <v>198</v>
      </c>
      <c r="M1485" t="s">
        <v>165</v>
      </c>
      <c r="N1485" t="s">
        <v>166</v>
      </c>
      <c r="O1485" t="s">
        <v>167</v>
      </c>
      <c r="P1485" t="s">
        <v>200</v>
      </c>
      <c r="Q1485" t="s">
        <v>168</v>
      </c>
      <c r="R1485" t="s">
        <v>165</v>
      </c>
      <c r="S1485" t="s">
        <v>119</v>
      </c>
      <c r="T1485" t="s">
        <v>164</v>
      </c>
      <c r="U1485" t="s">
        <v>118</v>
      </c>
      <c r="V1485" t="s">
        <v>465</v>
      </c>
      <c r="W1485" t="s">
        <v>509</v>
      </c>
      <c r="AA1485" s="44"/>
      <c r="AC1485" s="44"/>
    </row>
    <row r="1486" spans="1:29" hidden="1" x14ac:dyDescent="0.25">
      <c r="A1486" t="s">
        <v>594</v>
      </c>
      <c r="B1486" t="s">
        <v>352</v>
      </c>
      <c r="C1486" t="s">
        <v>595</v>
      </c>
      <c r="D1486" t="s">
        <v>17</v>
      </c>
      <c r="E1486" t="s">
        <v>117</v>
      </c>
      <c r="I1486" t="s">
        <v>690</v>
      </c>
      <c r="J1486" t="s">
        <v>686</v>
      </c>
      <c r="K1486" t="s">
        <v>691</v>
      </c>
      <c r="L1486" t="s">
        <v>692</v>
      </c>
      <c r="M1486" t="s">
        <v>165</v>
      </c>
      <c r="N1486" t="s">
        <v>166</v>
      </c>
      <c r="O1486" t="s">
        <v>167</v>
      </c>
      <c r="P1486" t="s">
        <v>200</v>
      </c>
      <c r="Q1486" t="s">
        <v>168</v>
      </c>
      <c r="R1486" t="s">
        <v>165</v>
      </c>
      <c r="S1486" t="s">
        <v>119</v>
      </c>
      <c r="T1486" t="s">
        <v>164</v>
      </c>
      <c r="U1486" t="s">
        <v>118</v>
      </c>
      <c r="V1486" t="s">
        <v>474</v>
      </c>
      <c r="W1486" t="s">
        <v>512</v>
      </c>
      <c r="AA1486" s="44"/>
      <c r="AC1486" s="44"/>
    </row>
    <row r="1487" spans="1:29" hidden="1" x14ac:dyDescent="0.25">
      <c r="A1487" t="s">
        <v>594</v>
      </c>
      <c r="B1487" t="s">
        <v>352</v>
      </c>
      <c r="C1487" t="s">
        <v>595</v>
      </c>
      <c r="D1487" t="s">
        <v>19</v>
      </c>
      <c r="E1487" t="s">
        <v>117</v>
      </c>
      <c r="I1487" t="s">
        <v>693</v>
      </c>
      <c r="J1487" t="s">
        <v>694</v>
      </c>
      <c r="K1487" t="s">
        <v>695</v>
      </c>
      <c r="L1487" t="s">
        <v>255</v>
      </c>
      <c r="M1487" t="s">
        <v>165</v>
      </c>
      <c r="N1487" t="s">
        <v>166</v>
      </c>
      <c r="O1487" t="s">
        <v>167</v>
      </c>
      <c r="P1487" t="s">
        <v>200</v>
      </c>
      <c r="Q1487" t="s">
        <v>168</v>
      </c>
      <c r="R1487" t="s">
        <v>165</v>
      </c>
      <c r="S1487" t="s">
        <v>119</v>
      </c>
      <c r="T1487" t="s">
        <v>164</v>
      </c>
      <c r="U1487" t="s">
        <v>118</v>
      </c>
      <c r="V1487" t="s">
        <v>473</v>
      </c>
      <c r="W1487" t="s">
        <v>455</v>
      </c>
      <c r="AA1487" s="44"/>
      <c r="AC1487" s="44"/>
    </row>
    <row r="1488" spans="1:29" hidden="1" x14ac:dyDescent="0.25">
      <c r="A1488" t="s">
        <v>594</v>
      </c>
      <c r="B1488" t="s">
        <v>352</v>
      </c>
      <c r="C1488" t="s">
        <v>595</v>
      </c>
      <c r="D1488" t="s">
        <v>23</v>
      </c>
      <c r="E1488" t="s">
        <v>117</v>
      </c>
      <c r="I1488" t="s">
        <v>622</v>
      </c>
      <c r="J1488" t="s">
        <v>696</v>
      </c>
      <c r="K1488" t="s">
        <v>697</v>
      </c>
      <c r="L1488" t="s">
        <v>698</v>
      </c>
      <c r="M1488" t="s">
        <v>165</v>
      </c>
      <c r="N1488" t="s">
        <v>166</v>
      </c>
      <c r="O1488" t="s">
        <v>167</v>
      </c>
      <c r="P1488" t="s">
        <v>200</v>
      </c>
      <c r="Q1488" t="s">
        <v>168</v>
      </c>
      <c r="R1488" t="s">
        <v>165</v>
      </c>
      <c r="S1488" t="s">
        <v>119</v>
      </c>
      <c r="T1488" t="s">
        <v>164</v>
      </c>
      <c r="U1488" t="s">
        <v>118</v>
      </c>
      <c r="V1488" t="s">
        <v>473</v>
      </c>
      <c r="W1488" t="s">
        <v>455</v>
      </c>
      <c r="AA1488" s="44"/>
    </row>
    <row r="1489" spans="1:29" hidden="1" x14ac:dyDescent="0.25">
      <c r="A1489" t="s">
        <v>594</v>
      </c>
      <c r="B1489" t="s">
        <v>352</v>
      </c>
      <c r="C1489" t="s">
        <v>595</v>
      </c>
      <c r="D1489" t="s">
        <v>27</v>
      </c>
      <c r="E1489" t="s">
        <v>117</v>
      </c>
      <c r="I1489" t="s">
        <v>619</v>
      </c>
      <c r="J1489" t="s">
        <v>699</v>
      </c>
      <c r="K1489" t="s">
        <v>700</v>
      </c>
      <c r="L1489" t="s">
        <v>513</v>
      </c>
      <c r="M1489" t="s">
        <v>165</v>
      </c>
      <c r="N1489" t="s">
        <v>166</v>
      </c>
      <c r="O1489" t="s">
        <v>167</v>
      </c>
      <c r="P1489" t="s">
        <v>200</v>
      </c>
      <c r="Q1489" t="s">
        <v>168</v>
      </c>
      <c r="R1489" t="s">
        <v>165</v>
      </c>
      <c r="S1489" t="s">
        <v>119</v>
      </c>
      <c r="T1489" t="s">
        <v>164</v>
      </c>
      <c r="U1489" t="s">
        <v>118</v>
      </c>
      <c r="V1489" t="s">
        <v>473</v>
      </c>
      <c r="W1489" t="s">
        <v>455</v>
      </c>
      <c r="AA1489" s="44"/>
      <c r="AC1489" s="44"/>
    </row>
    <row r="1490" spans="1:29" hidden="1" x14ac:dyDescent="0.25">
      <c r="A1490" t="s">
        <v>594</v>
      </c>
      <c r="B1490" t="s">
        <v>352</v>
      </c>
      <c r="C1490" t="s">
        <v>595</v>
      </c>
      <c r="D1490" t="s">
        <v>41</v>
      </c>
      <c r="E1490" t="s">
        <v>117</v>
      </c>
      <c r="I1490" t="s">
        <v>636</v>
      </c>
      <c r="J1490" t="s">
        <v>701</v>
      </c>
      <c r="K1490" t="s">
        <v>702</v>
      </c>
      <c r="L1490" t="s">
        <v>181</v>
      </c>
      <c r="M1490" t="s">
        <v>165</v>
      </c>
      <c r="N1490" t="s">
        <v>166</v>
      </c>
      <c r="O1490" t="s">
        <v>167</v>
      </c>
      <c r="P1490" t="s">
        <v>200</v>
      </c>
      <c r="Q1490" t="s">
        <v>168</v>
      </c>
      <c r="R1490" t="s">
        <v>165</v>
      </c>
      <c r="S1490" t="s">
        <v>119</v>
      </c>
      <c r="T1490" t="s">
        <v>164</v>
      </c>
      <c r="U1490" t="s">
        <v>118</v>
      </c>
      <c r="V1490" t="s">
        <v>473</v>
      </c>
      <c r="W1490" t="s">
        <v>455</v>
      </c>
      <c r="AA1490" s="44"/>
      <c r="AC1490" s="44"/>
    </row>
    <row r="1491" spans="1:29" hidden="1" x14ac:dyDescent="0.25">
      <c r="A1491" t="s">
        <v>594</v>
      </c>
      <c r="B1491" t="s">
        <v>352</v>
      </c>
      <c r="C1491" t="s">
        <v>595</v>
      </c>
      <c r="D1491" t="s">
        <v>41</v>
      </c>
      <c r="E1491" t="s">
        <v>117</v>
      </c>
      <c r="I1491" t="s">
        <v>693</v>
      </c>
      <c r="J1491" t="s">
        <v>701</v>
      </c>
      <c r="K1491" t="s">
        <v>703</v>
      </c>
      <c r="L1491" t="s">
        <v>256</v>
      </c>
      <c r="M1491" t="s">
        <v>165</v>
      </c>
      <c r="N1491" t="s">
        <v>166</v>
      </c>
      <c r="O1491" t="s">
        <v>167</v>
      </c>
      <c r="P1491" t="s">
        <v>200</v>
      </c>
      <c r="Q1491" t="s">
        <v>168</v>
      </c>
      <c r="R1491" t="s">
        <v>165</v>
      </c>
      <c r="S1491" t="s">
        <v>119</v>
      </c>
      <c r="T1491" t="s">
        <v>164</v>
      </c>
      <c r="U1491" t="s">
        <v>118</v>
      </c>
      <c r="V1491" t="s">
        <v>465</v>
      </c>
      <c r="W1491" t="s">
        <v>509</v>
      </c>
      <c r="AA1491" s="44"/>
      <c r="AC1491" s="44"/>
    </row>
    <row r="1492" spans="1:29" hidden="1" x14ac:dyDescent="0.25">
      <c r="A1492" t="s">
        <v>594</v>
      </c>
      <c r="B1492" t="s">
        <v>352</v>
      </c>
      <c r="C1492" t="s">
        <v>595</v>
      </c>
      <c r="D1492" t="s">
        <v>41</v>
      </c>
      <c r="E1492" t="s">
        <v>117</v>
      </c>
      <c r="I1492" t="s">
        <v>693</v>
      </c>
      <c r="J1492" t="s">
        <v>701</v>
      </c>
      <c r="K1492" t="s">
        <v>704</v>
      </c>
      <c r="L1492" t="s">
        <v>257</v>
      </c>
      <c r="M1492" t="s">
        <v>165</v>
      </c>
      <c r="N1492" t="s">
        <v>166</v>
      </c>
      <c r="O1492" t="s">
        <v>167</v>
      </c>
      <c r="P1492" t="s">
        <v>200</v>
      </c>
      <c r="Q1492" t="s">
        <v>168</v>
      </c>
      <c r="R1492" t="s">
        <v>165</v>
      </c>
      <c r="S1492" t="s">
        <v>119</v>
      </c>
      <c r="T1492" t="s">
        <v>164</v>
      </c>
      <c r="U1492" t="s">
        <v>118</v>
      </c>
      <c r="V1492" t="s">
        <v>474</v>
      </c>
      <c r="W1492" t="s">
        <v>512</v>
      </c>
      <c r="AA1492" s="44"/>
      <c r="AC1492" s="44"/>
    </row>
    <row r="1493" spans="1:29" hidden="1" x14ac:dyDescent="0.25">
      <c r="A1493" t="s">
        <v>594</v>
      </c>
      <c r="B1493" t="s">
        <v>352</v>
      </c>
      <c r="C1493" t="s">
        <v>595</v>
      </c>
      <c r="D1493" t="s">
        <v>45</v>
      </c>
      <c r="E1493" t="s">
        <v>117</v>
      </c>
      <c r="I1493" t="s">
        <v>606</v>
      </c>
      <c r="J1493" t="s">
        <v>634</v>
      </c>
      <c r="K1493" t="s">
        <v>705</v>
      </c>
      <c r="L1493" t="s">
        <v>182</v>
      </c>
      <c r="M1493" t="s">
        <v>165</v>
      </c>
      <c r="N1493" t="s">
        <v>166</v>
      </c>
      <c r="O1493" t="s">
        <v>167</v>
      </c>
      <c r="P1493" t="s">
        <v>200</v>
      </c>
      <c r="Q1493" t="s">
        <v>168</v>
      </c>
      <c r="R1493" t="s">
        <v>165</v>
      </c>
      <c r="S1493" t="s">
        <v>119</v>
      </c>
      <c r="T1493" t="s">
        <v>164</v>
      </c>
      <c r="U1493" t="s">
        <v>118</v>
      </c>
      <c r="V1493" t="s">
        <v>473</v>
      </c>
      <c r="W1493" t="s">
        <v>455</v>
      </c>
      <c r="AA1493" s="44"/>
      <c r="AC1493" s="44"/>
    </row>
    <row r="1494" spans="1:29" hidden="1" x14ac:dyDescent="0.25">
      <c r="A1494" t="s">
        <v>594</v>
      </c>
      <c r="B1494" t="s">
        <v>352</v>
      </c>
      <c r="C1494" t="s">
        <v>595</v>
      </c>
      <c r="D1494" t="s">
        <v>45</v>
      </c>
      <c r="E1494" t="s">
        <v>117</v>
      </c>
      <c r="I1494" t="s">
        <v>606</v>
      </c>
      <c r="J1494" t="s">
        <v>634</v>
      </c>
      <c r="K1494" t="s">
        <v>706</v>
      </c>
      <c r="L1494" t="s">
        <v>183</v>
      </c>
      <c r="M1494" t="s">
        <v>165</v>
      </c>
      <c r="N1494" t="s">
        <v>166</v>
      </c>
      <c r="O1494" t="s">
        <v>167</v>
      </c>
      <c r="P1494" t="s">
        <v>200</v>
      </c>
      <c r="Q1494" t="s">
        <v>168</v>
      </c>
      <c r="R1494" t="s">
        <v>165</v>
      </c>
      <c r="S1494" t="s">
        <v>119</v>
      </c>
      <c r="T1494" t="s">
        <v>164</v>
      </c>
      <c r="U1494" t="s">
        <v>118</v>
      </c>
      <c r="V1494" t="s">
        <v>474</v>
      </c>
      <c r="W1494" t="s">
        <v>512</v>
      </c>
      <c r="AC1494" s="44"/>
    </row>
    <row r="1495" spans="1:29" hidden="1" x14ac:dyDescent="0.25">
      <c r="A1495" t="s">
        <v>594</v>
      </c>
      <c r="B1495" t="s">
        <v>352</v>
      </c>
      <c r="C1495" t="s">
        <v>595</v>
      </c>
      <c r="D1495" t="s">
        <v>49</v>
      </c>
      <c r="E1495" t="s">
        <v>117</v>
      </c>
      <c r="I1495" t="s">
        <v>626</v>
      </c>
      <c r="J1495" t="s">
        <v>635</v>
      </c>
      <c r="K1495" t="s">
        <v>707</v>
      </c>
      <c r="L1495" t="s">
        <v>184</v>
      </c>
      <c r="M1495" t="s">
        <v>165</v>
      </c>
      <c r="N1495" t="s">
        <v>166</v>
      </c>
      <c r="O1495" t="s">
        <v>167</v>
      </c>
      <c r="P1495" t="s">
        <v>200</v>
      </c>
      <c r="Q1495" t="s">
        <v>168</v>
      </c>
      <c r="R1495" t="s">
        <v>165</v>
      </c>
      <c r="S1495" t="s">
        <v>119</v>
      </c>
      <c r="T1495" t="s">
        <v>164</v>
      </c>
      <c r="U1495" t="s">
        <v>118</v>
      </c>
      <c r="V1495" t="s">
        <v>473</v>
      </c>
      <c r="W1495" t="s">
        <v>455</v>
      </c>
      <c r="AA1495" s="44"/>
      <c r="AC1495" s="44"/>
    </row>
    <row r="1496" spans="1:29" hidden="1" x14ac:dyDescent="0.25">
      <c r="A1496" t="s">
        <v>594</v>
      </c>
      <c r="B1496" t="s">
        <v>352</v>
      </c>
      <c r="C1496" t="s">
        <v>595</v>
      </c>
      <c r="D1496" t="s">
        <v>49</v>
      </c>
      <c r="E1496" t="s">
        <v>117</v>
      </c>
      <c r="I1496" t="s">
        <v>610</v>
      </c>
      <c r="J1496" t="s">
        <v>635</v>
      </c>
      <c r="K1496" t="s">
        <v>708</v>
      </c>
      <c r="L1496" t="s">
        <v>533</v>
      </c>
      <c r="M1496" t="s">
        <v>165</v>
      </c>
      <c r="N1496" t="s">
        <v>166</v>
      </c>
      <c r="O1496" t="s">
        <v>167</v>
      </c>
      <c r="P1496" t="s">
        <v>200</v>
      </c>
      <c r="Q1496" t="s">
        <v>168</v>
      </c>
      <c r="R1496" t="s">
        <v>165</v>
      </c>
      <c r="S1496" t="s">
        <v>119</v>
      </c>
      <c r="T1496" t="s">
        <v>164</v>
      </c>
      <c r="U1496" t="s">
        <v>118</v>
      </c>
      <c r="V1496" t="s">
        <v>474</v>
      </c>
      <c r="W1496" t="s">
        <v>512</v>
      </c>
      <c r="AA1496" s="44"/>
      <c r="AC1496" s="44"/>
    </row>
    <row r="1497" spans="1:29" hidden="1" x14ac:dyDescent="0.25">
      <c r="A1497" t="s">
        <v>594</v>
      </c>
      <c r="B1497" t="s">
        <v>352</v>
      </c>
      <c r="C1497" t="s">
        <v>595</v>
      </c>
      <c r="D1497" t="s">
        <v>53</v>
      </c>
      <c r="E1497" t="s">
        <v>117</v>
      </c>
      <c r="I1497" t="s">
        <v>636</v>
      </c>
      <c r="J1497" t="s">
        <v>709</v>
      </c>
      <c r="K1497" t="s">
        <v>710</v>
      </c>
      <c r="L1497" t="s">
        <v>185</v>
      </c>
      <c r="M1497" t="s">
        <v>165</v>
      </c>
      <c r="N1497" t="s">
        <v>166</v>
      </c>
      <c r="O1497" t="s">
        <v>167</v>
      </c>
      <c r="P1497" t="s">
        <v>200</v>
      </c>
      <c r="Q1497" t="s">
        <v>168</v>
      </c>
      <c r="R1497" t="s">
        <v>165</v>
      </c>
      <c r="S1497" t="s">
        <v>119</v>
      </c>
      <c r="T1497" t="s">
        <v>164</v>
      </c>
      <c r="U1497" t="s">
        <v>118</v>
      </c>
      <c r="V1497" t="s">
        <v>473</v>
      </c>
      <c r="W1497" t="s">
        <v>455</v>
      </c>
      <c r="AA1497" s="44"/>
      <c r="AC1497" s="44"/>
    </row>
    <row r="1498" spans="1:29" hidden="1" x14ac:dyDescent="0.25">
      <c r="A1498" t="s">
        <v>594</v>
      </c>
      <c r="B1498" t="s">
        <v>352</v>
      </c>
      <c r="C1498" t="s">
        <v>595</v>
      </c>
      <c r="D1498" t="s">
        <v>55</v>
      </c>
      <c r="E1498" t="s">
        <v>117</v>
      </c>
      <c r="I1498" t="s">
        <v>624</v>
      </c>
      <c r="J1498" t="s">
        <v>711</v>
      </c>
      <c r="K1498" t="s">
        <v>712</v>
      </c>
      <c r="L1498" t="s">
        <v>252</v>
      </c>
      <c r="M1498" t="s">
        <v>165</v>
      </c>
      <c r="N1498" t="s">
        <v>166</v>
      </c>
      <c r="O1498" t="s">
        <v>167</v>
      </c>
      <c r="P1498" t="s">
        <v>200</v>
      </c>
      <c r="Q1498" t="s">
        <v>168</v>
      </c>
      <c r="R1498" t="s">
        <v>165</v>
      </c>
      <c r="S1498" t="s">
        <v>119</v>
      </c>
      <c r="T1498" t="s">
        <v>164</v>
      </c>
      <c r="U1498" t="s">
        <v>118</v>
      </c>
      <c r="V1498" t="s">
        <v>473</v>
      </c>
      <c r="W1498" t="s">
        <v>455</v>
      </c>
      <c r="AA1498" s="44"/>
      <c r="AC1498" s="44"/>
    </row>
    <row r="1499" spans="1:29" hidden="1" x14ac:dyDescent="0.25">
      <c r="A1499" t="s">
        <v>594</v>
      </c>
      <c r="B1499" t="s">
        <v>352</v>
      </c>
      <c r="C1499" t="s">
        <v>595</v>
      </c>
      <c r="D1499" t="s">
        <v>55</v>
      </c>
      <c r="E1499" t="s">
        <v>117</v>
      </c>
      <c r="I1499" t="s">
        <v>624</v>
      </c>
      <c r="J1499" t="s">
        <v>711</v>
      </c>
      <c r="K1499" t="s">
        <v>713</v>
      </c>
      <c r="L1499" t="s">
        <v>253</v>
      </c>
      <c r="M1499" t="s">
        <v>165</v>
      </c>
      <c r="N1499" t="s">
        <v>166</v>
      </c>
      <c r="O1499" t="s">
        <v>167</v>
      </c>
      <c r="P1499" t="s">
        <v>200</v>
      </c>
      <c r="Q1499" t="s">
        <v>168</v>
      </c>
      <c r="R1499" t="s">
        <v>165</v>
      </c>
      <c r="S1499" t="s">
        <v>119</v>
      </c>
      <c r="T1499" t="s">
        <v>164</v>
      </c>
      <c r="U1499" t="s">
        <v>118</v>
      </c>
      <c r="V1499" t="s">
        <v>474</v>
      </c>
      <c r="W1499" t="s">
        <v>512</v>
      </c>
      <c r="AA1499" s="44"/>
      <c r="AC1499" s="44"/>
    </row>
    <row r="1500" spans="1:29" hidden="1" x14ac:dyDescent="0.25">
      <c r="A1500" t="s">
        <v>594</v>
      </c>
      <c r="B1500" t="s">
        <v>352</v>
      </c>
      <c r="C1500" t="s">
        <v>595</v>
      </c>
      <c r="D1500" t="s">
        <v>57</v>
      </c>
      <c r="E1500" t="s">
        <v>117</v>
      </c>
      <c r="I1500" t="s">
        <v>618</v>
      </c>
      <c r="J1500" t="s">
        <v>714</v>
      </c>
      <c r="K1500" t="s">
        <v>715</v>
      </c>
      <c r="L1500" t="s">
        <v>514</v>
      </c>
      <c r="M1500" t="s">
        <v>165</v>
      </c>
      <c r="N1500" t="s">
        <v>166</v>
      </c>
      <c r="O1500" t="s">
        <v>167</v>
      </c>
      <c r="P1500" t="s">
        <v>200</v>
      </c>
      <c r="Q1500" t="s">
        <v>168</v>
      </c>
      <c r="R1500" t="s">
        <v>165</v>
      </c>
      <c r="S1500" t="s">
        <v>119</v>
      </c>
      <c r="T1500" t="s">
        <v>164</v>
      </c>
      <c r="U1500" t="s">
        <v>118</v>
      </c>
      <c r="V1500" t="s">
        <v>473</v>
      </c>
      <c r="W1500" t="s">
        <v>455</v>
      </c>
      <c r="AA1500" s="44"/>
      <c r="AC1500" s="44"/>
    </row>
    <row r="1501" spans="1:29" hidden="1" x14ac:dyDescent="0.25">
      <c r="A1501" t="s">
        <v>594</v>
      </c>
      <c r="B1501" t="s">
        <v>352</v>
      </c>
      <c r="C1501" t="s">
        <v>595</v>
      </c>
      <c r="D1501" t="s">
        <v>61</v>
      </c>
      <c r="E1501" t="s">
        <v>117</v>
      </c>
      <c r="I1501" t="s">
        <v>613</v>
      </c>
      <c r="J1501" t="s">
        <v>716</v>
      </c>
      <c r="K1501" t="s">
        <v>717</v>
      </c>
      <c r="L1501" t="s">
        <v>515</v>
      </c>
      <c r="M1501" t="s">
        <v>165</v>
      </c>
      <c r="N1501" t="s">
        <v>166</v>
      </c>
      <c r="O1501" t="s">
        <v>167</v>
      </c>
      <c r="P1501" t="s">
        <v>200</v>
      </c>
      <c r="Q1501" t="s">
        <v>168</v>
      </c>
      <c r="R1501" t="s">
        <v>165</v>
      </c>
      <c r="S1501" t="s">
        <v>119</v>
      </c>
      <c r="T1501" t="s">
        <v>164</v>
      </c>
      <c r="U1501" t="s">
        <v>118</v>
      </c>
      <c r="V1501" t="s">
        <v>473</v>
      </c>
      <c r="W1501" t="s">
        <v>455</v>
      </c>
      <c r="AA1501" s="44"/>
      <c r="AC1501" s="44"/>
    </row>
    <row r="1502" spans="1:29" hidden="1" x14ac:dyDescent="0.25">
      <c r="A1502" t="s">
        <v>594</v>
      </c>
      <c r="B1502" t="s">
        <v>352</v>
      </c>
      <c r="C1502" t="s">
        <v>595</v>
      </c>
      <c r="D1502" t="s">
        <v>63</v>
      </c>
      <c r="E1502" t="s">
        <v>117</v>
      </c>
      <c r="I1502" t="s">
        <v>623</v>
      </c>
      <c r="J1502" t="s">
        <v>718</v>
      </c>
      <c r="K1502" t="s">
        <v>719</v>
      </c>
      <c r="L1502" t="s">
        <v>236</v>
      </c>
      <c r="M1502" t="s">
        <v>235</v>
      </c>
      <c r="N1502" t="s">
        <v>166</v>
      </c>
      <c r="O1502" t="s">
        <v>167</v>
      </c>
      <c r="P1502" t="s">
        <v>200</v>
      </c>
      <c r="Q1502" t="s">
        <v>168</v>
      </c>
      <c r="R1502" t="s">
        <v>165</v>
      </c>
      <c r="S1502" t="s">
        <v>119</v>
      </c>
      <c r="T1502" t="s">
        <v>164</v>
      </c>
      <c r="U1502" t="s">
        <v>118</v>
      </c>
      <c r="V1502" t="s">
        <v>476</v>
      </c>
      <c r="W1502" t="s">
        <v>460</v>
      </c>
      <c r="AA1502" s="44"/>
      <c r="AB1502" s="44"/>
      <c r="AC1502" s="44"/>
    </row>
    <row r="1503" spans="1:29" hidden="1" x14ac:dyDescent="0.25">
      <c r="A1503" t="s">
        <v>594</v>
      </c>
      <c r="B1503" t="s">
        <v>352</v>
      </c>
      <c r="C1503" t="s">
        <v>595</v>
      </c>
      <c r="D1503" t="s">
        <v>63</v>
      </c>
      <c r="E1503" t="s">
        <v>117</v>
      </c>
      <c r="I1503" t="s">
        <v>623</v>
      </c>
      <c r="J1503" t="s">
        <v>718</v>
      </c>
      <c r="K1503" t="s">
        <v>720</v>
      </c>
      <c r="L1503" t="s">
        <v>236</v>
      </c>
      <c r="M1503" t="s">
        <v>235</v>
      </c>
      <c r="N1503" t="s">
        <v>166</v>
      </c>
      <c r="O1503" t="s">
        <v>167</v>
      </c>
      <c r="P1503" t="s">
        <v>200</v>
      </c>
      <c r="Q1503" t="s">
        <v>168</v>
      </c>
      <c r="R1503" t="s">
        <v>165</v>
      </c>
      <c r="S1503" t="s">
        <v>119</v>
      </c>
      <c r="T1503" t="s">
        <v>164</v>
      </c>
      <c r="U1503" t="s">
        <v>118</v>
      </c>
      <c r="V1503" t="s">
        <v>477</v>
      </c>
      <c r="W1503" t="s">
        <v>461</v>
      </c>
      <c r="AA1503" s="44"/>
      <c r="AC1503" s="44"/>
    </row>
    <row r="1504" spans="1:29" hidden="1" x14ac:dyDescent="0.25">
      <c r="A1504" t="s">
        <v>594</v>
      </c>
      <c r="B1504" t="s">
        <v>352</v>
      </c>
      <c r="C1504" t="s">
        <v>595</v>
      </c>
      <c r="D1504" t="s">
        <v>63</v>
      </c>
      <c r="E1504" t="s">
        <v>117</v>
      </c>
      <c r="I1504" t="s">
        <v>623</v>
      </c>
      <c r="J1504" t="s">
        <v>718</v>
      </c>
      <c r="K1504" t="s">
        <v>721</v>
      </c>
      <c r="L1504" t="s">
        <v>236</v>
      </c>
      <c r="M1504" t="s">
        <v>235</v>
      </c>
      <c r="N1504" t="s">
        <v>166</v>
      </c>
      <c r="O1504" t="s">
        <v>167</v>
      </c>
      <c r="P1504" t="s">
        <v>200</v>
      </c>
      <c r="Q1504" t="s">
        <v>168</v>
      </c>
      <c r="R1504" t="s">
        <v>165</v>
      </c>
      <c r="S1504" t="s">
        <v>119</v>
      </c>
      <c r="T1504" t="s">
        <v>164</v>
      </c>
      <c r="U1504" t="s">
        <v>118</v>
      </c>
      <c r="V1504" t="s">
        <v>467</v>
      </c>
      <c r="W1504" t="s">
        <v>448</v>
      </c>
      <c r="AA1504" s="44"/>
      <c r="AB1504" s="44"/>
      <c r="AC1504" s="44"/>
    </row>
    <row r="1505" spans="1:29" hidden="1" x14ac:dyDescent="0.25">
      <c r="A1505" t="s">
        <v>594</v>
      </c>
      <c r="B1505" t="s">
        <v>352</v>
      </c>
      <c r="C1505" t="s">
        <v>595</v>
      </c>
      <c r="D1505" t="s">
        <v>63</v>
      </c>
      <c r="E1505" t="s">
        <v>117</v>
      </c>
      <c r="I1505" t="s">
        <v>599</v>
      </c>
      <c r="J1505" t="s">
        <v>722</v>
      </c>
      <c r="K1505" t="s">
        <v>723</v>
      </c>
      <c r="L1505" t="s">
        <v>516</v>
      </c>
      <c r="M1505" t="s">
        <v>165</v>
      </c>
      <c r="N1505" t="s">
        <v>166</v>
      </c>
      <c r="O1505" t="s">
        <v>167</v>
      </c>
      <c r="P1505" t="s">
        <v>200</v>
      </c>
      <c r="Q1505" t="s">
        <v>168</v>
      </c>
      <c r="R1505" t="s">
        <v>165</v>
      </c>
      <c r="S1505" t="s">
        <v>119</v>
      </c>
      <c r="T1505" t="s">
        <v>164</v>
      </c>
      <c r="U1505" t="s">
        <v>118</v>
      </c>
      <c r="V1505" t="s">
        <v>478</v>
      </c>
      <c r="W1505" t="s">
        <v>462</v>
      </c>
      <c r="AA1505" s="44"/>
      <c r="AC1505" s="44"/>
    </row>
    <row r="1506" spans="1:29" hidden="1" x14ac:dyDescent="0.25">
      <c r="A1506" t="s">
        <v>594</v>
      </c>
      <c r="B1506" t="s">
        <v>352</v>
      </c>
      <c r="C1506" t="s">
        <v>595</v>
      </c>
      <c r="D1506" t="s">
        <v>63</v>
      </c>
      <c r="E1506" t="s">
        <v>117</v>
      </c>
      <c r="I1506" t="s">
        <v>599</v>
      </c>
      <c r="J1506" t="s">
        <v>724</v>
      </c>
      <c r="K1506" t="s">
        <v>725</v>
      </c>
      <c r="L1506" t="s">
        <v>517</v>
      </c>
      <c r="M1506" t="s">
        <v>165</v>
      </c>
      <c r="N1506" t="s">
        <v>166</v>
      </c>
      <c r="O1506" t="s">
        <v>167</v>
      </c>
      <c r="P1506" t="s">
        <v>200</v>
      </c>
      <c r="Q1506" t="s">
        <v>168</v>
      </c>
      <c r="R1506" t="s">
        <v>165</v>
      </c>
      <c r="S1506" t="s">
        <v>119</v>
      </c>
      <c r="T1506" t="s">
        <v>164</v>
      </c>
      <c r="U1506" t="s">
        <v>118</v>
      </c>
      <c r="V1506" t="s">
        <v>478</v>
      </c>
      <c r="W1506" t="s">
        <v>462</v>
      </c>
      <c r="AA1506" s="44"/>
      <c r="AC1506" s="44"/>
    </row>
    <row r="1507" spans="1:29" hidden="1" x14ac:dyDescent="0.25">
      <c r="A1507" t="s">
        <v>594</v>
      </c>
      <c r="B1507" t="s">
        <v>352</v>
      </c>
      <c r="C1507" t="s">
        <v>595</v>
      </c>
      <c r="D1507" t="s">
        <v>63</v>
      </c>
      <c r="E1507" t="s">
        <v>117</v>
      </c>
      <c r="I1507" t="s">
        <v>611</v>
      </c>
      <c r="J1507" t="s">
        <v>718</v>
      </c>
      <c r="K1507" t="s">
        <v>726</v>
      </c>
      <c r="L1507" t="s">
        <v>236</v>
      </c>
      <c r="M1507" t="s">
        <v>235</v>
      </c>
      <c r="N1507" t="s">
        <v>166</v>
      </c>
      <c r="O1507" t="s">
        <v>167</v>
      </c>
      <c r="P1507" t="s">
        <v>200</v>
      </c>
      <c r="Q1507" t="s">
        <v>168</v>
      </c>
      <c r="R1507" t="s">
        <v>165</v>
      </c>
      <c r="S1507" t="s">
        <v>597</v>
      </c>
      <c r="T1507" t="s">
        <v>164</v>
      </c>
      <c r="U1507" t="s">
        <v>118</v>
      </c>
      <c r="V1507" t="s">
        <v>476</v>
      </c>
      <c r="W1507" t="s">
        <v>460</v>
      </c>
      <c r="AA1507" s="44"/>
      <c r="AC1507" s="44"/>
    </row>
    <row r="1508" spans="1:29" hidden="1" x14ac:dyDescent="0.25">
      <c r="A1508" t="s">
        <v>594</v>
      </c>
      <c r="B1508" t="s">
        <v>352</v>
      </c>
      <c r="C1508" t="s">
        <v>595</v>
      </c>
      <c r="D1508" t="s">
        <v>63</v>
      </c>
      <c r="E1508" t="s">
        <v>117</v>
      </c>
      <c r="I1508" t="s">
        <v>627</v>
      </c>
      <c r="J1508" t="s">
        <v>727</v>
      </c>
      <c r="K1508" t="s">
        <v>728</v>
      </c>
      <c r="L1508" t="s">
        <v>236</v>
      </c>
      <c r="M1508" t="s">
        <v>235</v>
      </c>
      <c r="N1508" t="s">
        <v>166</v>
      </c>
      <c r="O1508" t="s">
        <v>167</v>
      </c>
      <c r="P1508" t="s">
        <v>200</v>
      </c>
      <c r="Q1508" t="s">
        <v>168</v>
      </c>
      <c r="R1508" t="s">
        <v>165</v>
      </c>
      <c r="S1508" t="s">
        <v>597</v>
      </c>
      <c r="T1508" t="s">
        <v>164</v>
      </c>
      <c r="U1508" t="s">
        <v>118</v>
      </c>
      <c r="V1508" t="s">
        <v>477</v>
      </c>
      <c r="W1508" t="s">
        <v>461</v>
      </c>
      <c r="AA1508" s="44"/>
      <c r="AB1508" s="44"/>
    </row>
    <row r="1509" spans="1:29" hidden="1" x14ac:dyDescent="0.25">
      <c r="A1509" t="s">
        <v>594</v>
      </c>
      <c r="B1509" t="s">
        <v>352</v>
      </c>
      <c r="C1509" t="s">
        <v>595</v>
      </c>
      <c r="D1509" t="s">
        <v>63</v>
      </c>
      <c r="E1509" t="s">
        <v>117</v>
      </c>
      <c r="I1509" t="s">
        <v>598</v>
      </c>
      <c r="J1509" t="s">
        <v>722</v>
      </c>
      <c r="K1509" t="s">
        <v>729</v>
      </c>
      <c r="L1509" t="s">
        <v>516</v>
      </c>
      <c r="M1509" t="s">
        <v>165</v>
      </c>
      <c r="N1509" t="s">
        <v>166</v>
      </c>
      <c r="O1509" t="s">
        <v>167</v>
      </c>
      <c r="P1509" t="s">
        <v>200</v>
      </c>
      <c r="Q1509" t="s">
        <v>168</v>
      </c>
      <c r="R1509" t="s">
        <v>165</v>
      </c>
      <c r="S1509" t="s">
        <v>597</v>
      </c>
      <c r="T1509" t="s">
        <v>164</v>
      </c>
      <c r="U1509" t="s">
        <v>118</v>
      </c>
      <c r="V1509" t="s">
        <v>478</v>
      </c>
      <c r="W1509" t="s">
        <v>462</v>
      </c>
      <c r="AA1509" s="44"/>
      <c r="AC1509" s="44"/>
    </row>
    <row r="1510" spans="1:29" hidden="1" x14ac:dyDescent="0.25">
      <c r="A1510" t="s">
        <v>594</v>
      </c>
      <c r="B1510" t="s">
        <v>352</v>
      </c>
      <c r="C1510" t="s">
        <v>595</v>
      </c>
      <c r="D1510" t="s">
        <v>65</v>
      </c>
      <c r="E1510" t="s">
        <v>117</v>
      </c>
      <c r="I1510" t="s">
        <v>639</v>
      </c>
      <c r="J1510" t="s">
        <v>730</v>
      </c>
      <c r="K1510" t="s">
        <v>731</v>
      </c>
      <c r="L1510" t="s">
        <v>186</v>
      </c>
      <c r="M1510" t="s">
        <v>165</v>
      </c>
      <c r="N1510" t="s">
        <v>166</v>
      </c>
      <c r="O1510" t="s">
        <v>167</v>
      </c>
      <c r="P1510" t="s">
        <v>200</v>
      </c>
      <c r="Q1510" t="s">
        <v>168</v>
      </c>
      <c r="R1510" t="s">
        <v>165</v>
      </c>
      <c r="S1510" t="s">
        <v>119</v>
      </c>
      <c r="T1510" t="s">
        <v>164</v>
      </c>
      <c r="U1510" t="s">
        <v>118</v>
      </c>
      <c r="V1510" t="s">
        <v>473</v>
      </c>
      <c r="W1510" t="s">
        <v>455</v>
      </c>
      <c r="AA1510" s="44"/>
      <c r="AC1510" s="44"/>
    </row>
    <row r="1511" spans="1:29" hidden="1" x14ac:dyDescent="0.25">
      <c r="A1511" t="s">
        <v>594</v>
      </c>
      <c r="B1511" t="s">
        <v>352</v>
      </c>
      <c r="C1511" t="s">
        <v>595</v>
      </c>
      <c r="D1511" t="s">
        <v>67</v>
      </c>
      <c r="E1511" t="s">
        <v>117</v>
      </c>
      <c r="I1511" t="s">
        <v>693</v>
      </c>
      <c r="J1511" t="s">
        <v>732</v>
      </c>
      <c r="K1511" t="s">
        <v>733</v>
      </c>
      <c r="L1511" t="s">
        <v>258</v>
      </c>
      <c r="M1511" t="s">
        <v>165</v>
      </c>
      <c r="N1511" t="s">
        <v>166</v>
      </c>
      <c r="O1511" t="s">
        <v>167</v>
      </c>
      <c r="P1511" t="s">
        <v>200</v>
      </c>
      <c r="Q1511" t="s">
        <v>168</v>
      </c>
      <c r="R1511" t="s">
        <v>165</v>
      </c>
      <c r="S1511" t="s">
        <v>119</v>
      </c>
      <c r="T1511" t="s">
        <v>164</v>
      </c>
      <c r="U1511" t="s">
        <v>118</v>
      </c>
      <c r="V1511" t="s">
        <v>474</v>
      </c>
      <c r="W1511" t="s">
        <v>512</v>
      </c>
      <c r="AA1511" s="44"/>
    </row>
    <row r="1512" spans="1:29" hidden="1" x14ac:dyDescent="0.25">
      <c r="A1512" t="s">
        <v>594</v>
      </c>
      <c r="B1512" t="s">
        <v>352</v>
      </c>
      <c r="C1512" t="s">
        <v>595</v>
      </c>
      <c r="D1512" t="s">
        <v>67</v>
      </c>
      <c r="E1512" t="s">
        <v>117</v>
      </c>
      <c r="I1512" t="s">
        <v>628</v>
      </c>
      <c r="J1512" t="s">
        <v>732</v>
      </c>
      <c r="K1512" t="s">
        <v>734</v>
      </c>
      <c r="L1512" t="s">
        <v>504</v>
      </c>
      <c r="M1512" t="s">
        <v>165</v>
      </c>
      <c r="N1512" t="s">
        <v>166</v>
      </c>
      <c r="O1512" t="s">
        <v>167</v>
      </c>
      <c r="P1512" t="s">
        <v>200</v>
      </c>
      <c r="Q1512" t="s">
        <v>168</v>
      </c>
      <c r="R1512" t="s">
        <v>165</v>
      </c>
      <c r="S1512" t="s">
        <v>119</v>
      </c>
      <c r="T1512" t="s">
        <v>164</v>
      </c>
      <c r="U1512" t="s">
        <v>118</v>
      </c>
      <c r="V1512" t="s">
        <v>473</v>
      </c>
      <c r="W1512" t="s">
        <v>455</v>
      </c>
      <c r="AA1512" s="44"/>
      <c r="AC1512" s="44"/>
    </row>
    <row r="1513" spans="1:29" hidden="1" x14ac:dyDescent="0.25">
      <c r="A1513" t="s">
        <v>594</v>
      </c>
      <c r="B1513" t="s">
        <v>352</v>
      </c>
      <c r="C1513" t="s">
        <v>595</v>
      </c>
      <c r="D1513" t="s">
        <v>71</v>
      </c>
      <c r="E1513" t="s">
        <v>117</v>
      </c>
      <c r="I1513" t="s">
        <v>735</v>
      </c>
      <c r="J1513" t="s">
        <v>736</v>
      </c>
      <c r="K1513" t="s">
        <v>737</v>
      </c>
      <c r="L1513" t="s">
        <v>187</v>
      </c>
      <c r="M1513" t="s">
        <v>165</v>
      </c>
      <c r="N1513" t="s">
        <v>166</v>
      </c>
      <c r="O1513" t="s">
        <v>167</v>
      </c>
      <c r="P1513" t="s">
        <v>200</v>
      </c>
      <c r="Q1513" t="s">
        <v>168</v>
      </c>
      <c r="R1513" t="s">
        <v>165</v>
      </c>
      <c r="S1513" t="s">
        <v>119</v>
      </c>
      <c r="T1513" t="s">
        <v>164</v>
      </c>
      <c r="U1513" t="s">
        <v>118</v>
      </c>
      <c r="V1513" t="s">
        <v>473</v>
      </c>
      <c r="W1513" t="s">
        <v>455</v>
      </c>
      <c r="AA1513" s="44"/>
      <c r="AC1513" s="44"/>
    </row>
    <row r="1514" spans="1:29" hidden="1" x14ac:dyDescent="0.25">
      <c r="A1514" t="s">
        <v>594</v>
      </c>
      <c r="B1514" t="s">
        <v>352</v>
      </c>
      <c r="C1514" t="s">
        <v>595</v>
      </c>
      <c r="D1514" t="s">
        <v>71</v>
      </c>
      <c r="E1514" t="s">
        <v>117</v>
      </c>
      <c r="I1514" t="s">
        <v>735</v>
      </c>
      <c r="J1514" t="s">
        <v>736</v>
      </c>
      <c r="K1514" t="s">
        <v>738</v>
      </c>
      <c r="L1514" t="s">
        <v>188</v>
      </c>
      <c r="M1514" t="s">
        <v>165</v>
      </c>
      <c r="N1514" t="s">
        <v>166</v>
      </c>
      <c r="O1514" t="s">
        <v>167</v>
      </c>
      <c r="P1514" t="s">
        <v>200</v>
      </c>
      <c r="Q1514" t="s">
        <v>168</v>
      </c>
      <c r="R1514" t="s">
        <v>165</v>
      </c>
      <c r="S1514" t="s">
        <v>119</v>
      </c>
      <c r="T1514" t="s">
        <v>164</v>
      </c>
      <c r="U1514" t="s">
        <v>118</v>
      </c>
      <c r="V1514" t="s">
        <v>465</v>
      </c>
      <c r="W1514" t="s">
        <v>509</v>
      </c>
      <c r="AA1514" s="44"/>
      <c r="AC1514" s="44"/>
    </row>
    <row r="1515" spans="1:29" hidden="1" x14ac:dyDescent="0.25">
      <c r="A1515" t="s">
        <v>594</v>
      </c>
      <c r="B1515" t="s">
        <v>352</v>
      </c>
      <c r="C1515" t="s">
        <v>595</v>
      </c>
      <c r="D1515" t="s">
        <v>73</v>
      </c>
      <c r="E1515" t="s">
        <v>117</v>
      </c>
      <c r="I1515" t="s">
        <v>604</v>
      </c>
      <c r="J1515" t="s">
        <v>739</v>
      </c>
      <c r="K1515" t="s">
        <v>740</v>
      </c>
      <c r="L1515" t="s">
        <v>189</v>
      </c>
      <c r="M1515" t="s">
        <v>165</v>
      </c>
      <c r="N1515" t="s">
        <v>166</v>
      </c>
      <c r="O1515" t="s">
        <v>167</v>
      </c>
      <c r="P1515" t="s">
        <v>200</v>
      </c>
      <c r="Q1515" t="s">
        <v>168</v>
      </c>
      <c r="R1515" t="s">
        <v>165</v>
      </c>
      <c r="S1515" t="s">
        <v>119</v>
      </c>
      <c r="T1515" t="s">
        <v>164</v>
      </c>
      <c r="U1515" t="s">
        <v>118</v>
      </c>
      <c r="V1515" t="s">
        <v>473</v>
      </c>
      <c r="W1515" t="s">
        <v>455</v>
      </c>
      <c r="AA1515" s="44"/>
      <c r="AC1515" s="44"/>
    </row>
    <row r="1516" spans="1:29" hidden="1" x14ac:dyDescent="0.25">
      <c r="A1516" t="s">
        <v>594</v>
      </c>
      <c r="B1516" t="s">
        <v>352</v>
      </c>
      <c r="C1516" t="s">
        <v>595</v>
      </c>
      <c r="D1516" t="s">
        <v>73</v>
      </c>
      <c r="E1516" t="s">
        <v>117</v>
      </c>
      <c r="I1516" t="s">
        <v>604</v>
      </c>
      <c r="J1516" t="s">
        <v>739</v>
      </c>
      <c r="K1516" t="s">
        <v>741</v>
      </c>
      <c r="L1516" t="s">
        <v>190</v>
      </c>
      <c r="M1516" t="s">
        <v>165</v>
      </c>
      <c r="N1516" t="s">
        <v>166</v>
      </c>
      <c r="O1516" t="s">
        <v>167</v>
      </c>
      <c r="P1516" t="s">
        <v>200</v>
      </c>
      <c r="Q1516" t="s">
        <v>168</v>
      </c>
      <c r="R1516" t="s">
        <v>165</v>
      </c>
      <c r="S1516" t="s">
        <v>119</v>
      </c>
      <c r="T1516" t="s">
        <v>164</v>
      </c>
      <c r="U1516" t="s">
        <v>118</v>
      </c>
      <c r="V1516" t="s">
        <v>474</v>
      </c>
      <c r="W1516" t="s">
        <v>512</v>
      </c>
      <c r="AA1516" s="44"/>
      <c r="AC1516" s="44"/>
    </row>
    <row r="1517" spans="1:29" hidden="1" x14ac:dyDescent="0.25">
      <c r="A1517" t="s">
        <v>594</v>
      </c>
      <c r="B1517" t="s">
        <v>352</v>
      </c>
      <c r="C1517" t="s">
        <v>595</v>
      </c>
      <c r="D1517" t="s">
        <v>75</v>
      </c>
      <c r="E1517" t="s">
        <v>117</v>
      </c>
      <c r="I1517" t="s">
        <v>614</v>
      </c>
      <c r="J1517" t="s">
        <v>638</v>
      </c>
      <c r="K1517" t="s">
        <v>742</v>
      </c>
      <c r="L1517" t="s">
        <v>743</v>
      </c>
      <c r="M1517" t="s">
        <v>165</v>
      </c>
      <c r="N1517" t="s">
        <v>166</v>
      </c>
      <c r="O1517" t="s">
        <v>167</v>
      </c>
      <c r="P1517" t="s">
        <v>200</v>
      </c>
      <c r="Q1517" t="s">
        <v>168</v>
      </c>
      <c r="R1517" t="s">
        <v>165</v>
      </c>
      <c r="S1517" t="s">
        <v>597</v>
      </c>
      <c r="T1517" t="s">
        <v>164</v>
      </c>
      <c r="U1517" t="s">
        <v>118</v>
      </c>
      <c r="V1517" t="s">
        <v>473</v>
      </c>
      <c r="W1517" t="s">
        <v>455</v>
      </c>
      <c r="AA1517" s="44"/>
      <c r="AC1517" s="44"/>
    </row>
    <row r="1518" spans="1:29" hidden="1" x14ac:dyDescent="0.25">
      <c r="A1518" t="s">
        <v>594</v>
      </c>
      <c r="B1518" t="s">
        <v>352</v>
      </c>
      <c r="C1518" t="s">
        <v>595</v>
      </c>
      <c r="D1518" t="s">
        <v>77</v>
      </c>
      <c r="E1518" t="s">
        <v>117</v>
      </c>
      <c r="I1518" t="s">
        <v>607</v>
      </c>
      <c r="J1518" t="s">
        <v>744</v>
      </c>
      <c r="K1518" t="s">
        <v>745</v>
      </c>
      <c r="L1518" t="s">
        <v>191</v>
      </c>
      <c r="M1518" t="s">
        <v>165</v>
      </c>
      <c r="N1518" t="s">
        <v>166</v>
      </c>
      <c r="O1518" t="s">
        <v>167</v>
      </c>
      <c r="P1518" t="s">
        <v>200</v>
      </c>
      <c r="Q1518" t="s">
        <v>168</v>
      </c>
      <c r="R1518" t="s">
        <v>165</v>
      </c>
      <c r="S1518" t="s">
        <v>119</v>
      </c>
      <c r="T1518" t="s">
        <v>164</v>
      </c>
      <c r="U1518" t="s">
        <v>118</v>
      </c>
      <c r="V1518" t="s">
        <v>473</v>
      </c>
      <c r="W1518" t="s">
        <v>455</v>
      </c>
      <c r="AA1518" s="44"/>
      <c r="AC1518" s="44"/>
    </row>
    <row r="1519" spans="1:29" hidden="1" x14ac:dyDescent="0.25">
      <c r="A1519" t="s">
        <v>594</v>
      </c>
      <c r="B1519" t="s">
        <v>352</v>
      </c>
      <c r="C1519" t="s">
        <v>595</v>
      </c>
      <c r="D1519" t="s">
        <v>208</v>
      </c>
      <c r="E1519" t="s">
        <v>117</v>
      </c>
      <c r="I1519" t="s">
        <v>609</v>
      </c>
      <c r="J1519" t="s">
        <v>746</v>
      </c>
      <c r="K1519" t="s">
        <v>747</v>
      </c>
      <c r="L1519" t="s">
        <v>456</v>
      </c>
      <c r="M1519" t="s">
        <v>165</v>
      </c>
      <c r="N1519" t="s">
        <v>166</v>
      </c>
      <c r="O1519" t="s">
        <v>167</v>
      </c>
      <c r="P1519" t="s">
        <v>200</v>
      </c>
      <c r="Q1519" t="s">
        <v>168</v>
      </c>
      <c r="R1519" t="s">
        <v>165</v>
      </c>
      <c r="S1519" t="s">
        <v>119</v>
      </c>
      <c r="T1519" t="s">
        <v>164</v>
      </c>
      <c r="U1519" t="s">
        <v>118</v>
      </c>
      <c r="V1519" t="s">
        <v>473</v>
      </c>
      <c r="W1519" t="s">
        <v>455</v>
      </c>
      <c r="AA1519" s="44"/>
      <c r="AC1519" s="44"/>
    </row>
    <row r="1520" spans="1:29" hidden="1" x14ac:dyDescent="0.25">
      <c r="A1520" t="s">
        <v>594</v>
      </c>
      <c r="B1520" t="s">
        <v>352</v>
      </c>
      <c r="C1520" t="s">
        <v>595</v>
      </c>
      <c r="D1520" t="s">
        <v>83</v>
      </c>
      <c r="E1520" t="s">
        <v>117</v>
      </c>
      <c r="I1520" t="s">
        <v>637</v>
      </c>
      <c r="J1520" t="s">
        <v>748</v>
      </c>
      <c r="K1520" t="s">
        <v>749</v>
      </c>
      <c r="L1520" t="s">
        <v>518</v>
      </c>
      <c r="M1520" t="s">
        <v>165</v>
      </c>
      <c r="N1520" t="s">
        <v>166</v>
      </c>
      <c r="O1520" t="s">
        <v>167</v>
      </c>
      <c r="P1520" t="s">
        <v>200</v>
      </c>
      <c r="Q1520" t="s">
        <v>168</v>
      </c>
      <c r="R1520" t="s">
        <v>165</v>
      </c>
      <c r="S1520" t="s">
        <v>119</v>
      </c>
      <c r="T1520" t="s">
        <v>164</v>
      </c>
      <c r="U1520" t="s">
        <v>118</v>
      </c>
      <c r="V1520" t="s">
        <v>473</v>
      </c>
      <c r="W1520" t="s">
        <v>455</v>
      </c>
      <c r="AA1520" s="44"/>
      <c r="AC1520" s="44"/>
    </row>
    <row r="1521" spans="1:29" hidden="1" x14ac:dyDescent="0.25">
      <c r="A1521" t="s">
        <v>594</v>
      </c>
      <c r="B1521" t="s">
        <v>352</v>
      </c>
      <c r="C1521" t="s">
        <v>595</v>
      </c>
      <c r="D1521" t="s">
        <v>83</v>
      </c>
      <c r="E1521" t="s">
        <v>117</v>
      </c>
      <c r="I1521" t="s">
        <v>631</v>
      </c>
      <c r="J1521" t="s">
        <v>748</v>
      </c>
      <c r="K1521" t="s">
        <v>750</v>
      </c>
      <c r="L1521" t="s">
        <v>751</v>
      </c>
      <c r="M1521" t="s">
        <v>165</v>
      </c>
      <c r="N1521" t="s">
        <v>166</v>
      </c>
      <c r="O1521" t="s">
        <v>167</v>
      </c>
      <c r="P1521" t="s">
        <v>200</v>
      </c>
      <c r="Q1521" t="s">
        <v>168</v>
      </c>
      <c r="R1521" t="s">
        <v>165</v>
      </c>
      <c r="S1521" t="s">
        <v>119</v>
      </c>
      <c r="T1521" t="s">
        <v>164</v>
      </c>
      <c r="U1521" t="s">
        <v>118</v>
      </c>
      <c r="V1521" t="s">
        <v>474</v>
      </c>
      <c r="W1521" t="s">
        <v>512</v>
      </c>
      <c r="AA1521" s="44"/>
    </row>
    <row r="1522" spans="1:29" hidden="1" x14ac:dyDescent="0.25">
      <c r="A1522" t="s">
        <v>594</v>
      </c>
      <c r="B1522" t="s">
        <v>352</v>
      </c>
      <c r="C1522" t="s">
        <v>595</v>
      </c>
      <c r="D1522" t="s">
        <v>84</v>
      </c>
      <c r="E1522" t="s">
        <v>117</v>
      </c>
      <c r="I1522" t="s">
        <v>625</v>
      </c>
      <c r="J1522" t="s">
        <v>752</v>
      </c>
      <c r="K1522" t="s">
        <v>753</v>
      </c>
      <c r="L1522" t="s">
        <v>519</v>
      </c>
      <c r="M1522" t="s">
        <v>165</v>
      </c>
      <c r="N1522" t="s">
        <v>166</v>
      </c>
      <c r="O1522" t="s">
        <v>167</v>
      </c>
      <c r="P1522" t="s">
        <v>200</v>
      </c>
      <c r="Q1522" t="s">
        <v>168</v>
      </c>
      <c r="R1522" t="s">
        <v>165</v>
      </c>
      <c r="S1522" t="s">
        <v>119</v>
      </c>
      <c r="T1522" t="s">
        <v>164</v>
      </c>
      <c r="U1522" t="s">
        <v>118</v>
      </c>
      <c r="V1522" t="s">
        <v>473</v>
      </c>
      <c r="W1522" t="s">
        <v>455</v>
      </c>
      <c r="AA1522" s="44"/>
      <c r="AC1522" s="44"/>
    </row>
    <row r="1523" spans="1:29" hidden="1" x14ac:dyDescent="0.25">
      <c r="A1523" t="s">
        <v>594</v>
      </c>
      <c r="B1523" t="s">
        <v>352</v>
      </c>
      <c r="C1523" t="s">
        <v>595</v>
      </c>
      <c r="D1523" t="s">
        <v>84</v>
      </c>
      <c r="E1523" t="s">
        <v>117</v>
      </c>
      <c r="I1523" t="s">
        <v>625</v>
      </c>
      <c r="J1523" t="s">
        <v>752</v>
      </c>
      <c r="K1523" t="s">
        <v>754</v>
      </c>
      <c r="L1523" t="s">
        <v>520</v>
      </c>
      <c r="M1523" t="s">
        <v>165</v>
      </c>
      <c r="N1523" t="s">
        <v>166</v>
      </c>
      <c r="O1523" t="s">
        <v>167</v>
      </c>
      <c r="P1523" t="s">
        <v>200</v>
      </c>
      <c r="Q1523" t="s">
        <v>168</v>
      </c>
      <c r="R1523" t="s">
        <v>165</v>
      </c>
      <c r="S1523" t="s">
        <v>119</v>
      </c>
      <c r="T1523" t="s">
        <v>164</v>
      </c>
      <c r="U1523" t="s">
        <v>118</v>
      </c>
      <c r="V1523" t="s">
        <v>474</v>
      </c>
      <c r="W1523" t="s">
        <v>512</v>
      </c>
      <c r="AA1523" s="44"/>
    </row>
    <row r="1524" spans="1:29" hidden="1" x14ac:dyDescent="0.25">
      <c r="A1524" t="s">
        <v>594</v>
      </c>
      <c r="B1524" t="s">
        <v>352</v>
      </c>
      <c r="C1524" t="s">
        <v>595</v>
      </c>
      <c r="D1524" t="s">
        <v>88</v>
      </c>
      <c r="E1524" t="s">
        <v>117</v>
      </c>
      <c r="I1524" t="s">
        <v>605</v>
      </c>
      <c r="J1524" t="s">
        <v>755</v>
      </c>
      <c r="K1524" t="s">
        <v>756</v>
      </c>
      <c r="L1524" t="s">
        <v>192</v>
      </c>
      <c r="M1524" t="s">
        <v>165</v>
      </c>
      <c r="N1524" t="s">
        <v>166</v>
      </c>
      <c r="O1524" t="s">
        <v>167</v>
      </c>
      <c r="P1524" t="s">
        <v>200</v>
      </c>
      <c r="Q1524" t="s">
        <v>168</v>
      </c>
      <c r="R1524" t="s">
        <v>165</v>
      </c>
      <c r="S1524" t="s">
        <v>119</v>
      </c>
      <c r="T1524" t="s">
        <v>164</v>
      </c>
      <c r="U1524" t="s">
        <v>118</v>
      </c>
      <c r="V1524" t="s">
        <v>473</v>
      </c>
      <c r="W1524" t="s">
        <v>455</v>
      </c>
      <c r="AA1524" s="44"/>
      <c r="AC1524" s="44"/>
    </row>
    <row r="1525" spans="1:29" hidden="1" x14ac:dyDescent="0.25">
      <c r="A1525" t="s">
        <v>594</v>
      </c>
      <c r="B1525" t="s">
        <v>352</v>
      </c>
      <c r="C1525" t="s">
        <v>595</v>
      </c>
      <c r="D1525" t="s">
        <v>88</v>
      </c>
      <c r="E1525" t="s">
        <v>117</v>
      </c>
      <c r="I1525" t="s">
        <v>621</v>
      </c>
      <c r="J1525" t="s">
        <v>755</v>
      </c>
      <c r="K1525" t="s">
        <v>757</v>
      </c>
      <c r="L1525" t="s">
        <v>758</v>
      </c>
      <c r="M1525" t="s">
        <v>165</v>
      </c>
      <c r="N1525" t="s">
        <v>166</v>
      </c>
      <c r="O1525" t="s">
        <v>167</v>
      </c>
      <c r="P1525" t="s">
        <v>200</v>
      </c>
      <c r="Q1525" t="s">
        <v>168</v>
      </c>
      <c r="R1525" t="s">
        <v>165</v>
      </c>
      <c r="S1525" t="s">
        <v>119</v>
      </c>
      <c r="T1525" t="s">
        <v>164</v>
      </c>
      <c r="U1525" t="s">
        <v>118</v>
      </c>
      <c r="V1525" t="s">
        <v>474</v>
      </c>
      <c r="W1525" t="s">
        <v>512</v>
      </c>
      <c r="AA1525" s="44"/>
      <c r="AC1525" s="44"/>
    </row>
  </sheetData>
  <sheetProtection algorithmName="SHA-512" hashValue="zC+IlDGmIcoqZkC5P7t2FlF3xIIKRteMbFpM9HoSDd8IruyN0lESMNldVkmdY2y7YNSZ57mQoCZ3/oHWYrtAQA==" saltValue="OEtOgfvYIWfAZaUrR5hMCw==" spinCount="100000" sheet="1" autoFilter="0"/>
  <autoFilter ref="A3:AC1334"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D1" workbookViewId="0">
      <selection activeCell="F17" sqref="F17"/>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08" t="s">
        <v>7</v>
      </c>
      <c r="C1" s="108" t="s">
        <v>7</v>
      </c>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6">
        <f>D2-G2+H2</f>
        <v>1400000</v>
      </c>
      <c r="J2" s="43">
        <f>SUMIFS('1. Pré-Empenhos'!$S$4:$S$320,'1. Pré-Empenhos'!$D$4:$D$320,'Saldos CUSTEIO AEO LOA 23'!B2,'1. Pré-Empenhos'!$R$4:$R$320,'Tabelas auxiliares'!$B$221)</f>
        <v>50000</v>
      </c>
      <c r="K2" s="13">
        <f>SUMIFS('2. Empenhos LOA UFABC 2023'!$Z$4:$Z$1334,'2. Empenhos LOA UFABC 2023'!$D$4:$D$1334,'Saldos CUSTEIO AEO LOA 23'!B2,'2. Empenhos LOA UFABC 2023'!$Y$4:$Y$1334,'Tabelas auxiliares'!$B$221)</f>
        <v>1765935.46</v>
      </c>
      <c r="L2" s="24">
        <f t="shared" ref="L2:L60" si="0">I2-J2-K2</f>
        <v>-415935.45999999996</v>
      </c>
    </row>
    <row r="3" spans="1:12" x14ac:dyDescent="0.25">
      <c r="A3" t="s">
        <v>390</v>
      </c>
      <c r="B3" s="39" t="s">
        <v>21</v>
      </c>
      <c r="C3" s="39" t="s">
        <v>22</v>
      </c>
      <c r="D3" s="67">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6">
        <f t="shared" ref="I3:I59" si="1">D3-G3+H3</f>
        <v>110000</v>
      </c>
      <c r="J3" s="43">
        <f>SUMIFS('1. Pré-Empenhos'!$S$4:$S$320,'1. Pré-Empenhos'!$D$4:$D$320,'Saldos CUSTEIO AEO LOA 23'!B3,'1. Pré-Empenhos'!$R$4:$R$320,'Tabelas auxiliares'!$B$221)</f>
        <v>696840</v>
      </c>
      <c r="K3" s="13">
        <f>SUMIFS('2. Empenhos LOA UFABC 2023'!$Z$4:$Z$1334,'2. Empenhos LOA UFABC 2023'!$D$4:$D$1334,'Saldos CUSTEIO AEO LOA 23'!B3,'2. Empenhos LOA UFABC 2023'!$Y$4:$Y$1334,'Tabelas auxiliares'!$B$221)</f>
        <v>106200</v>
      </c>
      <c r="L3" s="24">
        <f t="shared" si="0"/>
        <v>-693040</v>
      </c>
    </row>
    <row r="4" spans="1:12" x14ac:dyDescent="0.25">
      <c r="A4" t="s">
        <v>391</v>
      </c>
      <c r="B4" s="39" t="s">
        <v>207</v>
      </c>
      <c r="C4" s="39" t="s">
        <v>223</v>
      </c>
      <c r="D4" s="67">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13809.230000000001</v>
      </c>
      <c r="I4" s="66">
        <f t="shared" si="1"/>
        <v>13809.230000000001</v>
      </c>
      <c r="J4" s="43">
        <f>SUMIFS('1. Pré-Empenhos'!$S$4:$S$320,'1. Pré-Empenhos'!$D$4:$D$320,'Saldos CUSTEIO AEO LOA 23'!B4,'1. Pré-Empenhos'!$R$4:$R$320,'Tabelas auxiliares'!$B$221)</f>
        <v>0</v>
      </c>
      <c r="K4" s="13">
        <f>SUMIFS('2. Empenhos LOA UFABC 2023'!$Z$4:$Z$1334,'2. Empenhos LOA UFABC 2023'!$D$4:$D$1334,'Saldos CUSTEIO AEO LOA 23'!B4,'2. Empenhos LOA UFABC 2023'!$Y$4:$Y$1334,'Tabelas auxiliares'!$B$221)</f>
        <v>0</v>
      </c>
      <c r="L4" s="24">
        <f t="shared" si="0"/>
        <v>13809.230000000001</v>
      </c>
    </row>
    <row r="5" spans="1:12" x14ac:dyDescent="0.25">
      <c r="A5" t="s">
        <v>392</v>
      </c>
      <c r="B5" s="39" t="s">
        <v>17</v>
      </c>
      <c r="C5" s="39" t="s">
        <v>18</v>
      </c>
      <c r="D5" s="67">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6">
        <f t="shared" si="1"/>
        <v>100000</v>
      </c>
      <c r="J5" s="43">
        <f>SUMIFS('1. Pré-Empenhos'!$S$4:$S$320,'1. Pré-Empenhos'!$D$4:$D$320,'Saldos CUSTEIO AEO LOA 23'!B5,'1. Pré-Empenhos'!$R$4:$R$320,'Tabelas auxiliares'!$B$221)</f>
        <v>0</v>
      </c>
      <c r="K5" s="13">
        <f>SUMIFS('2. Empenhos LOA UFABC 2023'!$Z$4:$Z$1334,'2. Empenhos LOA UFABC 2023'!$D$4:$D$1334,'Saldos CUSTEIO AEO LOA 23'!B5,'2. Empenhos LOA UFABC 2023'!$Y$4:$Y$1334,'Tabelas auxiliares'!$B$221)</f>
        <v>60000</v>
      </c>
      <c r="L5" s="24">
        <f t="shared" si="0"/>
        <v>40000</v>
      </c>
    </row>
    <row r="6" spans="1:12" x14ac:dyDescent="0.25">
      <c r="A6" t="s">
        <v>393</v>
      </c>
      <c r="B6" s="39" t="s">
        <v>19</v>
      </c>
      <c r="C6" s="39" t="s">
        <v>20</v>
      </c>
      <c r="D6" s="67">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6">
        <f t="shared" si="1"/>
        <v>3500</v>
      </c>
      <c r="J6" s="43">
        <f>SUMIFS('1. Pré-Empenhos'!$S$4:$S$320,'1. Pré-Empenhos'!$D$4:$D$320,'Saldos CUSTEIO AEO LOA 23'!B6,'1. Pré-Empenhos'!$R$4:$R$320,'Tabelas auxiliares'!$B$221)</f>
        <v>0</v>
      </c>
      <c r="K6" s="13">
        <f>SUMIFS('2. Empenhos LOA UFABC 2023'!$Z$4:$Z$1334,'2. Empenhos LOA UFABC 2023'!$D$4:$D$1334,'Saldos CUSTEIO AEO LOA 23'!B6,'2. Empenhos LOA UFABC 2023'!$Y$4:$Y$1334,'Tabelas auxiliares'!$B$221)</f>
        <v>7200</v>
      </c>
      <c r="L6" s="24">
        <f t="shared" si="0"/>
        <v>-3700</v>
      </c>
    </row>
    <row r="7" spans="1:12" x14ac:dyDescent="0.25">
      <c r="A7" t="s">
        <v>394</v>
      </c>
      <c r="B7" s="39" t="s">
        <v>23</v>
      </c>
      <c r="C7" s="39" t="s">
        <v>24</v>
      </c>
      <c r="D7" s="67">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6">
        <f t="shared" si="1"/>
        <v>2340</v>
      </c>
      <c r="J7" s="43">
        <f>SUMIFS('1. Pré-Empenhos'!$S$4:$S$320,'1. Pré-Empenhos'!$D$4:$D$320,'Saldos CUSTEIO AEO LOA 23'!B7,'1. Pré-Empenhos'!$R$4:$R$320,'Tabelas auxiliares'!$B$221)</f>
        <v>0</v>
      </c>
      <c r="K7" s="13">
        <f>SUMIFS('2. Empenhos LOA UFABC 2023'!$Z$4:$Z$1334,'2. Empenhos LOA UFABC 2023'!$D$4:$D$1334,'Saldos CUSTEIO AEO LOA 23'!B7,'2. Empenhos LOA UFABC 2023'!$Y$4:$Y$1334,'Tabelas auxiliares'!$B$221)</f>
        <v>1500</v>
      </c>
      <c r="L7" s="24">
        <f t="shared" si="0"/>
        <v>840</v>
      </c>
    </row>
    <row r="8" spans="1:12" x14ac:dyDescent="0.25">
      <c r="A8" t="s">
        <v>395</v>
      </c>
      <c r="B8" s="39" t="s">
        <v>94</v>
      </c>
      <c r="C8" s="39" t="s">
        <v>95</v>
      </c>
      <c r="D8" s="67">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6">
        <f t="shared" si="1"/>
        <v>340000</v>
      </c>
      <c r="J8" s="43">
        <f>SUMIFS('1. Pré-Empenhos'!$S$4:$S$320,'1. Pré-Empenhos'!$D$4:$D$320,'Saldos CUSTEIO AEO LOA 23'!B8,'1. Pré-Empenhos'!$R$4:$R$320,'Tabelas auxiliares'!$B$221)</f>
        <v>0</v>
      </c>
      <c r="K8" s="13">
        <f>SUMIFS('2. Empenhos LOA UFABC 2023'!$Z$4:$Z$1334,'2. Empenhos LOA UFABC 2023'!$D$4:$D$1334,'Saldos CUSTEIO AEO LOA 23'!B8,'2. Empenhos LOA UFABC 2023'!$Y$4:$Y$1334,'Tabelas auxiliares'!$B$221)</f>
        <v>359989.94</v>
      </c>
      <c r="L8" s="24">
        <f t="shared" si="0"/>
        <v>-19989.940000000002</v>
      </c>
    </row>
    <row r="9" spans="1:12" x14ac:dyDescent="0.25">
      <c r="A9" t="s">
        <v>501</v>
      </c>
      <c r="B9" s="12" t="s">
        <v>485</v>
      </c>
      <c r="C9" s="12" t="s">
        <v>500</v>
      </c>
      <c r="D9" s="67">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11143.900000000001</v>
      </c>
      <c r="I9" s="66">
        <f t="shared" ref="I9" si="2">D9-G9+H9</f>
        <v>11143.900000000001</v>
      </c>
      <c r="J9" s="43">
        <f>SUMIFS('1. Pré-Empenhos'!$S$4:$S$320,'1. Pré-Empenhos'!$D$4:$D$320,'Saldos CUSTEIO AEO LOA 23'!B9,'1. Pré-Empenhos'!$R$4:$R$320,'Tabelas auxiliares'!$B$221)</f>
        <v>0</v>
      </c>
      <c r="K9" s="13">
        <f>SUMIFS('2. Empenhos LOA UFABC 2023'!$Z$4:$Z$1334,'2. Empenhos LOA UFABC 2023'!$D$4:$D$1334,'Saldos CUSTEIO AEO LOA 23'!B9,'2. Empenhos LOA UFABC 2023'!$Y$4:$Y$1334,'Tabelas auxiliares'!$B$221)</f>
        <v>0</v>
      </c>
      <c r="L9" s="24">
        <f t="shared" ref="L9" si="3">I9-J9-K9</f>
        <v>11143.900000000001</v>
      </c>
    </row>
    <row r="10" spans="1:12" x14ac:dyDescent="0.25">
      <c r="A10" t="s">
        <v>396</v>
      </c>
      <c r="B10" s="39" t="s">
        <v>25</v>
      </c>
      <c r="C10" s="39" t="s">
        <v>26</v>
      </c>
      <c r="D10" s="67">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6">
        <f t="shared" si="1"/>
        <v>8000</v>
      </c>
      <c r="J10" s="43">
        <f>SUMIFS('1. Pré-Empenhos'!$S$4:$S$320,'1. Pré-Empenhos'!$D$4:$D$320,'Saldos CUSTEIO AEO LOA 23'!B10,'1. Pré-Empenhos'!$R$4:$R$320,'Tabelas auxiliares'!$B$221)</f>
        <v>0</v>
      </c>
      <c r="K10" s="13">
        <f>SUMIFS('2. Empenhos LOA UFABC 2023'!$Z$4:$Z$1334,'2. Empenhos LOA UFABC 2023'!$D$4:$D$1334,'Saldos CUSTEIO AEO LOA 23'!B10,'2. Empenhos LOA UFABC 2023'!$Y$4:$Y$1334,'Tabelas auxiliares'!$B$221)</f>
        <v>3100</v>
      </c>
      <c r="L10" s="24">
        <f t="shared" si="0"/>
        <v>4900</v>
      </c>
    </row>
    <row r="11" spans="1:12" ht="30" x14ac:dyDescent="0.25">
      <c r="A11" t="s">
        <v>397</v>
      </c>
      <c r="B11" s="39" t="s">
        <v>27</v>
      </c>
      <c r="C11" s="39" t="s">
        <v>28</v>
      </c>
      <c r="D11" s="67">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6">
        <f t="shared" si="1"/>
        <v>55000</v>
      </c>
      <c r="J11" s="43">
        <f>SUMIFS('1. Pré-Empenhos'!$S$4:$S$320,'1. Pré-Empenhos'!$D$4:$D$320,'Saldos CUSTEIO AEO LOA 23'!B11,'1. Pré-Empenhos'!$R$4:$R$320,'Tabelas auxiliares'!$B$221)</f>
        <v>23457.96</v>
      </c>
      <c r="K11" s="13">
        <f>SUMIFS('2. Empenhos LOA UFABC 2023'!$Z$4:$Z$1334,'2. Empenhos LOA UFABC 2023'!$D$4:$D$1334,'Saldos CUSTEIO AEO LOA 23'!B11,'2. Empenhos LOA UFABC 2023'!$Y$4:$Y$1334,'Tabelas auxiliares'!$B$221)</f>
        <v>11276.02</v>
      </c>
      <c r="L11" s="24">
        <f t="shared" si="0"/>
        <v>20266.02</v>
      </c>
    </row>
    <row r="12" spans="1:12" x14ac:dyDescent="0.25">
      <c r="A12" t="s">
        <v>398</v>
      </c>
      <c r="B12" s="39" t="s">
        <v>31</v>
      </c>
      <c r="C12" s="39" t="s">
        <v>32</v>
      </c>
      <c r="D12" s="67">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6">
        <f t="shared" si="1"/>
        <v>40000</v>
      </c>
      <c r="J12" s="43">
        <f>SUMIFS('1. Pré-Empenhos'!$S$4:$S$320,'1. Pré-Empenhos'!$D$4:$D$320,'Saldos CUSTEIO AEO LOA 23'!B12,'1. Pré-Empenhos'!$R$4:$R$320,'Tabelas auxiliares'!$B$221)</f>
        <v>0</v>
      </c>
      <c r="K12" s="13">
        <f>SUMIFS('2. Empenhos LOA UFABC 2023'!$Z$4:$Z$1334,'2. Empenhos LOA UFABC 2023'!$D$4:$D$1334,'Saldos CUSTEIO AEO LOA 23'!B12,'2. Empenhos LOA UFABC 2023'!$Y$4:$Y$1334,'Tabelas auxiliares'!$B$221)</f>
        <v>45533.82</v>
      </c>
      <c r="L12" s="24">
        <f t="shared" si="0"/>
        <v>-5533.82</v>
      </c>
    </row>
    <row r="13" spans="1:12" x14ac:dyDescent="0.25">
      <c r="A13" t="s">
        <v>399</v>
      </c>
      <c r="B13" s="39" t="s">
        <v>33</v>
      </c>
      <c r="C13" s="39" t="s">
        <v>34</v>
      </c>
      <c r="D13" s="67">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6">
        <f t="shared" si="1"/>
        <v>100000</v>
      </c>
      <c r="J13" s="43">
        <f>SUMIFS('1. Pré-Empenhos'!$S$4:$S$320,'1. Pré-Empenhos'!$D$4:$D$320,'Saldos CUSTEIO AEO LOA 23'!B13,'1. Pré-Empenhos'!$R$4:$R$320,'Tabelas auxiliares'!$B$221)</f>
        <v>0</v>
      </c>
      <c r="K13" s="13">
        <f>SUMIFS('2. Empenhos LOA UFABC 2023'!$Z$4:$Z$1334,'2. Empenhos LOA UFABC 2023'!$D$4:$D$1334,'Saldos CUSTEIO AEO LOA 23'!B13,'2. Empenhos LOA UFABC 2023'!$Y$4:$Y$1334,'Tabelas auxiliares'!$B$221)</f>
        <v>9720</v>
      </c>
      <c r="L13" s="24">
        <f t="shared" si="0"/>
        <v>90280</v>
      </c>
    </row>
    <row r="14" spans="1:12" x14ac:dyDescent="0.25">
      <c r="A14" t="s">
        <v>387</v>
      </c>
      <c r="B14" s="39" t="s">
        <v>35</v>
      </c>
      <c r="C14" s="39" t="s">
        <v>36</v>
      </c>
      <c r="D14" s="67">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6">
        <f t="shared" si="1"/>
        <v>22002000</v>
      </c>
      <c r="J14" s="43">
        <f>SUMIFS('1. Pré-Empenhos'!$S$4:$S$320,'1. Pré-Empenhos'!$D$4:$D$320,'Saldos CUSTEIO AEO LOA 23'!B14,'1. Pré-Empenhos'!$R$4:$R$320,'Tabelas auxiliares'!$B$221)</f>
        <v>18267.62</v>
      </c>
      <c r="K14" s="13">
        <f>SUMIFS('2. Empenhos LOA UFABC 2023'!$Z$4:$Z$1334,'2. Empenhos LOA UFABC 2023'!$D$4:$D$1334,'Saldos CUSTEIO AEO LOA 23'!B14,'2. Empenhos LOA UFABC 2023'!$Y$4:$Y$1334,'Tabelas auxiliares'!$B$221)</f>
        <v>20278446.810000002</v>
      </c>
      <c r="L14" s="24">
        <f t="shared" si="0"/>
        <v>1705285.5699999966</v>
      </c>
    </row>
    <row r="15" spans="1:12" x14ac:dyDescent="0.25">
      <c r="A15" t="s">
        <v>400</v>
      </c>
      <c r="B15" s="39" t="s">
        <v>37</v>
      </c>
      <c r="C15" s="39" t="s">
        <v>38</v>
      </c>
      <c r="D15" s="67">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6">
        <f t="shared" si="1"/>
        <v>250000</v>
      </c>
      <c r="J15" s="43">
        <f>SUMIFS('1. Pré-Empenhos'!$S$4:$S$320,'1. Pré-Empenhos'!$D$4:$D$320,'Saldos CUSTEIO AEO LOA 23'!B15,'1. Pré-Empenhos'!$R$4:$R$320,'Tabelas auxiliares'!$B$221)</f>
        <v>0</v>
      </c>
      <c r="K15" s="13">
        <f>SUMIFS('2. Empenhos LOA UFABC 2023'!$Z$4:$Z$1334,'2. Empenhos LOA UFABC 2023'!$D$4:$D$1334,'Saldos CUSTEIO AEO LOA 23'!B15,'2. Empenhos LOA UFABC 2023'!$Y$4:$Y$1334,'Tabelas auxiliares'!$B$221)</f>
        <v>30000</v>
      </c>
      <c r="L15" s="24">
        <f t="shared" si="0"/>
        <v>220000</v>
      </c>
    </row>
    <row r="16" spans="1:12" x14ac:dyDescent="0.25">
      <c r="A16" t="s">
        <v>401</v>
      </c>
      <c r="B16" s="39" t="s">
        <v>150</v>
      </c>
      <c r="C16" s="39" t="s">
        <v>154</v>
      </c>
      <c r="D16" s="67">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6">
        <f t="shared" si="1"/>
        <v>0</v>
      </c>
      <c r="J16" s="43">
        <f>SUMIFS('1. Pré-Empenhos'!$S$4:$S$320,'1. Pré-Empenhos'!$D$4:$D$320,'Saldos CUSTEIO AEO LOA 23'!B16,'1. Pré-Empenhos'!$R$4:$R$320,'Tabelas auxiliares'!$B$221)</f>
        <v>0</v>
      </c>
      <c r="K16" s="13">
        <f>SUMIFS('2. Empenhos LOA UFABC 2023'!$Z$4:$Z$1334,'2. Empenhos LOA UFABC 2023'!$D$4:$D$1334,'Saldos CUSTEIO AEO LOA 23'!B16,'2. Empenhos LOA UFABC 2023'!$Y$4:$Y$1334,'Tabelas auxiliares'!$B$221)</f>
        <v>0</v>
      </c>
      <c r="L16" s="24">
        <f t="shared" si="0"/>
        <v>0</v>
      </c>
    </row>
    <row r="17" spans="1:12" x14ac:dyDescent="0.25">
      <c r="A17" t="s">
        <v>402</v>
      </c>
      <c r="B17" s="39" t="s">
        <v>153</v>
      </c>
      <c r="C17" s="39" t="s">
        <v>155</v>
      </c>
      <c r="D17" s="67">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6">
        <f t="shared" si="1"/>
        <v>0</v>
      </c>
      <c r="J17" s="43">
        <f>SUMIFS('1. Pré-Empenhos'!$S$4:$S$320,'1. Pré-Empenhos'!$D$4:$D$320,'Saldos CUSTEIO AEO LOA 23'!B17,'1. Pré-Empenhos'!$R$4:$R$320,'Tabelas auxiliares'!$B$221)</f>
        <v>0</v>
      </c>
      <c r="K17" s="13">
        <f>SUMIFS('2. Empenhos LOA UFABC 2023'!$Z$4:$Z$1334,'2. Empenhos LOA UFABC 2023'!$D$4:$D$1334,'Saldos CUSTEIO AEO LOA 23'!B17,'2. Empenhos LOA UFABC 2023'!$Y$4:$Y$1334,'Tabelas auxiliares'!$B$221)</f>
        <v>0</v>
      </c>
      <c r="L17" s="24">
        <f t="shared" si="0"/>
        <v>0</v>
      </c>
    </row>
    <row r="18" spans="1:12" x14ac:dyDescent="0.25">
      <c r="A18" t="s">
        <v>403</v>
      </c>
      <c r="B18" s="39" t="s">
        <v>39</v>
      </c>
      <c r="C18" s="39" t="s">
        <v>40</v>
      </c>
      <c r="D18" s="67">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6">
        <f t="shared" si="1"/>
        <v>300000</v>
      </c>
      <c r="J18" s="43">
        <f>SUMIFS('1. Pré-Empenhos'!$S$4:$S$320,'1. Pré-Empenhos'!$D$4:$D$320,'Saldos CUSTEIO AEO LOA 23'!B18,'1. Pré-Empenhos'!$R$4:$R$320,'Tabelas auxiliares'!$B$221)</f>
        <v>0</v>
      </c>
      <c r="K18" s="13">
        <f>SUMIFS('2. Empenhos LOA UFABC 2023'!$Z$4:$Z$1334,'2. Empenhos LOA UFABC 2023'!$D$4:$D$1334,'Saldos CUSTEIO AEO LOA 23'!B18,'2. Empenhos LOA UFABC 2023'!$Y$4:$Y$1334,'Tabelas auxiliares'!$B$221)</f>
        <v>665639.55000000005</v>
      </c>
      <c r="L18" s="24">
        <f t="shared" si="0"/>
        <v>-365639.55000000005</v>
      </c>
    </row>
    <row r="19" spans="1:12" x14ac:dyDescent="0.25">
      <c r="A19" t="s">
        <v>404</v>
      </c>
      <c r="B19" s="39" t="s">
        <v>29</v>
      </c>
      <c r="C19" s="39" t="s">
        <v>30</v>
      </c>
      <c r="D19" s="67">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6">
        <f t="shared" si="1"/>
        <v>50000</v>
      </c>
      <c r="J19" s="43">
        <f>SUMIFS('1. Pré-Empenhos'!$S$4:$S$320,'1. Pré-Empenhos'!$D$4:$D$320,'Saldos CUSTEIO AEO LOA 23'!B19,'1. Pré-Empenhos'!$R$4:$R$320,'Tabelas auxiliares'!$B$221)</f>
        <v>0</v>
      </c>
      <c r="K19" s="13">
        <f>SUMIFS('2. Empenhos LOA UFABC 2023'!$Z$4:$Z$1334,'2. Empenhos LOA UFABC 2023'!$D$4:$D$1334,'Saldos CUSTEIO AEO LOA 23'!B19,'2. Empenhos LOA UFABC 2023'!$Y$4:$Y$1334,'Tabelas auxiliares'!$B$221)</f>
        <v>0</v>
      </c>
      <c r="L19" s="24">
        <f t="shared" si="0"/>
        <v>50000</v>
      </c>
    </row>
    <row r="20" spans="1:12" ht="30" x14ac:dyDescent="0.25">
      <c r="A20" t="s">
        <v>405</v>
      </c>
      <c r="B20" s="39" t="s">
        <v>41</v>
      </c>
      <c r="C20" s="39" t="s">
        <v>42</v>
      </c>
      <c r="D20" s="67">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6">
        <f t="shared" si="1"/>
        <v>150000</v>
      </c>
      <c r="J20" s="43">
        <f>SUMIFS('1. Pré-Empenhos'!$S$4:$S$320,'1. Pré-Empenhos'!$D$4:$D$320,'Saldos CUSTEIO AEO LOA 23'!B20,'1. Pré-Empenhos'!$R$4:$R$320,'Tabelas auxiliares'!$B$221)</f>
        <v>35000</v>
      </c>
      <c r="K20" s="13">
        <f>SUMIFS('2. Empenhos LOA UFABC 2023'!$Z$4:$Z$1334,'2. Empenhos LOA UFABC 2023'!$D$4:$D$1334,'Saldos CUSTEIO AEO LOA 23'!B20,'2. Empenhos LOA UFABC 2023'!$Y$4:$Y$1334,'Tabelas auxiliares'!$B$221)</f>
        <v>88739.63</v>
      </c>
      <c r="L20" s="24">
        <f t="shared" si="0"/>
        <v>26260.369999999995</v>
      </c>
    </row>
    <row r="21" spans="1:12" x14ac:dyDescent="0.25">
      <c r="A21" t="s">
        <v>406</v>
      </c>
      <c r="B21" s="39" t="s">
        <v>43</v>
      </c>
      <c r="C21" s="39" t="s">
        <v>44</v>
      </c>
      <c r="D21" s="67">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6">
        <f t="shared" si="1"/>
        <v>84500</v>
      </c>
      <c r="J21" s="43">
        <f>SUMIFS('1. Pré-Empenhos'!$S$4:$S$320,'1. Pré-Empenhos'!$D$4:$D$320,'Saldos CUSTEIO AEO LOA 23'!B21,'1. Pré-Empenhos'!$R$4:$R$320,'Tabelas auxiliares'!$B$221)</f>
        <v>65373.869999999995</v>
      </c>
      <c r="K21" s="13">
        <f>SUMIFS('2. Empenhos LOA UFABC 2023'!$Z$4:$Z$1334,'2. Empenhos LOA UFABC 2023'!$D$4:$D$1334,'Saldos CUSTEIO AEO LOA 23'!B21,'2. Empenhos LOA UFABC 2023'!$Y$4:$Y$1334,'Tabelas auxiliares'!$B$221)</f>
        <v>25892.2</v>
      </c>
      <c r="L21" s="24">
        <f t="shared" si="0"/>
        <v>-6766.0699999999961</v>
      </c>
    </row>
    <row r="22" spans="1:12" x14ac:dyDescent="0.25">
      <c r="A22" t="s">
        <v>407</v>
      </c>
      <c r="B22" s="39" t="s">
        <v>213</v>
      </c>
      <c r="C22" s="39" t="s">
        <v>210</v>
      </c>
      <c r="D22" s="67">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27710.37</v>
      </c>
      <c r="I22" s="66">
        <f t="shared" si="1"/>
        <v>27710.37</v>
      </c>
      <c r="J22" s="43">
        <f>SUMIFS('1. Pré-Empenhos'!$S$4:$S$320,'1. Pré-Empenhos'!$D$4:$D$320,'Saldos CUSTEIO AEO LOA 23'!B22,'1. Pré-Empenhos'!$R$4:$R$320,'Tabelas auxiliares'!$B$221)</f>
        <v>0</v>
      </c>
      <c r="K22" s="13">
        <f>SUMIFS('2. Empenhos LOA UFABC 2023'!$Z$4:$Z$1334,'2. Empenhos LOA UFABC 2023'!$D$4:$D$1334,'Saldos CUSTEIO AEO LOA 23'!B22,'2. Empenhos LOA UFABC 2023'!$Y$4:$Y$1334,'Tabelas auxiliares'!$B$221)</f>
        <v>0</v>
      </c>
      <c r="L22" s="24">
        <f t="shared" si="0"/>
        <v>27710.37</v>
      </c>
    </row>
    <row r="23" spans="1:12" x14ac:dyDescent="0.25">
      <c r="A23" t="s">
        <v>408</v>
      </c>
      <c r="B23" s="39" t="s">
        <v>206</v>
      </c>
      <c r="C23" s="39" t="s">
        <v>224</v>
      </c>
      <c r="D23" s="67">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6">
        <f t="shared" si="1"/>
        <v>0</v>
      </c>
      <c r="J23" s="43">
        <f>SUMIFS('1. Pré-Empenhos'!$S$4:$S$320,'1. Pré-Empenhos'!$D$4:$D$320,'Saldos CUSTEIO AEO LOA 23'!B23,'1. Pré-Empenhos'!$R$4:$R$320,'Tabelas auxiliares'!$B$221)</f>
        <v>0</v>
      </c>
      <c r="K23" s="13">
        <f>SUMIFS('2. Empenhos LOA UFABC 2023'!$Z$4:$Z$1334,'2. Empenhos LOA UFABC 2023'!$D$4:$D$1334,'Saldos CUSTEIO AEO LOA 23'!B23,'2. Empenhos LOA UFABC 2023'!$Y$4:$Y$1334,'Tabelas auxiliares'!$B$221)</f>
        <v>0</v>
      </c>
      <c r="L23" s="24">
        <f t="shared" si="0"/>
        <v>0</v>
      </c>
    </row>
    <row r="24" spans="1:12" ht="30" x14ac:dyDescent="0.25">
      <c r="A24" t="s">
        <v>409</v>
      </c>
      <c r="B24" s="39" t="s">
        <v>45</v>
      </c>
      <c r="C24" s="39" t="s">
        <v>46</v>
      </c>
      <c r="D24" s="67">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6">
        <f t="shared" si="1"/>
        <v>150000</v>
      </c>
      <c r="J24" s="43">
        <f>SUMIFS('1. Pré-Empenhos'!$S$4:$S$320,'1. Pré-Empenhos'!$D$4:$D$320,'Saldos CUSTEIO AEO LOA 23'!B24,'1. Pré-Empenhos'!$R$4:$R$320,'Tabelas auxiliares'!$B$221)</f>
        <v>14644.67</v>
      </c>
      <c r="K24" s="13">
        <f>SUMIFS('2. Empenhos LOA UFABC 2023'!$Z$4:$Z$1334,'2. Empenhos LOA UFABC 2023'!$D$4:$D$1334,'Saldos CUSTEIO AEO LOA 23'!B24,'2. Empenhos LOA UFABC 2023'!$Y$4:$Y$1334,'Tabelas auxiliares'!$B$221)</f>
        <v>93891.7</v>
      </c>
      <c r="L24" s="24">
        <f t="shared" si="0"/>
        <v>41463.62999999999</v>
      </c>
    </row>
    <row r="25" spans="1:12" x14ac:dyDescent="0.25">
      <c r="A25" t="s">
        <v>410</v>
      </c>
      <c r="B25" s="39" t="s">
        <v>47</v>
      </c>
      <c r="C25" s="39" t="s">
        <v>48</v>
      </c>
      <c r="D25" s="67">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6">
        <f t="shared" si="1"/>
        <v>100000</v>
      </c>
      <c r="J25" s="43">
        <f>SUMIFS('1. Pré-Empenhos'!$S$4:$S$320,'1. Pré-Empenhos'!$D$4:$D$320,'Saldos CUSTEIO AEO LOA 23'!B25,'1. Pré-Empenhos'!$R$4:$R$320,'Tabelas auxiliares'!$B$221)</f>
        <v>102540</v>
      </c>
      <c r="K25" s="13">
        <f>SUMIFS('2. Empenhos LOA UFABC 2023'!$Z$4:$Z$1334,'2. Empenhos LOA UFABC 2023'!$D$4:$D$1334,'Saldos CUSTEIO AEO LOA 23'!B25,'2. Empenhos LOA UFABC 2023'!$Y$4:$Y$1334,'Tabelas auxiliares'!$B$221)</f>
        <v>0</v>
      </c>
      <c r="L25" s="24">
        <f t="shared" si="0"/>
        <v>-2540</v>
      </c>
    </row>
    <row r="26" spans="1:12" x14ac:dyDescent="0.25">
      <c r="A26" t="s">
        <v>411</v>
      </c>
      <c r="B26" s="39" t="s">
        <v>214</v>
      </c>
      <c r="C26" s="39" t="s">
        <v>211</v>
      </c>
      <c r="D26" s="67">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20895.990000000002</v>
      </c>
      <c r="I26" s="66">
        <f t="shared" si="1"/>
        <v>20895.990000000002</v>
      </c>
      <c r="J26" s="43">
        <f>SUMIFS('1. Pré-Empenhos'!$S$4:$S$320,'1. Pré-Empenhos'!$D$4:$D$320,'Saldos CUSTEIO AEO LOA 23'!B26,'1. Pré-Empenhos'!$R$4:$R$320,'Tabelas auxiliares'!$B$221)</f>
        <v>0</v>
      </c>
      <c r="K26" s="13">
        <f>SUMIFS('2. Empenhos LOA UFABC 2023'!$Z$4:$Z$1334,'2. Empenhos LOA UFABC 2023'!$D$4:$D$1334,'Saldos CUSTEIO AEO LOA 23'!B26,'2. Empenhos LOA UFABC 2023'!$Y$4:$Y$1334,'Tabelas auxiliares'!$B$221)</f>
        <v>0</v>
      </c>
      <c r="L26" s="24">
        <f t="shared" si="0"/>
        <v>20895.990000000002</v>
      </c>
    </row>
    <row r="27" spans="1:12" x14ac:dyDescent="0.25">
      <c r="A27" t="s">
        <v>412</v>
      </c>
      <c r="B27" s="12" t="s">
        <v>383</v>
      </c>
      <c r="C27" s="12" t="s">
        <v>384</v>
      </c>
      <c r="D27" s="67">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6">
        <f t="shared" ref="I27" si="4">D27-G27+H27</f>
        <v>0</v>
      </c>
      <c r="J27" s="43">
        <f>SUMIFS('1. Pré-Empenhos'!$S$4:$S$320,'1. Pré-Empenhos'!$D$4:$D$320,'Saldos CUSTEIO AEO LOA 23'!B27,'1. Pré-Empenhos'!$R$4:$R$320,'Tabelas auxiliares'!$B$221)</f>
        <v>0</v>
      </c>
      <c r="K27" s="13">
        <f>SUMIFS('2. Empenhos LOA UFABC 2023'!$Z$4:$Z$1334,'2. Empenhos LOA UFABC 2023'!$D$4:$D$1334,'Saldos CUSTEIO AEO LOA 23'!B27,'2. Empenhos LOA UFABC 2023'!$Y$4:$Y$1334,'Tabelas auxiliares'!$B$221)</f>
        <v>0</v>
      </c>
      <c r="L27" s="24">
        <f t="shared" ref="L27" si="5">I27-J27-K27</f>
        <v>0</v>
      </c>
    </row>
    <row r="28" spans="1:12" ht="30" x14ac:dyDescent="0.25">
      <c r="A28" t="s">
        <v>413</v>
      </c>
      <c r="B28" s="39" t="s">
        <v>49</v>
      </c>
      <c r="C28" s="39" t="s">
        <v>50</v>
      </c>
      <c r="D28" s="67">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69912.2</v>
      </c>
      <c r="I28" s="66">
        <f t="shared" si="1"/>
        <v>219912.2</v>
      </c>
      <c r="J28" s="43">
        <f>SUMIFS('1. Pré-Empenhos'!$S$4:$S$320,'1. Pré-Empenhos'!$D$4:$D$320,'Saldos CUSTEIO AEO LOA 23'!B28,'1. Pré-Empenhos'!$R$4:$R$320,'Tabelas auxiliares'!$B$221)</f>
        <v>10123.76</v>
      </c>
      <c r="K28" s="13">
        <f>SUMIFS('2. Empenhos LOA UFABC 2023'!$Z$4:$Z$1334,'2. Empenhos LOA UFABC 2023'!$D$4:$D$1334,'Saldos CUSTEIO AEO LOA 23'!B28,'2. Empenhos LOA UFABC 2023'!$Y$4:$Y$1334,'Tabelas auxiliares'!$B$221)</f>
        <v>177062.67</v>
      </c>
      <c r="L28" s="24">
        <f t="shared" si="0"/>
        <v>32725.76999999999</v>
      </c>
    </row>
    <row r="29" spans="1:12" x14ac:dyDescent="0.25">
      <c r="A29" t="s">
        <v>414</v>
      </c>
      <c r="B29" s="39" t="s">
        <v>51</v>
      </c>
      <c r="C29" s="39" t="s">
        <v>52</v>
      </c>
      <c r="D29" s="67">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6">
        <f t="shared" si="1"/>
        <v>350000</v>
      </c>
      <c r="J29" s="43">
        <f>SUMIFS('1. Pré-Empenhos'!$S$4:$S$320,'1. Pré-Empenhos'!$D$4:$D$320,'Saldos CUSTEIO AEO LOA 23'!B29,'1. Pré-Empenhos'!$R$4:$R$320,'Tabelas auxiliares'!$B$221)</f>
        <v>5061.88</v>
      </c>
      <c r="K29" s="13">
        <f>SUMIFS('2. Empenhos LOA UFABC 2023'!$Z$4:$Z$1334,'2. Empenhos LOA UFABC 2023'!$D$4:$D$1334,'Saldos CUSTEIO AEO LOA 23'!B29,'2. Empenhos LOA UFABC 2023'!$Y$4:$Y$1334,'Tabelas auxiliares'!$B$221)</f>
        <v>135574.76</v>
      </c>
      <c r="L29" s="24">
        <f t="shared" si="0"/>
        <v>209363.36</v>
      </c>
    </row>
    <row r="30" spans="1:12" x14ac:dyDescent="0.25">
      <c r="A30" t="s">
        <v>415</v>
      </c>
      <c r="B30" s="39" t="s">
        <v>215</v>
      </c>
      <c r="C30" s="39" t="s">
        <v>212</v>
      </c>
      <c r="D30" s="67">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19751.559999999998</v>
      </c>
      <c r="I30" s="66">
        <f t="shared" si="1"/>
        <v>19751.559999999998</v>
      </c>
      <c r="J30" s="43">
        <f>SUMIFS('1. Pré-Empenhos'!$S$4:$S$320,'1. Pré-Empenhos'!$D$4:$D$320,'Saldos CUSTEIO AEO LOA 23'!B30,'1. Pré-Empenhos'!$R$4:$R$320,'Tabelas auxiliares'!$B$221)</f>
        <v>0</v>
      </c>
      <c r="K30" s="13">
        <f>SUMIFS('2. Empenhos LOA UFABC 2023'!$Z$4:$Z$1334,'2. Empenhos LOA UFABC 2023'!$D$4:$D$1334,'Saldos CUSTEIO AEO LOA 23'!B30,'2. Empenhos LOA UFABC 2023'!$Y$4:$Y$1334,'Tabelas auxiliares'!$B$221)</f>
        <v>3201.23</v>
      </c>
      <c r="L30" s="24">
        <f t="shared" si="0"/>
        <v>16550.329999999998</v>
      </c>
    </row>
    <row r="31" spans="1:12" x14ac:dyDescent="0.25">
      <c r="A31" t="s">
        <v>416</v>
      </c>
      <c r="B31" s="39" t="s">
        <v>385</v>
      </c>
      <c r="C31" s="39" t="s">
        <v>386</v>
      </c>
      <c r="D31" s="67">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6">
        <f t="shared" ref="I31" si="6">D31-G31+H31</f>
        <v>0</v>
      </c>
      <c r="J31" s="43">
        <f>SUMIFS('1. Pré-Empenhos'!$S$4:$S$320,'1. Pré-Empenhos'!$D$4:$D$320,'Saldos CUSTEIO AEO LOA 23'!B31,'1. Pré-Empenhos'!$R$4:$R$320,'Tabelas auxiliares'!$B$221)</f>
        <v>0</v>
      </c>
      <c r="K31" s="13">
        <f>SUMIFS('2. Empenhos LOA UFABC 2023'!$Z$4:$Z$1334,'2. Empenhos LOA UFABC 2023'!$D$4:$D$1334,'Saldos CUSTEIO AEO LOA 23'!B31,'2. Empenhos LOA UFABC 2023'!$Y$4:$Y$1334,'Tabelas auxiliares'!$B$221)</f>
        <v>0</v>
      </c>
      <c r="L31" s="24">
        <f t="shared" ref="L31" si="7">I31-J31-K31</f>
        <v>0</v>
      </c>
    </row>
    <row r="32" spans="1:12" ht="30" x14ac:dyDescent="0.25">
      <c r="A32" t="s">
        <v>417</v>
      </c>
      <c r="B32" s="39" t="s">
        <v>53</v>
      </c>
      <c r="C32" s="39" t="s">
        <v>54</v>
      </c>
      <c r="D32" s="67">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6">
        <f t="shared" si="1"/>
        <v>1150000</v>
      </c>
      <c r="J32" s="43">
        <f>SUMIFS('1. Pré-Empenhos'!$S$4:$S$320,'1. Pré-Empenhos'!$D$4:$D$320,'Saldos CUSTEIO AEO LOA 23'!B32,'1. Pré-Empenhos'!$R$4:$R$320,'Tabelas auxiliares'!$B$221)</f>
        <v>0</v>
      </c>
      <c r="K32" s="13">
        <f>SUMIFS('2. Empenhos LOA UFABC 2023'!$Z$4:$Z$1334,'2. Empenhos LOA UFABC 2023'!$D$4:$D$1334,'Saldos CUSTEIO AEO LOA 23'!B32,'2. Empenhos LOA UFABC 2023'!$Y$4:$Y$1334,'Tabelas auxiliares'!$B$221)</f>
        <v>1143034.1100000006</v>
      </c>
      <c r="L32" s="24">
        <f t="shared" si="0"/>
        <v>6965.8899999994319</v>
      </c>
    </row>
    <row r="33" spans="1:12" x14ac:dyDescent="0.25">
      <c r="A33" t="s">
        <v>418</v>
      </c>
      <c r="B33" s="39" t="s">
        <v>216</v>
      </c>
      <c r="C33" s="39" t="s">
        <v>217</v>
      </c>
      <c r="D33" s="67">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13809.230000000001</v>
      </c>
      <c r="I33" s="66">
        <f t="shared" si="1"/>
        <v>13809.230000000001</v>
      </c>
      <c r="J33" s="43">
        <f>SUMIFS('1. Pré-Empenhos'!$S$4:$S$320,'1. Pré-Empenhos'!$D$4:$D$320,'Saldos CUSTEIO AEO LOA 23'!B33,'1. Pré-Empenhos'!$R$4:$R$320,'Tabelas auxiliares'!$B$221)</f>
        <v>0</v>
      </c>
      <c r="K33" s="13">
        <f>SUMIFS('2. Empenhos LOA UFABC 2023'!$Z$4:$Z$1334,'2. Empenhos LOA UFABC 2023'!$D$4:$D$1334,'Saldos CUSTEIO AEO LOA 23'!B33,'2. Empenhos LOA UFABC 2023'!$Y$4:$Y$1334,'Tabelas auxiliares'!$B$221)</f>
        <v>5407.22</v>
      </c>
      <c r="L33" s="24">
        <f t="shared" si="0"/>
        <v>8402.010000000002</v>
      </c>
    </row>
    <row r="34" spans="1:12" ht="30" x14ac:dyDescent="0.25">
      <c r="A34" t="s">
        <v>419</v>
      </c>
      <c r="B34" s="39" t="s">
        <v>55</v>
      </c>
      <c r="C34" s="39" t="s">
        <v>56</v>
      </c>
      <c r="D34" s="67">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6">
        <f t="shared" si="1"/>
        <v>1348000</v>
      </c>
      <c r="J34" s="43">
        <f>SUMIFS('1. Pré-Empenhos'!$S$4:$S$320,'1. Pré-Empenhos'!$D$4:$D$320,'Saldos CUSTEIO AEO LOA 23'!B34,'1. Pré-Empenhos'!$R$4:$R$320,'Tabelas auxiliares'!$B$221)</f>
        <v>409874.75</v>
      </c>
      <c r="K34" s="13">
        <f>SUMIFS('2. Empenhos LOA UFABC 2023'!$Z$4:$Z$1334,'2. Empenhos LOA UFABC 2023'!$D$4:$D$1334,'Saldos CUSTEIO AEO LOA 23'!B34,'2. Empenhos LOA UFABC 2023'!$Y$4:$Y$1334,'Tabelas auxiliares'!$B$221)</f>
        <v>1564507.3700000003</v>
      </c>
      <c r="L34" s="24">
        <f t="shared" si="0"/>
        <v>-626382.12000000034</v>
      </c>
    </row>
    <row r="35" spans="1:12" x14ac:dyDescent="0.25">
      <c r="A35" t="s">
        <v>420</v>
      </c>
      <c r="B35" s="39" t="s">
        <v>57</v>
      </c>
      <c r="C35" s="39" t="s">
        <v>58</v>
      </c>
      <c r="D35" s="67">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6">
        <f t="shared" si="1"/>
        <v>140000</v>
      </c>
      <c r="J35" s="43">
        <f>SUMIFS('1. Pré-Empenhos'!$S$4:$S$320,'1. Pré-Empenhos'!$D$4:$D$320,'Saldos CUSTEIO AEO LOA 23'!B35,'1. Pré-Empenhos'!$R$4:$R$320,'Tabelas auxiliares'!$B$221)</f>
        <v>2290</v>
      </c>
      <c r="K35" s="13">
        <f>SUMIFS('2. Empenhos LOA UFABC 2023'!$Z$4:$Z$1334,'2. Empenhos LOA UFABC 2023'!$D$4:$D$1334,'Saldos CUSTEIO AEO LOA 23'!B35,'2. Empenhos LOA UFABC 2023'!$Y$4:$Y$1334,'Tabelas auxiliares'!$B$221)</f>
        <v>12368</v>
      </c>
      <c r="L35" s="24">
        <f t="shared" si="0"/>
        <v>125342</v>
      </c>
    </row>
    <row r="36" spans="1:12" ht="30" x14ac:dyDescent="0.25">
      <c r="A36" t="s">
        <v>421</v>
      </c>
      <c r="B36" s="39" t="s">
        <v>59</v>
      </c>
      <c r="C36" s="39" t="s">
        <v>60</v>
      </c>
      <c r="D36" s="67">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6">
        <f t="shared" si="1"/>
        <v>400000</v>
      </c>
      <c r="J36" s="43">
        <f>SUMIFS('1. Pré-Empenhos'!$S$4:$S$320,'1. Pré-Empenhos'!$D$4:$D$320,'Saldos CUSTEIO AEO LOA 23'!B36,'1. Pré-Empenhos'!$R$4:$R$320,'Tabelas auxiliares'!$B$221)</f>
        <v>0</v>
      </c>
      <c r="K36" s="13">
        <f>SUMIFS('2. Empenhos LOA UFABC 2023'!$Z$4:$Z$1334,'2. Empenhos LOA UFABC 2023'!$D$4:$D$1334,'Saldos CUSTEIO AEO LOA 23'!B36,'2. Empenhos LOA UFABC 2023'!$Y$4:$Y$1334,'Tabelas auxiliares'!$B$221)</f>
        <v>246805.74</v>
      </c>
      <c r="L36" s="24">
        <f t="shared" si="0"/>
        <v>153194.26</v>
      </c>
    </row>
    <row r="37" spans="1:12" x14ac:dyDescent="0.25">
      <c r="A37" t="s">
        <v>422</v>
      </c>
      <c r="B37" s="39" t="s">
        <v>209</v>
      </c>
      <c r="C37" s="39" t="s">
        <v>218</v>
      </c>
      <c r="D37" s="67">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13809.230000000001</v>
      </c>
      <c r="I37" s="66">
        <f t="shared" si="1"/>
        <v>13809.230000000001</v>
      </c>
      <c r="J37" s="43">
        <f>SUMIFS('1. Pré-Empenhos'!$S$4:$S$320,'1. Pré-Empenhos'!$D$4:$D$320,'Saldos CUSTEIO AEO LOA 23'!B37,'1. Pré-Empenhos'!$R$4:$R$320,'Tabelas auxiliares'!$B$221)</f>
        <v>0</v>
      </c>
      <c r="K37" s="13">
        <f>SUMIFS('2. Empenhos LOA UFABC 2023'!$Z$4:$Z$1334,'2. Empenhos LOA UFABC 2023'!$D$4:$D$1334,'Saldos CUSTEIO AEO LOA 23'!B37,'2. Empenhos LOA UFABC 2023'!$Y$4:$Y$1334,'Tabelas auxiliares'!$B$221)</f>
        <v>0</v>
      </c>
      <c r="L37" s="24">
        <f t="shared" si="0"/>
        <v>13809.230000000001</v>
      </c>
    </row>
    <row r="38" spans="1:12" ht="30" x14ac:dyDescent="0.25">
      <c r="A38" t="s">
        <v>423</v>
      </c>
      <c r="B38" s="39" t="s">
        <v>61</v>
      </c>
      <c r="C38" s="39" t="s">
        <v>62</v>
      </c>
      <c r="D38" s="67">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6">
        <f t="shared" si="1"/>
        <v>250000</v>
      </c>
      <c r="J38" s="43">
        <f>SUMIFS('1. Pré-Empenhos'!$S$4:$S$320,'1. Pré-Empenhos'!$D$4:$D$320,'Saldos CUSTEIO AEO LOA 23'!B38,'1. Pré-Empenhos'!$R$4:$R$320,'Tabelas auxiliares'!$B$221)</f>
        <v>0</v>
      </c>
      <c r="K38" s="13">
        <f>SUMIFS('2. Empenhos LOA UFABC 2023'!$Z$4:$Z$1334,'2. Empenhos LOA UFABC 2023'!$D$4:$D$1334,'Saldos CUSTEIO AEO LOA 23'!B38,'2. Empenhos LOA UFABC 2023'!$Y$4:$Y$1334,'Tabelas auxiliares'!$B$221)</f>
        <v>256664.13</v>
      </c>
      <c r="L38" s="24">
        <f t="shared" si="0"/>
        <v>-6664.1300000000047</v>
      </c>
    </row>
    <row r="39" spans="1:12" x14ac:dyDescent="0.25">
      <c r="A39" t="s">
        <v>424</v>
      </c>
      <c r="B39" s="39" t="s">
        <v>63</v>
      </c>
      <c r="C39" s="39" t="s">
        <v>64</v>
      </c>
      <c r="D39" s="67">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6">
        <f t="shared" si="1"/>
        <v>450000</v>
      </c>
      <c r="J39" s="43">
        <f>SUMIFS('1. Pré-Empenhos'!$S$4:$S$320,'1. Pré-Empenhos'!$D$4:$D$320,'Saldos CUSTEIO AEO LOA 23'!B39,'1. Pré-Empenhos'!$R$4:$R$320,'Tabelas auxiliares'!$B$221)</f>
        <v>0</v>
      </c>
      <c r="K39" s="13">
        <f>SUMIFS('2. Empenhos LOA UFABC 2023'!$Z$4:$Z$1334,'2. Empenhos LOA UFABC 2023'!$D$4:$D$1334,'Saldos CUSTEIO AEO LOA 23'!B39,'2. Empenhos LOA UFABC 2023'!$Y$4:$Y$1334,'Tabelas auxiliares'!$B$221)</f>
        <v>409000</v>
      </c>
      <c r="L39" s="24">
        <f t="shared" si="0"/>
        <v>41000</v>
      </c>
    </row>
    <row r="40" spans="1:12" ht="30" x14ac:dyDescent="0.25">
      <c r="A40" t="s">
        <v>425</v>
      </c>
      <c r="B40" s="39" t="s">
        <v>65</v>
      </c>
      <c r="C40" s="39" t="s">
        <v>66</v>
      </c>
      <c r="D40" s="67">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6">
        <f t="shared" si="1"/>
        <v>10000</v>
      </c>
      <c r="J40" s="43">
        <f>SUMIFS('1. Pré-Empenhos'!$S$4:$S$320,'1. Pré-Empenhos'!$D$4:$D$320,'Saldos CUSTEIO AEO LOA 23'!B40,'1. Pré-Empenhos'!$R$4:$R$320,'Tabelas auxiliares'!$B$221)</f>
        <v>0</v>
      </c>
      <c r="K40" s="13">
        <f>SUMIFS('2. Empenhos LOA UFABC 2023'!$Z$4:$Z$1334,'2. Empenhos LOA UFABC 2023'!$D$4:$D$1334,'Saldos CUSTEIO AEO LOA 23'!B40,'2. Empenhos LOA UFABC 2023'!$Y$4:$Y$1334,'Tabelas auxiliares'!$B$221)</f>
        <v>10000</v>
      </c>
      <c r="L40" s="24">
        <f t="shared" si="0"/>
        <v>0</v>
      </c>
    </row>
    <row r="41" spans="1:12" x14ac:dyDescent="0.25">
      <c r="A41" t="s">
        <v>426</v>
      </c>
      <c r="B41" s="39" t="s">
        <v>69</v>
      </c>
      <c r="C41" s="39" t="s">
        <v>70</v>
      </c>
      <c r="D41" s="67">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6">
        <f t="shared" si="1"/>
        <v>10000000</v>
      </c>
      <c r="J41" s="43">
        <f>SUMIFS('1. Pré-Empenhos'!$S$4:$S$320,'1. Pré-Empenhos'!$D$4:$D$320,'Saldos CUSTEIO AEO LOA 23'!B41,'1. Pré-Empenhos'!$R$4:$R$320,'Tabelas auxiliares'!$B$221)</f>
        <v>0</v>
      </c>
      <c r="K41" s="13">
        <f>SUMIFS('2. Empenhos LOA UFABC 2023'!$Z$4:$Z$1334,'2. Empenhos LOA UFABC 2023'!$D$4:$D$1334,'Saldos CUSTEIO AEO LOA 23'!B41,'2. Empenhos LOA UFABC 2023'!$Y$4:$Y$1334,'Tabelas auxiliares'!$B$221)</f>
        <v>6599298.9199999999</v>
      </c>
      <c r="L41" s="24">
        <f t="shared" si="0"/>
        <v>3400701.08</v>
      </c>
    </row>
    <row r="42" spans="1:12" ht="30" x14ac:dyDescent="0.25">
      <c r="A42" t="s">
        <v>427</v>
      </c>
      <c r="B42" s="39" t="s">
        <v>67</v>
      </c>
      <c r="C42" s="39" t="s">
        <v>68</v>
      </c>
      <c r="D42" s="67">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6">
        <f t="shared" si="1"/>
        <v>5800000</v>
      </c>
      <c r="J42" s="43">
        <f>SUMIFS('1. Pré-Empenhos'!$S$4:$S$320,'1. Pré-Empenhos'!$D$4:$D$320,'Saldos CUSTEIO AEO LOA 23'!B42,'1. Pré-Empenhos'!$R$4:$R$320,'Tabelas auxiliares'!$B$221)</f>
        <v>0</v>
      </c>
      <c r="K42" s="13">
        <f>SUMIFS('2. Empenhos LOA UFABC 2023'!$Z$4:$Z$1334,'2. Empenhos LOA UFABC 2023'!$D$4:$D$1334,'Saldos CUSTEIO AEO LOA 23'!B42,'2. Empenhos LOA UFABC 2023'!$Y$4:$Y$1334,'Tabelas auxiliares'!$B$221)</f>
        <v>5599014.29</v>
      </c>
      <c r="L42" s="24">
        <f t="shared" si="0"/>
        <v>200985.70999999996</v>
      </c>
    </row>
    <row r="43" spans="1:12" x14ac:dyDescent="0.25">
      <c r="A43" t="s">
        <v>428</v>
      </c>
      <c r="B43" s="39" t="s">
        <v>219</v>
      </c>
      <c r="C43" s="39" t="s">
        <v>220</v>
      </c>
      <c r="D43" s="67">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2665.33</v>
      </c>
      <c r="I43" s="66">
        <f t="shared" si="1"/>
        <v>2665.33</v>
      </c>
      <c r="J43" s="43">
        <f>SUMIFS('1. Pré-Empenhos'!$S$4:$S$320,'1. Pré-Empenhos'!$D$4:$D$320,'Saldos CUSTEIO AEO LOA 23'!B43,'1. Pré-Empenhos'!$R$4:$R$320,'Tabelas auxiliares'!$B$221)</f>
        <v>0</v>
      </c>
      <c r="K43" s="13">
        <f>SUMIFS('2. Empenhos LOA UFABC 2023'!$Z$4:$Z$1334,'2. Empenhos LOA UFABC 2023'!$D$4:$D$1334,'Saldos CUSTEIO AEO LOA 23'!B43,'2. Empenhos LOA UFABC 2023'!$Y$4:$Y$1334,'Tabelas auxiliares'!$B$221)</f>
        <v>0</v>
      </c>
      <c r="L43" s="24">
        <f t="shared" si="0"/>
        <v>2665.33</v>
      </c>
    </row>
    <row r="44" spans="1:12" ht="30" x14ac:dyDescent="0.25">
      <c r="A44" t="s">
        <v>429</v>
      </c>
      <c r="B44" s="39" t="s">
        <v>71</v>
      </c>
      <c r="C44" s="39" t="s">
        <v>72</v>
      </c>
      <c r="D44" s="67">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6">
        <f t="shared" si="1"/>
        <v>500000</v>
      </c>
      <c r="J44" s="43">
        <f>SUMIFS('1. Pré-Empenhos'!$S$4:$S$320,'1. Pré-Empenhos'!$D$4:$D$320,'Saldos CUSTEIO AEO LOA 23'!B44,'1. Pré-Empenhos'!$R$4:$R$320,'Tabelas auxiliares'!$B$221)</f>
        <v>15368.15</v>
      </c>
      <c r="K44" s="13">
        <f>SUMIFS('2. Empenhos LOA UFABC 2023'!$Z$4:$Z$1334,'2. Empenhos LOA UFABC 2023'!$D$4:$D$1334,'Saldos CUSTEIO AEO LOA 23'!B44,'2. Empenhos LOA UFABC 2023'!$Y$4:$Y$1334,'Tabelas auxiliares'!$B$221)</f>
        <v>546338.4</v>
      </c>
      <c r="L44" s="24">
        <f t="shared" si="0"/>
        <v>-61706.550000000047</v>
      </c>
    </row>
    <row r="45" spans="1:12" ht="30" x14ac:dyDescent="0.25">
      <c r="A45" t="s">
        <v>430</v>
      </c>
      <c r="B45" s="39" t="s">
        <v>73</v>
      </c>
      <c r="C45" s="39" t="s">
        <v>74</v>
      </c>
      <c r="D45" s="67">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6">
        <f t="shared" si="1"/>
        <v>3800000</v>
      </c>
      <c r="J45" s="43">
        <f>SUMIFS('1. Pré-Empenhos'!$S$4:$S$320,'1. Pré-Empenhos'!$D$4:$D$320,'Saldos CUSTEIO AEO LOA 23'!B45,'1. Pré-Empenhos'!$R$4:$R$320,'Tabelas auxiliares'!$B$221)</f>
        <v>0</v>
      </c>
      <c r="K45" s="13">
        <f>SUMIFS('2. Empenhos LOA UFABC 2023'!$Z$4:$Z$1334,'2. Empenhos LOA UFABC 2023'!$D$4:$D$1334,'Saldos CUSTEIO AEO LOA 23'!B45,'2. Empenhos LOA UFABC 2023'!$Y$4:$Y$1334,'Tabelas auxiliares'!$B$221)</f>
        <v>3038107.34</v>
      </c>
      <c r="L45" s="24">
        <f t="shared" si="0"/>
        <v>761892.66000000015</v>
      </c>
    </row>
    <row r="46" spans="1:12" x14ac:dyDescent="0.25">
      <c r="A46" t="s">
        <v>431</v>
      </c>
      <c r="B46" s="39" t="s">
        <v>221</v>
      </c>
      <c r="C46" s="39" t="s">
        <v>222</v>
      </c>
      <c r="D46" s="67">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13809.230000000001</v>
      </c>
      <c r="I46" s="66">
        <f t="shared" si="1"/>
        <v>13809.230000000001</v>
      </c>
      <c r="J46" s="43">
        <f>SUMIFS('1. Pré-Empenhos'!$S$4:$S$320,'1. Pré-Empenhos'!$D$4:$D$320,'Saldos CUSTEIO AEO LOA 23'!B46,'1. Pré-Empenhos'!$R$4:$R$320,'Tabelas auxiliares'!$B$221)</f>
        <v>0</v>
      </c>
      <c r="K46" s="13">
        <f>SUMIFS('2. Empenhos LOA UFABC 2023'!$Z$4:$Z$1334,'2. Empenhos LOA UFABC 2023'!$D$4:$D$1334,'Saldos CUSTEIO AEO LOA 23'!B46,'2. Empenhos LOA UFABC 2023'!$Y$4:$Y$1334,'Tabelas auxiliares'!$B$221)</f>
        <v>5402.65</v>
      </c>
      <c r="L46" s="24">
        <f t="shared" si="0"/>
        <v>8406.5800000000017</v>
      </c>
    </row>
    <row r="47" spans="1:12" ht="15.75" customHeight="1" x14ac:dyDescent="0.25">
      <c r="A47" t="s">
        <v>432</v>
      </c>
      <c r="B47" s="39" t="s">
        <v>75</v>
      </c>
      <c r="C47" s="39" t="s">
        <v>76</v>
      </c>
      <c r="D47" s="67">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6">
        <f t="shared" si="1"/>
        <v>1195000</v>
      </c>
      <c r="J47" s="43">
        <f>SUMIFS('1. Pré-Empenhos'!$S$4:$S$320,'1. Pré-Empenhos'!$D$4:$D$320,'Saldos CUSTEIO AEO LOA 23'!B47,'1. Pré-Empenhos'!$R$4:$R$320,'Tabelas auxiliares'!$B$221)</f>
        <v>409552.76</v>
      </c>
      <c r="K47" s="13">
        <f>SUMIFS('2. Empenhos LOA UFABC 2023'!$Z$4:$Z$1334,'2. Empenhos LOA UFABC 2023'!$D$4:$D$1334,'Saldos CUSTEIO AEO LOA 23'!B47,'2. Empenhos LOA UFABC 2023'!$Y$4:$Y$1334,'Tabelas auxiliares'!$B$221)</f>
        <v>1156563.7500000002</v>
      </c>
      <c r="L47" s="24">
        <f t="shared" si="0"/>
        <v>-371116.51000000024</v>
      </c>
    </row>
    <row r="48" spans="1:12" ht="30" x14ac:dyDescent="0.25">
      <c r="A48" t="s">
        <v>433</v>
      </c>
      <c r="B48" s="39" t="s">
        <v>77</v>
      </c>
      <c r="C48" s="39" t="s">
        <v>78</v>
      </c>
      <c r="D48" s="67">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6">
        <f t="shared" si="1"/>
        <v>1200000</v>
      </c>
      <c r="J48" s="43">
        <f>SUMIFS('1. Pré-Empenhos'!$S$4:$S$320,'1. Pré-Empenhos'!$D$4:$D$320,'Saldos CUSTEIO AEO LOA 23'!B48,'1. Pré-Empenhos'!$R$4:$R$320,'Tabelas auxiliares'!$B$221)</f>
        <v>1033772.95</v>
      </c>
      <c r="K48" s="13">
        <f>SUMIFS('2. Empenhos LOA UFABC 2023'!$Z$4:$Z$1334,'2. Empenhos LOA UFABC 2023'!$D$4:$D$1334,'Saldos CUSTEIO AEO LOA 23'!B48,'2. Empenhos LOA UFABC 2023'!$Y$4:$Y$1334,'Tabelas auxiliares'!$B$221)</f>
        <v>474100.82000000007</v>
      </c>
      <c r="L48" s="24">
        <f t="shared" si="0"/>
        <v>-307873.77</v>
      </c>
    </row>
    <row r="49" spans="1:12" ht="30" x14ac:dyDescent="0.25">
      <c r="A49" t="s">
        <v>434</v>
      </c>
      <c r="B49" s="39" t="s">
        <v>151</v>
      </c>
      <c r="C49" s="39" t="s">
        <v>152</v>
      </c>
      <c r="D49" s="67">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6">
        <f t="shared" si="1"/>
        <v>0</v>
      </c>
      <c r="J49" s="43">
        <f>SUMIFS('1. Pré-Empenhos'!$S$4:$S$320,'1. Pré-Empenhos'!$D$4:$D$320,'Saldos CUSTEIO AEO LOA 23'!B49,'1. Pré-Empenhos'!$R$4:$R$320,'Tabelas auxiliares'!$B$221)</f>
        <v>0</v>
      </c>
      <c r="K49" s="13">
        <f>SUMIFS('2. Empenhos LOA UFABC 2023'!$Z$4:$Z$1334,'2. Empenhos LOA UFABC 2023'!$D$4:$D$1334,'Saldos CUSTEIO AEO LOA 23'!B49,'2. Empenhos LOA UFABC 2023'!$Y$4:$Y$1334,'Tabelas auxiliares'!$B$221)</f>
        <v>0</v>
      </c>
      <c r="L49" s="24">
        <f t="shared" si="0"/>
        <v>0</v>
      </c>
    </row>
    <row r="50" spans="1:12" ht="30" x14ac:dyDescent="0.25">
      <c r="A50" t="s">
        <v>435</v>
      </c>
      <c r="B50" s="39" t="s">
        <v>79</v>
      </c>
      <c r="C50" s="39" t="s">
        <v>80</v>
      </c>
      <c r="D50" s="67">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6">
        <f t="shared" si="1"/>
        <v>105000</v>
      </c>
      <c r="J50" s="43">
        <f>SUMIFS('1. Pré-Empenhos'!$S$4:$S$320,'1. Pré-Empenhos'!$D$4:$D$320,'Saldos CUSTEIO AEO LOA 23'!B50,'1. Pré-Empenhos'!$R$4:$R$320,'Tabelas auxiliares'!$B$221)</f>
        <v>0</v>
      </c>
      <c r="K50" s="13">
        <f>SUMIFS('2. Empenhos LOA UFABC 2023'!$Z$4:$Z$1334,'2. Empenhos LOA UFABC 2023'!$D$4:$D$1334,'Saldos CUSTEIO AEO LOA 23'!B50,'2. Empenhos LOA UFABC 2023'!$Y$4:$Y$1334,'Tabelas auxiliares'!$B$221)</f>
        <v>47862</v>
      </c>
      <c r="L50" s="24">
        <f t="shared" si="0"/>
        <v>57138</v>
      </c>
    </row>
    <row r="51" spans="1:12" x14ac:dyDescent="0.25">
      <c r="A51" t="s">
        <v>436</v>
      </c>
      <c r="B51" s="39" t="s">
        <v>81</v>
      </c>
      <c r="C51" s="39" t="s">
        <v>249</v>
      </c>
      <c r="D51" s="67">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6">
        <f t="shared" si="1"/>
        <v>1200000</v>
      </c>
      <c r="J51" s="43">
        <f>SUMIFS('1. Pré-Empenhos'!$S$4:$S$320,'1. Pré-Empenhos'!$D$4:$D$320,'Saldos CUSTEIO AEO LOA 23'!B51,'1. Pré-Empenhos'!$R$4:$R$320,'Tabelas auxiliares'!$B$221)</f>
        <v>0</v>
      </c>
      <c r="K51" s="13">
        <f>SUMIFS('2. Empenhos LOA UFABC 2023'!$Z$4:$Z$1334,'2. Empenhos LOA UFABC 2023'!$D$4:$D$1334,'Saldos CUSTEIO AEO LOA 23'!B51,'2. Empenhos LOA UFABC 2023'!$Y$4:$Y$1334,'Tabelas auxiliares'!$B$221)</f>
        <v>0</v>
      </c>
      <c r="L51" s="24">
        <f t="shared" si="0"/>
        <v>1200000</v>
      </c>
    </row>
    <row r="52" spans="1:12" x14ac:dyDescent="0.25">
      <c r="A52" t="s">
        <v>437</v>
      </c>
      <c r="B52" s="39" t="s">
        <v>208</v>
      </c>
      <c r="C52" s="39" t="s">
        <v>226</v>
      </c>
      <c r="D52" s="67">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6">
        <f t="shared" si="1"/>
        <v>0</v>
      </c>
      <c r="J52" s="43">
        <f>SUMIFS('1. Pré-Empenhos'!$S$4:$S$320,'1. Pré-Empenhos'!$D$4:$D$320,'Saldos CUSTEIO AEO LOA 23'!B52,'1. Pré-Empenhos'!$R$4:$R$320,'Tabelas auxiliares'!$B$221)</f>
        <v>7008</v>
      </c>
      <c r="K52" s="13">
        <f>SUMIFS('2. Empenhos LOA UFABC 2023'!$Z$4:$Z$1334,'2. Empenhos LOA UFABC 2023'!$D$4:$D$1334,'Saldos CUSTEIO AEO LOA 23'!B52,'2. Empenhos LOA UFABC 2023'!$Y$4:$Y$1334,'Tabelas auxiliares'!$B$221)</f>
        <v>1590351.5</v>
      </c>
      <c r="L52" s="24">
        <f t="shared" si="0"/>
        <v>-1597359.5</v>
      </c>
    </row>
    <row r="53" spans="1:12" ht="30" x14ac:dyDescent="0.25">
      <c r="A53" t="s">
        <v>438</v>
      </c>
      <c r="B53" s="39" t="s">
        <v>225</v>
      </c>
      <c r="C53" s="39" t="s">
        <v>227</v>
      </c>
      <c r="D53" s="67">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6">
        <f t="shared" si="1"/>
        <v>0</v>
      </c>
      <c r="J53" s="43">
        <f>SUMIFS('1. Pré-Empenhos'!$S$4:$S$320,'1. Pré-Empenhos'!$D$4:$D$320,'Saldos CUSTEIO AEO LOA 23'!B53,'1. Pré-Empenhos'!$R$4:$R$320,'Tabelas auxiliares'!$B$221)</f>
        <v>0</v>
      </c>
      <c r="K53" s="13">
        <f>SUMIFS('2. Empenhos LOA UFABC 2023'!$Z$4:$Z$1334,'2. Empenhos LOA UFABC 2023'!$D$4:$D$1334,'Saldos CUSTEIO AEO LOA 23'!B53,'2. Empenhos LOA UFABC 2023'!$Y$4:$Y$1334,'Tabelas auxiliares'!$B$221)</f>
        <v>0</v>
      </c>
      <c r="L53" s="24">
        <f t="shared" si="0"/>
        <v>0</v>
      </c>
    </row>
    <row r="54" spans="1:12" ht="30" x14ac:dyDescent="0.25">
      <c r="A54" t="s">
        <v>439</v>
      </c>
      <c r="B54" s="39" t="s">
        <v>83</v>
      </c>
      <c r="C54" s="39" t="s">
        <v>248</v>
      </c>
      <c r="D54" s="67">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6">
        <f t="shared" si="1"/>
        <v>125000</v>
      </c>
      <c r="J54" s="43">
        <f>SUMIFS('1. Pré-Empenhos'!$S$4:$S$320,'1. Pré-Empenhos'!$D$4:$D$320,'Saldos CUSTEIO AEO LOA 23'!B54,'1. Pré-Empenhos'!$R$4:$R$320,'Tabelas auxiliares'!$B$221)</f>
        <v>2000</v>
      </c>
      <c r="K54" s="13">
        <f>SUMIFS('2. Empenhos LOA UFABC 2023'!$Z$4:$Z$1334,'2. Empenhos LOA UFABC 2023'!$D$4:$D$1334,'Saldos CUSTEIO AEO LOA 23'!B54,'2. Empenhos LOA UFABC 2023'!$Y$4:$Y$1334,'Tabelas auxiliares'!$B$221)</f>
        <v>163200</v>
      </c>
      <c r="L54" s="24">
        <f t="shared" si="0"/>
        <v>-40200</v>
      </c>
    </row>
    <row r="55" spans="1:12" x14ac:dyDescent="0.25">
      <c r="A55" t="s">
        <v>440</v>
      </c>
      <c r="B55" s="39" t="s">
        <v>84</v>
      </c>
      <c r="C55" s="39" t="s">
        <v>85</v>
      </c>
      <c r="D55" s="67">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6">
        <f t="shared" si="1"/>
        <v>125000</v>
      </c>
      <c r="J55" s="43">
        <f>SUMIFS('1. Pré-Empenhos'!$S$4:$S$320,'1. Pré-Empenhos'!$D$4:$D$320,'Saldos CUSTEIO AEO LOA 23'!B55,'1. Pré-Empenhos'!$R$4:$R$320,'Tabelas auxiliares'!$B$221)</f>
        <v>0</v>
      </c>
      <c r="K55" s="13">
        <f>SUMIFS('2. Empenhos LOA UFABC 2023'!$Z$4:$Z$1334,'2. Empenhos LOA UFABC 2023'!$D$4:$D$1334,'Saldos CUSTEIO AEO LOA 23'!B55,'2. Empenhos LOA UFABC 2023'!$Y$4:$Y$1334,'Tabelas auxiliares'!$B$221)</f>
        <v>136576.88</v>
      </c>
      <c r="L55" s="24">
        <f t="shared" si="0"/>
        <v>-11576.880000000005</v>
      </c>
    </row>
    <row r="56" spans="1:12" ht="30" x14ac:dyDescent="0.25">
      <c r="A56" t="s">
        <v>441</v>
      </c>
      <c r="B56" s="39" t="s">
        <v>88</v>
      </c>
      <c r="C56" s="39" t="s">
        <v>89</v>
      </c>
      <c r="D56" s="67">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6">
        <f t="shared" si="1"/>
        <v>450000</v>
      </c>
      <c r="J56" s="43">
        <f>SUMIFS('1. Pré-Empenhos'!$S$4:$S$320,'1. Pré-Empenhos'!$D$4:$D$320,'Saldos CUSTEIO AEO LOA 23'!B56,'1. Pré-Empenhos'!$R$4:$R$320,'Tabelas auxiliares'!$B$221)</f>
        <v>23611.300000000003</v>
      </c>
      <c r="K56" s="13">
        <f>SUMIFS('2. Empenhos LOA UFABC 2023'!$Z$4:$Z$1334,'2. Empenhos LOA UFABC 2023'!$D$4:$D$1334,'Saldos CUSTEIO AEO LOA 23'!B56,'2. Empenhos LOA UFABC 2023'!$Y$4:$Y$1334,'Tabelas auxiliares'!$B$221)</f>
        <v>479185.71000000008</v>
      </c>
      <c r="L56" s="24">
        <f t="shared" si="0"/>
        <v>-52797.010000000068</v>
      </c>
    </row>
    <row r="57" spans="1:12" ht="30" x14ac:dyDescent="0.25">
      <c r="A57" t="s">
        <v>442</v>
      </c>
      <c r="B57" s="39" t="s">
        <v>90</v>
      </c>
      <c r="C57" s="39" t="s">
        <v>91</v>
      </c>
      <c r="D57" s="67">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6">
        <f t="shared" si="1"/>
        <v>2208348</v>
      </c>
      <c r="J57" s="43">
        <f>SUMIFS('1. Pré-Empenhos'!$S$4:$S$320,'1. Pré-Empenhos'!$D$4:$D$320,'Saldos CUSTEIO AEO LOA 23'!B57,'1. Pré-Empenhos'!$R$4:$R$320,'Tabelas auxiliares'!$B$221)</f>
        <v>0</v>
      </c>
      <c r="K57" s="13">
        <f>SUMIFS('2. Empenhos LOA UFABC 2023'!$Z$4:$Z$1334,'2. Empenhos LOA UFABC 2023'!$D$4:$D$1334,'Saldos CUSTEIO AEO LOA 23'!B57,'2. Empenhos LOA UFABC 2023'!$Y$4:$Y$1334,'Tabelas auxiliares'!$B$221)</f>
        <v>2152746.62</v>
      </c>
      <c r="L57" s="24">
        <f t="shared" si="0"/>
        <v>55601.379999999888</v>
      </c>
    </row>
    <row r="58" spans="1:12" ht="30" x14ac:dyDescent="0.25">
      <c r="A58" t="s">
        <v>443</v>
      </c>
      <c r="B58" s="39" t="s">
        <v>92</v>
      </c>
      <c r="C58" s="39" t="s">
        <v>93</v>
      </c>
      <c r="D58" s="67">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6">
        <f t="shared" si="1"/>
        <v>600000</v>
      </c>
      <c r="J58" s="43">
        <f>SUMIFS('1. Pré-Empenhos'!$S$4:$S$320,'1. Pré-Empenhos'!$D$4:$D$320,'Saldos CUSTEIO AEO LOA 23'!B58,'1. Pré-Empenhos'!$R$4:$R$320,'Tabelas auxiliares'!$B$221)</f>
        <v>0</v>
      </c>
      <c r="K58" s="13">
        <f>SUMIFS('2. Empenhos LOA UFABC 2023'!$Z$4:$Z$1334,'2. Empenhos LOA UFABC 2023'!$D$4:$D$1334,'Saldos CUSTEIO AEO LOA 23'!B58,'2. Empenhos LOA UFABC 2023'!$Y$4:$Y$1334,'Tabelas auxiliares'!$B$221)</f>
        <v>402651.5</v>
      </c>
      <c r="L58" s="24">
        <f t="shared" si="0"/>
        <v>197348.5</v>
      </c>
    </row>
    <row r="59" spans="1:12" x14ac:dyDescent="0.25">
      <c r="A59" t="s">
        <v>444</v>
      </c>
      <c r="B59" s="39" t="s">
        <v>86</v>
      </c>
      <c r="C59" s="39" t="s">
        <v>87</v>
      </c>
      <c r="D59" s="67">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6">
        <f t="shared" si="1"/>
        <v>300000</v>
      </c>
      <c r="J59" s="43">
        <f>SUMIFS('1. Pré-Empenhos'!$S$4:$S$320,'1. Pré-Empenhos'!$D$4:$D$320,'Saldos CUSTEIO AEO LOA 23'!B59,'1. Pré-Empenhos'!$R$4:$R$320,'Tabelas auxiliares'!$B$221)</f>
        <v>0</v>
      </c>
      <c r="K59" s="13">
        <f>SUMIFS('2. Empenhos LOA UFABC 2023'!$Z$4:$Z$1334,'2. Empenhos LOA UFABC 2023'!$D$4:$D$1334,'Saldos CUSTEIO AEO LOA 23'!B59,'2. Empenhos LOA UFABC 2023'!$Y$4:$Y$1334,'Tabelas auxiliares'!$B$221)</f>
        <v>72124</v>
      </c>
      <c r="L59" s="24">
        <f t="shared" si="0"/>
        <v>227876</v>
      </c>
    </row>
    <row r="60" spans="1:12" x14ac:dyDescent="0.25">
      <c r="A60" t="s">
        <v>388</v>
      </c>
      <c r="B60" s="39" t="s">
        <v>96</v>
      </c>
      <c r="C60" s="39" t="s">
        <v>97</v>
      </c>
      <c r="D60" s="67">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69912.2</v>
      </c>
      <c r="H60" s="59">
        <f>SUMIFS(Tabela1[VALOR],Tabela1[PARA (ÁREA / DESTINO)],'Saldos CUSTEIO AEO LOA 23'!A60,Tabela1[CUSTEIO ou INVESTIMENTO?],'Tabelas auxiliares'!$B$221)</f>
        <v>0</v>
      </c>
      <c r="I60" s="66">
        <f>D60-G60+H60-(H61-G61)</f>
        <v>3600760.7300000298</v>
      </c>
      <c r="J60" s="43">
        <f>SUMIFS('1. Pré-Empenhos'!$S$4:$S$320,'1. Pré-Empenhos'!$D$4:$D$320,'Saldos CUSTEIO AEO LOA 23'!B60,'1. Pré-Empenhos'!$R$4:$R$320,'Tabelas auxiliares'!$B$221)</f>
        <v>0</v>
      </c>
      <c r="K60" s="13">
        <f>SUMIFS('2. Empenhos LOA UFABC 2023'!$Z$4:$Z$1334,'2. Empenhos LOA UFABC 2023'!$D$4:$D$1334,'Saldos CUSTEIO AEO LOA 23'!B60,'2. Empenhos LOA UFABC 2023'!$Y$4:$Y$1334,'Tabelas auxiliares'!$B$221)</f>
        <v>0</v>
      </c>
      <c r="L60" s="24">
        <f t="shared" si="0"/>
        <v>3600760.7300000298</v>
      </c>
    </row>
    <row r="61" spans="1:12" x14ac:dyDescent="0.25">
      <c r="B61" s="51"/>
      <c r="C61" s="109" t="s">
        <v>98</v>
      </c>
      <c r="D61" s="110">
        <f t="shared" ref="D61:L61" si="8">SUBTOTAL(9,D2:D60)</f>
        <v>60909765.00000003</v>
      </c>
      <c r="E61" s="110">
        <f t="shared" si="8"/>
        <v>46226012.000000022</v>
      </c>
      <c r="F61" s="110">
        <f t="shared" si="8"/>
        <v>14683753.000000009</v>
      </c>
      <c r="G61" s="110">
        <f t="shared" si="8"/>
        <v>71912.2</v>
      </c>
      <c r="H61" s="110">
        <f t="shared" si="8"/>
        <v>209316.27000000002</v>
      </c>
      <c r="I61" s="110">
        <f t="shared" si="8"/>
        <v>60909765.000000015</v>
      </c>
      <c r="J61" s="110">
        <f t="shared" si="8"/>
        <v>2924787.67</v>
      </c>
      <c r="K61" s="110">
        <f t="shared" si="8"/>
        <v>49980214.740000002</v>
      </c>
      <c r="L61" s="24">
        <f t="shared" si="8"/>
        <v>8004762.5900000259</v>
      </c>
    </row>
    <row r="62" spans="1:12" hidden="1" x14ac:dyDescent="0.25">
      <c r="D62" s="85"/>
      <c r="E62" s="85"/>
      <c r="F62" s="85"/>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topLeftCell="A16" workbookViewId="0">
      <selection activeCell="L28" sqref="L28"/>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7" t="s">
        <v>7</v>
      </c>
      <c r="C1" s="127"/>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21342</v>
      </c>
      <c r="H2" s="59">
        <f>SUMIFS(Tabela1[VALOR],Tabela1[PARA (ÁREA / DESTINO)],'Saldos INVESTIMENTO AEO LOA 23'!A2,Tabela1[CUSTEIO ou INVESTIMENTO?],'Tabelas auxiliares'!$B$222)</f>
        <v>0</v>
      </c>
      <c r="I2" s="66">
        <f>D2-G2+H2</f>
        <v>538658</v>
      </c>
      <c r="J2" s="43">
        <f>SUMIFS('1. Pré-Empenhos'!$S$4:$S$320,'1. Pré-Empenhos'!$D$4:$D$320,'Saldos INVESTIMENTO AEO LOA 23'!B2,'1. Pré-Empenhos'!$R$4:$R$320,'Tabelas auxiliares'!$B$222)</f>
        <v>0</v>
      </c>
      <c r="K2" s="13">
        <f>SUMIFS('2. Empenhos LOA UFABC 2023'!$Z$4:$Z$1334,'2. Empenhos LOA UFABC 2023'!$D$4:$D$1334,'Saldos INVESTIMENTO AEO LOA 23'!B2,'2. Empenhos LOA UFABC 2023'!$Y$4:$Y$1334,'Tabelas auxiliares'!$B$222)</f>
        <v>382284.17</v>
      </c>
      <c r="L2" s="24">
        <f t="shared" ref="L2:L60" si="0">I2-J2-K2</f>
        <v>156373.83000000002</v>
      </c>
    </row>
    <row r="3" spans="1:12" x14ac:dyDescent="0.25">
      <c r="A3" t="s">
        <v>390</v>
      </c>
      <c r="B3" s="39" t="s">
        <v>21</v>
      </c>
      <c r="C3" s="39" t="s">
        <v>22</v>
      </c>
      <c r="D3" s="67">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6">
        <f t="shared" ref="I3:I60" si="1">D3-G3+H3</f>
        <v>0</v>
      </c>
      <c r="J3" s="43">
        <f>SUMIFS('1. Pré-Empenhos'!$S$4:$S$320,'1. Pré-Empenhos'!$D$4:$D$320,'Saldos INVESTIMENTO AEO LOA 23'!B3,'1. Pré-Empenhos'!$R$4:$R$320,'Tabelas auxiliares'!$B$222)</f>
        <v>0</v>
      </c>
      <c r="K3" s="13">
        <f>SUMIFS('2. Empenhos LOA UFABC 2023'!$Z$4:$Z$1334,'2. Empenhos LOA UFABC 2023'!$D$4:$D$1334,'Saldos INVESTIMENTO AEO LOA 23'!B3,'2. Empenhos LOA UFABC 2023'!$Y$4:$Y$1334,'Tabelas auxiliares'!$B$222)</f>
        <v>0</v>
      </c>
      <c r="L3" s="24">
        <f t="shared" si="0"/>
        <v>0</v>
      </c>
    </row>
    <row r="4" spans="1:12" x14ac:dyDescent="0.25">
      <c r="A4" t="s">
        <v>391</v>
      </c>
      <c r="B4" s="39" t="s">
        <v>207</v>
      </c>
      <c r="C4" s="39" t="s">
        <v>223</v>
      </c>
      <c r="D4" s="67">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6">
        <f t="shared" si="1"/>
        <v>0</v>
      </c>
      <c r="J4" s="43">
        <f>SUMIFS('1. Pré-Empenhos'!$S$4:$S$320,'1. Pré-Empenhos'!$D$4:$D$320,'Saldos INVESTIMENTO AEO LOA 23'!B4,'1. Pré-Empenhos'!$R$4:$R$320,'Tabelas auxiliares'!$B$222)</f>
        <v>0</v>
      </c>
      <c r="K4" s="13">
        <f>SUMIFS('2. Empenhos LOA UFABC 2023'!$Z$4:$Z$1334,'2. Empenhos LOA UFABC 2023'!$D$4:$D$1334,'Saldos INVESTIMENTO AEO LOA 23'!B4,'2. Empenhos LOA UFABC 2023'!$Y$4:$Y$1334,'Tabelas auxiliares'!$B$222)</f>
        <v>0</v>
      </c>
      <c r="L4" s="24">
        <f t="shared" si="0"/>
        <v>0</v>
      </c>
    </row>
    <row r="5" spans="1:12" x14ac:dyDescent="0.25">
      <c r="A5" t="s">
        <v>392</v>
      </c>
      <c r="B5" s="39" t="s">
        <v>17</v>
      </c>
      <c r="C5" s="39" t="s">
        <v>18</v>
      </c>
      <c r="D5" s="67">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6">
        <f t="shared" si="1"/>
        <v>0</v>
      </c>
      <c r="J5" s="43">
        <f>SUMIFS('1. Pré-Empenhos'!$S$4:$S$320,'1. Pré-Empenhos'!$D$4:$D$320,'Saldos INVESTIMENTO AEO LOA 23'!B5,'1. Pré-Empenhos'!$R$4:$R$320,'Tabelas auxiliares'!$B$222)</f>
        <v>0</v>
      </c>
      <c r="K5" s="13">
        <f>SUMIFS('2. Empenhos LOA UFABC 2023'!$Z$4:$Z$1334,'2. Empenhos LOA UFABC 2023'!$D$4:$D$1334,'Saldos INVESTIMENTO AEO LOA 23'!B5,'2. Empenhos LOA UFABC 2023'!$Y$4:$Y$1334,'Tabelas auxiliares'!$B$222)</f>
        <v>0</v>
      </c>
      <c r="L5" s="24">
        <f t="shared" si="0"/>
        <v>0</v>
      </c>
    </row>
    <row r="6" spans="1:12" x14ac:dyDescent="0.25">
      <c r="A6" t="s">
        <v>393</v>
      </c>
      <c r="B6" s="39" t="s">
        <v>19</v>
      </c>
      <c r="C6" s="39" t="s">
        <v>20</v>
      </c>
      <c r="D6" s="67">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6">
        <f t="shared" si="1"/>
        <v>0</v>
      </c>
      <c r="J6" s="43">
        <f>SUMIFS('1. Pré-Empenhos'!$S$4:$S$320,'1. Pré-Empenhos'!$D$4:$D$320,'Saldos INVESTIMENTO AEO LOA 23'!B6,'1. Pré-Empenhos'!$R$4:$R$320,'Tabelas auxiliares'!$B$222)</f>
        <v>0</v>
      </c>
      <c r="K6" s="13">
        <f>SUMIFS('2. Empenhos LOA UFABC 2023'!$Z$4:$Z$1334,'2. Empenhos LOA UFABC 2023'!$D$4:$D$1334,'Saldos INVESTIMENTO AEO LOA 23'!B6,'2. Empenhos LOA UFABC 2023'!$Y$4:$Y$1334,'Tabelas auxiliares'!$B$222)</f>
        <v>0</v>
      </c>
      <c r="L6" s="24">
        <f t="shared" si="0"/>
        <v>0</v>
      </c>
    </row>
    <row r="7" spans="1:12" x14ac:dyDescent="0.25">
      <c r="A7" t="s">
        <v>394</v>
      </c>
      <c r="B7" s="39" t="s">
        <v>23</v>
      </c>
      <c r="C7" s="39" t="s">
        <v>24</v>
      </c>
      <c r="D7" s="67">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6">
        <f t="shared" si="1"/>
        <v>0</v>
      </c>
      <c r="J7" s="43">
        <f>SUMIFS('1. Pré-Empenhos'!$S$4:$S$320,'1. Pré-Empenhos'!$D$4:$D$320,'Saldos INVESTIMENTO AEO LOA 23'!B7,'1. Pré-Empenhos'!$R$4:$R$320,'Tabelas auxiliares'!$B$222)</f>
        <v>0</v>
      </c>
      <c r="K7" s="13">
        <f>SUMIFS('2. Empenhos LOA UFABC 2023'!$Z$4:$Z$1334,'2. Empenhos LOA UFABC 2023'!$D$4:$D$1334,'Saldos INVESTIMENTO AEO LOA 23'!B7,'2. Empenhos LOA UFABC 2023'!$Y$4:$Y$1334,'Tabelas auxiliares'!$B$222)</f>
        <v>0</v>
      </c>
      <c r="L7" s="24">
        <f t="shared" si="0"/>
        <v>0</v>
      </c>
    </row>
    <row r="8" spans="1:12" x14ac:dyDescent="0.25">
      <c r="A8" t="s">
        <v>395</v>
      </c>
      <c r="B8" s="39" t="s">
        <v>94</v>
      </c>
      <c r="C8" s="39" t="s">
        <v>95</v>
      </c>
      <c r="D8" s="67">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6">
        <f t="shared" si="1"/>
        <v>0</v>
      </c>
      <c r="J8" s="43">
        <f>SUMIFS('1. Pré-Empenhos'!$S$4:$S$320,'1. Pré-Empenhos'!$D$4:$D$320,'Saldos INVESTIMENTO AEO LOA 23'!B8,'1. Pré-Empenhos'!$R$4:$R$320,'Tabelas auxiliares'!$B$222)</f>
        <v>0</v>
      </c>
      <c r="K8" s="13">
        <f>SUMIFS('2. Empenhos LOA UFABC 2023'!$Z$4:$Z$1334,'2. Empenhos LOA UFABC 2023'!$D$4:$D$1334,'Saldos INVESTIMENTO AEO LOA 23'!B8,'2. Empenhos LOA UFABC 2023'!$Y$4:$Y$1334,'Tabelas auxiliares'!$B$222)</f>
        <v>0</v>
      </c>
      <c r="L8" s="24">
        <f t="shared" si="0"/>
        <v>0</v>
      </c>
    </row>
    <row r="9" spans="1:12" x14ac:dyDescent="0.25">
      <c r="A9" t="s">
        <v>501</v>
      </c>
      <c r="B9" s="12" t="s">
        <v>485</v>
      </c>
      <c r="C9" s="12" t="s">
        <v>500</v>
      </c>
      <c r="D9" s="67">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6">
        <f t="shared" ref="I9" si="2">D9-G9+H9</f>
        <v>0</v>
      </c>
      <c r="J9" s="43">
        <f>SUMIFS('1. Pré-Empenhos'!$S$4:$S$320,'1. Pré-Empenhos'!$D$4:$D$320,'Saldos INVESTIMENTO AEO LOA 23'!B9,'1. Pré-Empenhos'!$R$4:$R$320,'Tabelas auxiliares'!$B$222)</f>
        <v>0</v>
      </c>
      <c r="K9" s="13">
        <f>SUMIFS('2. Empenhos LOA UFABC 2023'!$Z$4:$Z$1334,'2. Empenhos LOA UFABC 2023'!$D$4:$D$1334,'Saldos INVESTIMENTO AEO LOA 23'!B9,'2. Empenhos LOA UFABC 2023'!$Y$4:$Y$1334,'Tabelas auxiliares'!$B$222)</f>
        <v>0</v>
      </c>
      <c r="L9" s="24">
        <f t="shared" ref="L9" si="3">I9-J9-K9</f>
        <v>0</v>
      </c>
    </row>
    <row r="10" spans="1:12" x14ac:dyDescent="0.25">
      <c r="A10" t="s">
        <v>396</v>
      </c>
      <c r="B10" s="39" t="s">
        <v>25</v>
      </c>
      <c r="C10" s="39" t="s">
        <v>26</v>
      </c>
      <c r="D10" s="67">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6">
        <f t="shared" si="1"/>
        <v>0</v>
      </c>
      <c r="J10" s="43">
        <f>SUMIFS('1. Pré-Empenhos'!$S$4:$S$320,'1. Pré-Empenhos'!$D$4:$D$320,'Saldos INVESTIMENTO AEO LOA 23'!B10,'1. Pré-Empenhos'!$R$4:$R$320,'Tabelas auxiliares'!$B$222)</f>
        <v>0</v>
      </c>
      <c r="K10" s="13">
        <f>SUMIFS('2. Empenhos LOA UFABC 2023'!$Z$4:$Z$1334,'2. Empenhos LOA UFABC 2023'!$D$4:$D$1334,'Saldos INVESTIMENTO AEO LOA 23'!B10,'2. Empenhos LOA UFABC 2023'!$Y$4:$Y$1334,'Tabelas auxiliares'!$B$222)</f>
        <v>0</v>
      </c>
      <c r="L10" s="24">
        <f t="shared" si="0"/>
        <v>0</v>
      </c>
    </row>
    <row r="11" spans="1:12" ht="30" x14ac:dyDescent="0.25">
      <c r="A11" t="s">
        <v>397</v>
      </c>
      <c r="B11" s="39" t="s">
        <v>27</v>
      </c>
      <c r="C11" s="39" t="s">
        <v>28</v>
      </c>
      <c r="D11" s="67">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103800</v>
      </c>
      <c r="H11" s="59">
        <f>SUMIFS(Tabela1[VALOR],Tabela1[PARA (ÁREA / DESTINO)],'Saldos INVESTIMENTO AEO LOA 23'!A11,Tabela1[CUSTEIO ou INVESTIMENTO?],'Tabelas auxiliares'!$B$222)</f>
        <v>0</v>
      </c>
      <c r="I11" s="66">
        <f t="shared" si="1"/>
        <v>-3800</v>
      </c>
      <c r="J11" s="43">
        <f>SUMIFS('1. Pré-Empenhos'!$S$4:$S$320,'1. Pré-Empenhos'!$D$4:$D$320,'Saldos INVESTIMENTO AEO LOA 23'!B11,'1. Pré-Empenhos'!$R$4:$R$320,'Tabelas auxiliares'!$B$222)</f>
        <v>0</v>
      </c>
      <c r="K11" s="13">
        <f>SUMIFS('2. Empenhos LOA UFABC 2023'!$Z$4:$Z$1334,'2. Empenhos LOA UFABC 2023'!$D$4:$D$1334,'Saldos INVESTIMENTO AEO LOA 23'!B11,'2. Empenhos LOA UFABC 2023'!$Y$4:$Y$1334,'Tabelas auxiliares'!$B$222)</f>
        <v>0</v>
      </c>
      <c r="L11" s="24">
        <f t="shared" si="0"/>
        <v>-3800</v>
      </c>
    </row>
    <row r="12" spans="1:12" x14ac:dyDescent="0.25">
      <c r="A12" t="s">
        <v>398</v>
      </c>
      <c r="B12" s="39" t="s">
        <v>31</v>
      </c>
      <c r="C12" s="39" t="s">
        <v>32</v>
      </c>
      <c r="D12" s="67">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6">
        <f t="shared" si="1"/>
        <v>0</v>
      </c>
      <c r="J12" s="43">
        <f>SUMIFS('1. Pré-Empenhos'!$S$4:$S$320,'1. Pré-Empenhos'!$D$4:$D$320,'Saldos INVESTIMENTO AEO LOA 23'!B12,'1. Pré-Empenhos'!$R$4:$R$320,'Tabelas auxiliares'!$B$222)</f>
        <v>0</v>
      </c>
      <c r="K12" s="13">
        <f>SUMIFS('2. Empenhos LOA UFABC 2023'!$Z$4:$Z$1334,'2. Empenhos LOA UFABC 2023'!$D$4:$D$1334,'Saldos INVESTIMENTO AEO LOA 23'!B12,'2. Empenhos LOA UFABC 2023'!$Y$4:$Y$1334,'Tabelas auxiliares'!$B$222)</f>
        <v>0</v>
      </c>
      <c r="L12" s="24">
        <f t="shared" si="0"/>
        <v>0</v>
      </c>
    </row>
    <row r="13" spans="1:12" x14ac:dyDescent="0.25">
      <c r="A13" t="s">
        <v>399</v>
      </c>
      <c r="B13" s="39" t="s">
        <v>33</v>
      </c>
      <c r="C13" s="39" t="s">
        <v>34</v>
      </c>
      <c r="D13" s="67">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6">
        <f t="shared" si="1"/>
        <v>0</v>
      </c>
      <c r="J13" s="43">
        <f>SUMIFS('1. Pré-Empenhos'!$S$4:$S$320,'1. Pré-Empenhos'!$D$4:$D$320,'Saldos INVESTIMENTO AEO LOA 23'!B13,'1. Pré-Empenhos'!$R$4:$R$320,'Tabelas auxiliares'!$B$222)</f>
        <v>0</v>
      </c>
      <c r="K13" s="13">
        <f>SUMIFS('2. Empenhos LOA UFABC 2023'!$Z$4:$Z$1334,'2. Empenhos LOA UFABC 2023'!$D$4:$D$1334,'Saldos INVESTIMENTO AEO LOA 23'!B13,'2. Empenhos LOA UFABC 2023'!$Y$4:$Y$1334,'Tabelas auxiliares'!$B$222)</f>
        <v>0</v>
      </c>
      <c r="L13" s="24">
        <f t="shared" si="0"/>
        <v>0</v>
      </c>
    </row>
    <row r="14" spans="1:12" x14ac:dyDescent="0.25">
      <c r="A14" t="s">
        <v>387</v>
      </c>
      <c r="B14" s="39" t="s">
        <v>35</v>
      </c>
      <c r="C14" s="39" t="s">
        <v>36</v>
      </c>
      <c r="D14" s="67">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0</v>
      </c>
      <c r="I14" s="66">
        <f t="shared" si="1"/>
        <v>400000</v>
      </c>
      <c r="J14" s="43">
        <f>SUMIFS('1. Pré-Empenhos'!$S$4:$S$320,'1. Pré-Empenhos'!$D$4:$D$320,'Saldos INVESTIMENTO AEO LOA 23'!B14,'1. Pré-Empenhos'!$R$4:$R$320,'Tabelas auxiliares'!$B$222)</f>
        <v>0</v>
      </c>
      <c r="K14" s="13">
        <f>SUMIFS('2. Empenhos LOA UFABC 2023'!$Z$4:$Z$1334,'2. Empenhos LOA UFABC 2023'!$D$4:$D$1334,'Saldos INVESTIMENTO AEO LOA 23'!B14,'2. Empenhos LOA UFABC 2023'!$Y$4:$Y$1334,'Tabelas auxiliares'!$B$222)</f>
        <v>6875.24</v>
      </c>
      <c r="L14" s="24">
        <f t="shared" si="0"/>
        <v>393124.76</v>
      </c>
    </row>
    <row r="15" spans="1:12" x14ac:dyDescent="0.25">
      <c r="A15" t="s">
        <v>400</v>
      </c>
      <c r="B15" s="39" t="s">
        <v>37</v>
      </c>
      <c r="C15" s="39" t="s">
        <v>38</v>
      </c>
      <c r="D15" s="67">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6">
        <f t="shared" si="1"/>
        <v>0</v>
      </c>
      <c r="J15" s="43">
        <f>SUMIFS('1. Pré-Empenhos'!$S$4:$S$320,'1. Pré-Empenhos'!$D$4:$D$320,'Saldos INVESTIMENTO AEO LOA 23'!B15,'1. Pré-Empenhos'!$R$4:$R$320,'Tabelas auxiliares'!$B$222)</f>
        <v>0</v>
      </c>
      <c r="K15" s="13">
        <f>SUMIFS('2. Empenhos LOA UFABC 2023'!$Z$4:$Z$1334,'2. Empenhos LOA UFABC 2023'!$D$4:$D$1334,'Saldos INVESTIMENTO AEO LOA 23'!B15,'2. Empenhos LOA UFABC 2023'!$Y$4:$Y$1334,'Tabelas auxiliares'!$B$222)</f>
        <v>0</v>
      </c>
      <c r="L15" s="24">
        <f t="shared" si="0"/>
        <v>0</v>
      </c>
    </row>
    <row r="16" spans="1:12" x14ac:dyDescent="0.25">
      <c r="A16" t="s">
        <v>401</v>
      </c>
      <c r="B16" s="39" t="s">
        <v>150</v>
      </c>
      <c r="C16" s="39" t="s">
        <v>154</v>
      </c>
      <c r="D16" s="67">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0</v>
      </c>
      <c r="I16" s="66">
        <f t="shared" si="1"/>
        <v>800000</v>
      </c>
      <c r="J16" s="43">
        <f>SUMIFS('1. Pré-Empenhos'!$S$4:$S$320,'1. Pré-Empenhos'!$D$4:$D$320,'Saldos INVESTIMENTO AEO LOA 23'!B16,'1. Pré-Empenhos'!$R$4:$R$320,'Tabelas auxiliares'!$B$222)</f>
        <v>5464.4</v>
      </c>
      <c r="K16" s="13">
        <f>SUMIFS('2. Empenhos LOA UFABC 2023'!$Z$4:$Z$1334,'2. Empenhos LOA UFABC 2023'!$D$4:$D$1334,'Saldos INVESTIMENTO AEO LOA 23'!B16,'2. Empenhos LOA UFABC 2023'!$Y$4:$Y$1334,'Tabelas auxiliares'!$B$222)</f>
        <v>642032.83000000007</v>
      </c>
      <c r="L16" s="24">
        <f t="shared" si="0"/>
        <v>152502.7699999999</v>
      </c>
    </row>
    <row r="17" spans="1:12" x14ac:dyDescent="0.25">
      <c r="A17" t="s">
        <v>402</v>
      </c>
      <c r="B17" s="39" t="s">
        <v>153</v>
      </c>
      <c r="C17" s="39" t="s">
        <v>155</v>
      </c>
      <c r="D17" s="67">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6">
        <f t="shared" si="1"/>
        <v>800000</v>
      </c>
      <c r="J17" s="43">
        <f>SUMIFS('1. Pré-Empenhos'!$S$4:$S$320,'1. Pré-Empenhos'!$D$4:$D$320,'Saldos INVESTIMENTO AEO LOA 23'!B17,'1. Pré-Empenhos'!$R$4:$R$320,'Tabelas auxiliares'!$B$222)</f>
        <v>0</v>
      </c>
      <c r="K17" s="13">
        <f>SUMIFS('2. Empenhos LOA UFABC 2023'!$Z$4:$Z$1334,'2. Empenhos LOA UFABC 2023'!$D$4:$D$1334,'Saldos INVESTIMENTO AEO LOA 23'!B17,'2. Empenhos LOA UFABC 2023'!$Y$4:$Y$1334,'Tabelas auxiliares'!$B$222)</f>
        <v>0</v>
      </c>
      <c r="L17" s="24">
        <f t="shared" si="0"/>
        <v>800000</v>
      </c>
    </row>
    <row r="18" spans="1:12" x14ac:dyDescent="0.25">
      <c r="A18" t="s">
        <v>403</v>
      </c>
      <c r="B18" s="39" t="s">
        <v>39</v>
      </c>
      <c r="C18" s="39" t="s">
        <v>40</v>
      </c>
      <c r="D18" s="67">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6">
        <f t="shared" si="1"/>
        <v>0</v>
      </c>
      <c r="J18" s="43">
        <f>SUMIFS('1. Pré-Empenhos'!$S$4:$S$320,'1. Pré-Empenhos'!$D$4:$D$320,'Saldos INVESTIMENTO AEO LOA 23'!B18,'1. Pré-Empenhos'!$R$4:$R$320,'Tabelas auxiliares'!$B$222)</f>
        <v>0</v>
      </c>
      <c r="K18" s="13">
        <f>SUMIFS('2. Empenhos LOA UFABC 2023'!$Z$4:$Z$1334,'2. Empenhos LOA UFABC 2023'!$D$4:$D$1334,'Saldos INVESTIMENTO AEO LOA 23'!B18,'2. Empenhos LOA UFABC 2023'!$Y$4:$Y$1334,'Tabelas auxiliares'!$B$222)</f>
        <v>0</v>
      </c>
      <c r="L18" s="24">
        <f t="shared" si="0"/>
        <v>0</v>
      </c>
    </row>
    <row r="19" spans="1:12" x14ac:dyDescent="0.25">
      <c r="A19" t="s">
        <v>404</v>
      </c>
      <c r="B19" s="39" t="s">
        <v>29</v>
      </c>
      <c r="C19" s="39" t="s">
        <v>30</v>
      </c>
      <c r="D19" s="67">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6">
        <f t="shared" si="1"/>
        <v>0</v>
      </c>
      <c r="J19" s="43">
        <f>SUMIFS('1. Pré-Empenhos'!$S$4:$S$320,'1. Pré-Empenhos'!$D$4:$D$320,'Saldos INVESTIMENTO AEO LOA 23'!B19,'1. Pré-Empenhos'!$R$4:$R$320,'Tabelas auxiliares'!$B$222)</f>
        <v>0</v>
      </c>
      <c r="K19" s="13">
        <f>SUMIFS('2. Empenhos LOA UFABC 2023'!$Z$4:$Z$1334,'2. Empenhos LOA UFABC 2023'!$D$4:$D$1334,'Saldos INVESTIMENTO AEO LOA 23'!B19,'2. Empenhos LOA UFABC 2023'!$Y$4:$Y$1334,'Tabelas auxiliares'!$B$222)</f>
        <v>0</v>
      </c>
      <c r="L19" s="24">
        <f t="shared" si="0"/>
        <v>0</v>
      </c>
    </row>
    <row r="20" spans="1:12" ht="30" x14ac:dyDescent="0.25">
      <c r="A20" t="s">
        <v>405</v>
      </c>
      <c r="B20" s="39" t="s">
        <v>41</v>
      </c>
      <c r="C20" s="39" t="s">
        <v>42</v>
      </c>
      <c r="D20" s="67">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121885</v>
      </c>
      <c r="H20" s="59">
        <f>SUMIFS(Tabela1[VALOR],Tabela1[PARA (ÁREA / DESTINO)],'Saldos INVESTIMENTO AEO LOA 23'!A20,Tabela1[CUSTEIO ou INVESTIMENTO?],'Tabelas auxiliares'!$B$222)</f>
        <v>0</v>
      </c>
      <c r="I20" s="66">
        <f t="shared" si="1"/>
        <v>148115</v>
      </c>
      <c r="J20" s="43">
        <f>SUMIFS('1. Pré-Empenhos'!$S$4:$S$320,'1. Pré-Empenhos'!$D$4:$D$320,'Saldos INVESTIMENTO AEO LOA 23'!B20,'1. Pré-Empenhos'!$R$4:$R$320,'Tabelas auxiliares'!$B$222)</f>
        <v>123081.45999999999</v>
      </c>
      <c r="K20" s="13">
        <f>SUMIFS('2. Empenhos LOA UFABC 2023'!$Z$4:$Z$1334,'2. Empenhos LOA UFABC 2023'!$D$4:$D$1334,'Saldos INVESTIMENTO AEO LOA 23'!B20,'2. Empenhos LOA UFABC 2023'!$Y$4:$Y$1334,'Tabelas auxiliares'!$B$222)</f>
        <v>142240.68</v>
      </c>
      <c r="L20" s="24">
        <f t="shared" si="0"/>
        <v>-117207.13999999998</v>
      </c>
    </row>
    <row r="21" spans="1:12" x14ac:dyDescent="0.25">
      <c r="A21" t="s">
        <v>406</v>
      </c>
      <c r="B21" s="39" t="s">
        <v>43</v>
      </c>
      <c r="C21" s="39" t="s">
        <v>44</v>
      </c>
      <c r="D21" s="67">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6">
        <f t="shared" si="1"/>
        <v>0</v>
      </c>
      <c r="J21" s="43">
        <f>SUMIFS('1. Pré-Empenhos'!$S$4:$S$320,'1. Pré-Empenhos'!$D$4:$D$320,'Saldos INVESTIMENTO AEO LOA 23'!B21,'1. Pré-Empenhos'!$R$4:$R$320,'Tabelas auxiliares'!$B$222)</f>
        <v>0</v>
      </c>
      <c r="K21" s="13">
        <f>SUMIFS('2. Empenhos LOA UFABC 2023'!$Z$4:$Z$1334,'2. Empenhos LOA UFABC 2023'!$D$4:$D$1334,'Saldos INVESTIMENTO AEO LOA 23'!B21,'2. Empenhos LOA UFABC 2023'!$Y$4:$Y$1334,'Tabelas auxiliares'!$B$222)</f>
        <v>0</v>
      </c>
      <c r="L21" s="24">
        <f t="shared" si="0"/>
        <v>0</v>
      </c>
    </row>
    <row r="22" spans="1:12" x14ac:dyDescent="0.25">
      <c r="A22" t="s">
        <v>407</v>
      </c>
      <c r="B22" s="39" t="s">
        <v>213</v>
      </c>
      <c r="C22" s="39" t="s">
        <v>210</v>
      </c>
      <c r="D22" s="67">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6">
        <f t="shared" si="1"/>
        <v>0</v>
      </c>
      <c r="J22" s="43">
        <f>SUMIFS('1. Pré-Empenhos'!$S$4:$S$320,'1. Pré-Empenhos'!$D$4:$D$320,'Saldos INVESTIMENTO AEO LOA 23'!B22,'1. Pré-Empenhos'!$R$4:$R$320,'Tabelas auxiliares'!$B$222)</f>
        <v>0</v>
      </c>
      <c r="K22" s="13">
        <f>SUMIFS('2. Empenhos LOA UFABC 2023'!$Z$4:$Z$1334,'2. Empenhos LOA UFABC 2023'!$D$4:$D$1334,'Saldos INVESTIMENTO AEO LOA 23'!B22,'2. Empenhos LOA UFABC 2023'!$Y$4:$Y$1334,'Tabelas auxiliares'!$B$222)</f>
        <v>0</v>
      </c>
      <c r="L22" s="24">
        <f t="shared" si="0"/>
        <v>0</v>
      </c>
    </row>
    <row r="23" spans="1:12" x14ac:dyDescent="0.25">
      <c r="A23" t="s">
        <v>408</v>
      </c>
      <c r="B23" s="39" t="s">
        <v>206</v>
      </c>
      <c r="C23" s="39" t="s">
        <v>224</v>
      </c>
      <c r="D23" s="67">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6">
        <f t="shared" si="1"/>
        <v>0</v>
      </c>
      <c r="J23" s="43">
        <f>SUMIFS('1. Pré-Empenhos'!$S$4:$S$320,'1. Pré-Empenhos'!$D$4:$D$320,'Saldos INVESTIMENTO AEO LOA 23'!B23,'1. Pré-Empenhos'!$R$4:$R$320,'Tabelas auxiliares'!$B$222)</f>
        <v>0</v>
      </c>
      <c r="K23" s="13">
        <f>SUMIFS('2. Empenhos LOA UFABC 2023'!$Z$4:$Z$1334,'2. Empenhos LOA UFABC 2023'!$D$4:$D$1334,'Saldos INVESTIMENTO AEO LOA 23'!B23,'2. Empenhos LOA UFABC 2023'!$Y$4:$Y$1334,'Tabelas auxiliares'!$B$222)</f>
        <v>0</v>
      </c>
      <c r="L23" s="24">
        <f t="shared" si="0"/>
        <v>0</v>
      </c>
    </row>
    <row r="24" spans="1:12" ht="30" x14ac:dyDescent="0.25">
      <c r="A24" t="s">
        <v>409</v>
      </c>
      <c r="B24" s="39" t="s">
        <v>45</v>
      </c>
      <c r="C24" s="39" t="s">
        <v>46</v>
      </c>
      <c r="D24" s="67">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188105.64</v>
      </c>
      <c r="H24" s="59">
        <f>SUMIFS(Tabela1[VALOR],Tabela1[PARA (ÁREA / DESTINO)],'Saldos INVESTIMENTO AEO LOA 23'!A24,Tabela1[CUSTEIO ou INVESTIMENTO?],'Tabelas auxiliares'!$B$222)</f>
        <v>0</v>
      </c>
      <c r="I24" s="66">
        <f t="shared" si="1"/>
        <v>81894.359999999986</v>
      </c>
      <c r="J24" s="43">
        <f>SUMIFS('1. Pré-Empenhos'!$S$4:$S$320,'1. Pré-Empenhos'!$D$4:$D$320,'Saldos INVESTIMENTO AEO LOA 23'!B24,'1. Pré-Empenhos'!$R$4:$R$320,'Tabelas auxiliares'!$B$222)</f>
        <v>0</v>
      </c>
      <c r="K24" s="13">
        <f>SUMIFS('2. Empenhos LOA UFABC 2023'!$Z$4:$Z$1334,'2. Empenhos LOA UFABC 2023'!$D$4:$D$1334,'Saldos INVESTIMENTO AEO LOA 23'!B24,'2. Empenhos LOA UFABC 2023'!$Y$4:$Y$1334,'Tabelas auxiliares'!$B$222)</f>
        <v>70784</v>
      </c>
      <c r="L24" s="24">
        <f t="shared" si="0"/>
        <v>11110.359999999986</v>
      </c>
    </row>
    <row r="25" spans="1:12" x14ac:dyDescent="0.25">
      <c r="A25" t="s">
        <v>410</v>
      </c>
      <c r="B25" s="39" t="s">
        <v>47</v>
      </c>
      <c r="C25" s="39" t="s">
        <v>48</v>
      </c>
      <c r="D25" s="67">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6">
        <f t="shared" si="1"/>
        <v>0</v>
      </c>
      <c r="J25" s="43">
        <f>SUMIFS('1. Pré-Empenhos'!$S$4:$S$320,'1. Pré-Empenhos'!$D$4:$D$320,'Saldos INVESTIMENTO AEO LOA 23'!B25,'1. Pré-Empenhos'!$R$4:$R$320,'Tabelas auxiliares'!$B$222)</f>
        <v>0</v>
      </c>
      <c r="K25" s="13">
        <f>SUMIFS('2. Empenhos LOA UFABC 2023'!$Z$4:$Z$1334,'2. Empenhos LOA UFABC 2023'!$D$4:$D$1334,'Saldos INVESTIMENTO AEO LOA 23'!B25,'2. Empenhos LOA UFABC 2023'!$Y$4:$Y$1334,'Tabelas auxiliares'!$B$222)</f>
        <v>0</v>
      </c>
      <c r="L25" s="24">
        <f t="shared" si="0"/>
        <v>0</v>
      </c>
    </row>
    <row r="26" spans="1:12" x14ac:dyDescent="0.25">
      <c r="A26" t="s">
        <v>411</v>
      </c>
      <c r="B26" s="39" t="s">
        <v>214</v>
      </c>
      <c r="C26" s="39" t="s">
        <v>211</v>
      </c>
      <c r="D26" s="67">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6">
        <f t="shared" si="1"/>
        <v>0</v>
      </c>
      <c r="J26" s="43">
        <f>SUMIFS('1. Pré-Empenhos'!$S$4:$S$320,'1. Pré-Empenhos'!$D$4:$D$320,'Saldos INVESTIMENTO AEO LOA 23'!B26,'1. Pré-Empenhos'!$R$4:$R$320,'Tabelas auxiliares'!$B$222)</f>
        <v>0</v>
      </c>
      <c r="K26" s="13">
        <f>SUMIFS('2. Empenhos LOA UFABC 2023'!$Z$4:$Z$1334,'2. Empenhos LOA UFABC 2023'!$D$4:$D$1334,'Saldos INVESTIMENTO AEO LOA 23'!B26,'2. Empenhos LOA UFABC 2023'!$Y$4:$Y$1334,'Tabelas auxiliares'!$B$222)</f>
        <v>0</v>
      </c>
      <c r="L26" s="24">
        <f t="shared" si="0"/>
        <v>0</v>
      </c>
    </row>
    <row r="27" spans="1:12" x14ac:dyDescent="0.25">
      <c r="A27" t="s">
        <v>412</v>
      </c>
      <c r="B27" s="39" t="s">
        <v>383</v>
      </c>
      <c r="C27" s="39" t="s">
        <v>384</v>
      </c>
      <c r="D27" s="67">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6">
        <f t="shared" ref="I27" si="4">D27-G27+H27</f>
        <v>0</v>
      </c>
      <c r="J27" s="43">
        <f>SUMIFS('1. Pré-Empenhos'!$S$4:$S$320,'1. Pré-Empenhos'!$D$4:$D$320,'Saldos INVESTIMENTO AEO LOA 23'!B27,'1. Pré-Empenhos'!$R$4:$R$320,'Tabelas auxiliares'!$B$222)</f>
        <v>0</v>
      </c>
      <c r="K27" s="13">
        <f>SUMIFS('2. Empenhos LOA UFABC 2023'!$Z$4:$Z$1334,'2. Empenhos LOA UFABC 2023'!$D$4:$D$1334,'Saldos INVESTIMENTO AEO LOA 23'!B27,'2. Empenhos LOA UFABC 2023'!$Y$4:$Y$1334,'Tabelas auxiliares'!$B$222)</f>
        <v>0</v>
      </c>
      <c r="L27" s="24">
        <f t="shared" ref="L27" si="5">I27-J27-K27</f>
        <v>0</v>
      </c>
    </row>
    <row r="28" spans="1:12" ht="30" x14ac:dyDescent="0.25">
      <c r="A28" t="s">
        <v>413</v>
      </c>
      <c r="B28" s="39" t="s">
        <v>49</v>
      </c>
      <c r="C28" s="39" t="s">
        <v>50</v>
      </c>
      <c r="D28" s="67">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69912.2</v>
      </c>
      <c r="H28" s="59">
        <f>SUMIFS(Tabela1[VALOR],Tabela1[PARA (ÁREA / DESTINO)],'Saldos INVESTIMENTO AEO LOA 23'!A28,Tabela1[CUSTEIO ou INVESTIMENTO?],'Tabelas auxiliares'!$B$222)</f>
        <v>0</v>
      </c>
      <c r="I28" s="66">
        <f t="shared" si="1"/>
        <v>91253.759999999995</v>
      </c>
      <c r="J28" s="43">
        <f>SUMIFS('1. Pré-Empenhos'!$S$4:$S$320,'1. Pré-Empenhos'!$D$4:$D$320,'Saldos INVESTIMENTO AEO LOA 23'!B28,'1. Pré-Empenhos'!$R$4:$R$320,'Tabelas auxiliares'!$B$222)</f>
        <v>42913.23</v>
      </c>
      <c r="K28" s="13">
        <f>SUMIFS('2. Empenhos LOA UFABC 2023'!$Z$4:$Z$1334,'2. Empenhos LOA UFABC 2023'!$D$4:$D$1334,'Saldos INVESTIMENTO AEO LOA 23'!B28,'2. Empenhos LOA UFABC 2023'!$Y$4:$Y$1334,'Tabelas auxiliares'!$B$222)</f>
        <v>44938.09</v>
      </c>
      <c r="L28" s="24">
        <f t="shared" si="0"/>
        <v>3402.4399999999951</v>
      </c>
    </row>
    <row r="29" spans="1:12" x14ac:dyDescent="0.25">
      <c r="A29" t="s">
        <v>414</v>
      </c>
      <c r="B29" s="39" t="s">
        <v>51</v>
      </c>
      <c r="C29" s="39" t="s">
        <v>52</v>
      </c>
      <c r="D29" s="67">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6">
        <f t="shared" si="1"/>
        <v>0</v>
      </c>
      <c r="J29" s="43">
        <f>SUMIFS('1. Pré-Empenhos'!$S$4:$S$320,'1. Pré-Empenhos'!$D$4:$D$320,'Saldos INVESTIMENTO AEO LOA 23'!B29,'1. Pré-Empenhos'!$R$4:$R$320,'Tabelas auxiliares'!$B$222)</f>
        <v>0</v>
      </c>
      <c r="K29" s="13">
        <f>SUMIFS('2. Empenhos LOA UFABC 2023'!$Z$4:$Z$1334,'2. Empenhos LOA UFABC 2023'!$D$4:$D$1334,'Saldos INVESTIMENTO AEO LOA 23'!B29,'2. Empenhos LOA UFABC 2023'!$Y$4:$Y$1334,'Tabelas auxiliares'!$B$222)</f>
        <v>0</v>
      </c>
      <c r="L29" s="24">
        <f t="shared" si="0"/>
        <v>0</v>
      </c>
    </row>
    <row r="30" spans="1:12" x14ac:dyDescent="0.25">
      <c r="A30" t="s">
        <v>415</v>
      </c>
      <c r="B30" s="39" t="s">
        <v>215</v>
      </c>
      <c r="C30" s="39" t="s">
        <v>212</v>
      </c>
      <c r="D30" s="67">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6">
        <f t="shared" si="1"/>
        <v>0</v>
      </c>
      <c r="J30" s="43">
        <f>SUMIFS('1. Pré-Empenhos'!$S$4:$S$320,'1. Pré-Empenhos'!$D$4:$D$320,'Saldos INVESTIMENTO AEO LOA 23'!B30,'1. Pré-Empenhos'!$R$4:$R$320,'Tabelas auxiliares'!$B$222)</f>
        <v>0</v>
      </c>
      <c r="K30" s="13">
        <f>SUMIFS('2. Empenhos LOA UFABC 2023'!$Z$4:$Z$1334,'2. Empenhos LOA UFABC 2023'!$D$4:$D$1334,'Saldos INVESTIMENTO AEO LOA 23'!B30,'2. Empenhos LOA UFABC 2023'!$Y$4:$Y$1334,'Tabelas auxiliares'!$B$222)</f>
        <v>0</v>
      </c>
      <c r="L30" s="24">
        <f t="shared" si="0"/>
        <v>0</v>
      </c>
    </row>
    <row r="31" spans="1:12" x14ac:dyDescent="0.25">
      <c r="A31" t="s">
        <v>416</v>
      </c>
      <c r="B31" s="39" t="s">
        <v>385</v>
      </c>
      <c r="C31" s="39" t="s">
        <v>386</v>
      </c>
      <c r="D31" s="67">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6">
        <f t="shared" ref="I31" si="6">D31-G31+H31</f>
        <v>0</v>
      </c>
      <c r="J31" s="43">
        <f>SUMIFS('1. Pré-Empenhos'!$S$4:$S$320,'1. Pré-Empenhos'!$D$4:$D$320,'Saldos INVESTIMENTO AEO LOA 23'!B31,'1. Pré-Empenhos'!$R$4:$R$320,'Tabelas auxiliares'!$B$222)</f>
        <v>0</v>
      </c>
      <c r="K31" s="13">
        <f>SUMIFS('2. Empenhos LOA UFABC 2023'!$Z$4:$Z$1334,'2. Empenhos LOA UFABC 2023'!$D$4:$D$1334,'Saldos INVESTIMENTO AEO LOA 23'!B31,'2. Empenhos LOA UFABC 2023'!$Y$4:$Y$1334,'Tabelas auxiliares'!$B$222)</f>
        <v>0</v>
      </c>
      <c r="L31" s="24">
        <f t="shared" ref="L31" si="7">I31-J31-K31</f>
        <v>0</v>
      </c>
    </row>
    <row r="32" spans="1:12" ht="30" x14ac:dyDescent="0.25">
      <c r="A32" t="s">
        <v>417</v>
      </c>
      <c r="B32" s="39" t="s">
        <v>53</v>
      </c>
      <c r="C32" s="39" t="s">
        <v>54</v>
      </c>
      <c r="D32" s="67">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0</v>
      </c>
      <c r="I32" s="66">
        <f t="shared" si="1"/>
        <v>1000000</v>
      </c>
      <c r="J32" s="43">
        <f>SUMIFS('1. Pré-Empenhos'!$S$4:$S$320,'1. Pré-Empenhos'!$D$4:$D$320,'Saldos INVESTIMENTO AEO LOA 23'!B32,'1. Pré-Empenhos'!$R$4:$R$320,'Tabelas auxiliares'!$B$222)</f>
        <v>375507</v>
      </c>
      <c r="K32" s="13">
        <f>SUMIFS('2. Empenhos LOA UFABC 2023'!$Z$4:$Z$1334,'2. Empenhos LOA UFABC 2023'!$D$4:$D$1334,'Saldos INVESTIMENTO AEO LOA 23'!B32,'2. Empenhos LOA UFABC 2023'!$Y$4:$Y$1334,'Tabelas auxiliares'!$B$222)</f>
        <v>474974.45999999996</v>
      </c>
      <c r="L32" s="24">
        <f t="shared" si="0"/>
        <v>149518.54000000004</v>
      </c>
    </row>
    <row r="33" spans="1:12" x14ac:dyDescent="0.25">
      <c r="A33" t="s">
        <v>418</v>
      </c>
      <c r="B33" s="39" t="s">
        <v>216</v>
      </c>
      <c r="C33" s="39" t="s">
        <v>217</v>
      </c>
      <c r="D33" s="67">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6">
        <f t="shared" si="1"/>
        <v>0</v>
      </c>
      <c r="J33" s="43">
        <f>SUMIFS('1. Pré-Empenhos'!$S$4:$S$320,'1. Pré-Empenhos'!$D$4:$D$320,'Saldos INVESTIMENTO AEO LOA 23'!B33,'1. Pré-Empenhos'!$R$4:$R$320,'Tabelas auxiliares'!$B$222)</f>
        <v>0</v>
      </c>
      <c r="K33" s="13">
        <f>SUMIFS('2. Empenhos LOA UFABC 2023'!$Z$4:$Z$1334,'2. Empenhos LOA UFABC 2023'!$D$4:$D$1334,'Saldos INVESTIMENTO AEO LOA 23'!B33,'2. Empenhos LOA UFABC 2023'!$Y$4:$Y$1334,'Tabelas auxiliares'!$B$222)</f>
        <v>0</v>
      </c>
      <c r="L33" s="24">
        <f t="shared" si="0"/>
        <v>0</v>
      </c>
    </row>
    <row r="34" spans="1:12" ht="30" x14ac:dyDescent="0.25">
      <c r="A34" t="s">
        <v>419</v>
      </c>
      <c r="B34" s="39" t="s">
        <v>55</v>
      </c>
      <c r="C34" s="39" t="s">
        <v>56</v>
      </c>
      <c r="D34" s="67">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6">
        <f t="shared" si="1"/>
        <v>65938.28</v>
      </c>
      <c r="J34" s="43">
        <f>SUMIFS('1. Pré-Empenhos'!$S$4:$S$320,'1. Pré-Empenhos'!$D$4:$D$320,'Saldos INVESTIMENTO AEO LOA 23'!B34,'1. Pré-Empenhos'!$R$4:$R$320,'Tabelas auxiliares'!$B$222)</f>
        <v>0</v>
      </c>
      <c r="K34" s="13">
        <f>SUMIFS('2. Empenhos LOA UFABC 2023'!$Z$4:$Z$1334,'2. Empenhos LOA UFABC 2023'!$D$4:$D$1334,'Saldos INVESTIMENTO AEO LOA 23'!B34,'2. Empenhos LOA UFABC 2023'!$Y$4:$Y$1334,'Tabelas auxiliares'!$B$222)</f>
        <v>0</v>
      </c>
      <c r="L34" s="24">
        <f t="shared" si="0"/>
        <v>65938.28</v>
      </c>
    </row>
    <row r="35" spans="1:12" x14ac:dyDescent="0.25">
      <c r="A35" t="s">
        <v>420</v>
      </c>
      <c r="B35" s="39" t="s">
        <v>57</v>
      </c>
      <c r="C35" s="39" t="s">
        <v>58</v>
      </c>
      <c r="D35" s="67">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6">
        <f t="shared" si="1"/>
        <v>0</v>
      </c>
      <c r="J35" s="43">
        <f>SUMIFS('1. Pré-Empenhos'!$S$4:$S$320,'1. Pré-Empenhos'!$D$4:$D$320,'Saldos INVESTIMENTO AEO LOA 23'!B35,'1. Pré-Empenhos'!$R$4:$R$320,'Tabelas auxiliares'!$B$222)</f>
        <v>0</v>
      </c>
      <c r="K35" s="13">
        <f>SUMIFS('2. Empenhos LOA UFABC 2023'!$Z$4:$Z$1334,'2. Empenhos LOA UFABC 2023'!$D$4:$D$1334,'Saldos INVESTIMENTO AEO LOA 23'!B35,'2. Empenhos LOA UFABC 2023'!$Y$4:$Y$1334,'Tabelas auxiliares'!$B$222)</f>
        <v>0</v>
      </c>
      <c r="L35" s="24">
        <f t="shared" si="0"/>
        <v>0</v>
      </c>
    </row>
    <row r="36" spans="1:12" ht="30" x14ac:dyDescent="0.25">
      <c r="A36" t="s">
        <v>421</v>
      </c>
      <c r="B36" s="39" t="s">
        <v>59</v>
      </c>
      <c r="C36" s="39" t="s">
        <v>60</v>
      </c>
      <c r="D36" s="67">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6">
        <f t="shared" si="1"/>
        <v>0</v>
      </c>
      <c r="J36" s="43">
        <f>SUMIFS('1. Pré-Empenhos'!$S$4:$S$320,'1. Pré-Empenhos'!$D$4:$D$320,'Saldos INVESTIMENTO AEO LOA 23'!B36,'1. Pré-Empenhos'!$R$4:$R$320,'Tabelas auxiliares'!$B$222)</f>
        <v>0</v>
      </c>
      <c r="K36" s="13">
        <f>SUMIFS('2. Empenhos LOA UFABC 2023'!$Z$4:$Z$1334,'2. Empenhos LOA UFABC 2023'!$D$4:$D$1334,'Saldos INVESTIMENTO AEO LOA 23'!B36,'2. Empenhos LOA UFABC 2023'!$Y$4:$Y$1334,'Tabelas auxiliares'!$B$222)</f>
        <v>0</v>
      </c>
      <c r="L36" s="24">
        <f t="shared" si="0"/>
        <v>0</v>
      </c>
    </row>
    <row r="37" spans="1:12" x14ac:dyDescent="0.25">
      <c r="A37" t="s">
        <v>422</v>
      </c>
      <c r="B37" s="39" t="s">
        <v>209</v>
      </c>
      <c r="C37" s="39" t="s">
        <v>218</v>
      </c>
      <c r="D37" s="67">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6">
        <f t="shared" si="1"/>
        <v>0</v>
      </c>
      <c r="J37" s="43">
        <f>SUMIFS('1. Pré-Empenhos'!$S$4:$S$320,'1. Pré-Empenhos'!$D$4:$D$320,'Saldos INVESTIMENTO AEO LOA 23'!B37,'1. Pré-Empenhos'!$R$4:$R$320,'Tabelas auxiliares'!$B$222)</f>
        <v>0</v>
      </c>
      <c r="K37" s="13">
        <f>SUMIFS('2. Empenhos LOA UFABC 2023'!$Z$4:$Z$1334,'2. Empenhos LOA UFABC 2023'!$D$4:$D$1334,'Saldos INVESTIMENTO AEO LOA 23'!B37,'2. Empenhos LOA UFABC 2023'!$Y$4:$Y$1334,'Tabelas auxiliares'!$B$222)</f>
        <v>0</v>
      </c>
      <c r="L37" s="24">
        <f t="shared" si="0"/>
        <v>0</v>
      </c>
    </row>
    <row r="38" spans="1:12" ht="30" x14ac:dyDescent="0.25">
      <c r="A38" t="s">
        <v>423</v>
      </c>
      <c r="B38" s="39" t="s">
        <v>61</v>
      </c>
      <c r="C38" s="39" t="s">
        <v>62</v>
      </c>
      <c r="D38" s="67">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6">
        <f t="shared" si="1"/>
        <v>0</v>
      </c>
      <c r="J38" s="43">
        <f>SUMIFS('1. Pré-Empenhos'!$S$4:$S$320,'1. Pré-Empenhos'!$D$4:$D$320,'Saldos INVESTIMENTO AEO LOA 23'!B38,'1. Pré-Empenhos'!$R$4:$R$320,'Tabelas auxiliares'!$B$222)</f>
        <v>0</v>
      </c>
      <c r="K38" s="13">
        <f>SUMIFS('2. Empenhos LOA UFABC 2023'!$Z$4:$Z$1334,'2. Empenhos LOA UFABC 2023'!$D$4:$D$1334,'Saldos INVESTIMENTO AEO LOA 23'!B38,'2. Empenhos LOA UFABC 2023'!$Y$4:$Y$1334,'Tabelas auxiliares'!$B$222)</f>
        <v>0</v>
      </c>
      <c r="L38" s="24">
        <f t="shared" si="0"/>
        <v>0</v>
      </c>
    </row>
    <row r="39" spans="1:12" x14ac:dyDescent="0.25">
      <c r="A39" t="s">
        <v>424</v>
      </c>
      <c r="B39" s="39" t="s">
        <v>63</v>
      </c>
      <c r="C39" s="39" t="s">
        <v>64</v>
      </c>
      <c r="D39" s="67">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6">
        <f t="shared" si="1"/>
        <v>0</v>
      </c>
      <c r="J39" s="43">
        <f>SUMIFS('1. Pré-Empenhos'!$S$4:$S$320,'1. Pré-Empenhos'!$D$4:$D$320,'Saldos INVESTIMENTO AEO LOA 23'!B39,'1. Pré-Empenhos'!$R$4:$R$320,'Tabelas auxiliares'!$B$222)</f>
        <v>0</v>
      </c>
      <c r="K39" s="13">
        <f>SUMIFS('2. Empenhos LOA UFABC 2023'!$Z$4:$Z$1334,'2. Empenhos LOA UFABC 2023'!$D$4:$D$1334,'Saldos INVESTIMENTO AEO LOA 23'!B39,'2. Empenhos LOA UFABC 2023'!$Y$4:$Y$1334,'Tabelas auxiliares'!$B$222)</f>
        <v>0</v>
      </c>
      <c r="L39" s="24">
        <f t="shared" si="0"/>
        <v>0</v>
      </c>
    </row>
    <row r="40" spans="1:12" ht="30" x14ac:dyDescent="0.25">
      <c r="A40" t="s">
        <v>425</v>
      </c>
      <c r="B40" s="39" t="s">
        <v>65</v>
      </c>
      <c r="C40" s="39" t="s">
        <v>66</v>
      </c>
      <c r="D40" s="67">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6">
        <f t="shared" si="1"/>
        <v>0</v>
      </c>
      <c r="J40" s="43">
        <f>SUMIFS('1. Pré-Empenhos'!$S$4:$S$320,'1. Pré-Empenhos'!$D$4:$D$320,'Saldos INVESTIMENTO AEO LOA 23'!B40,'1. Pré-Empenhos'!$R$4:$R$320,'Tabelas auxiliares'!$B$222)</f>
        <v>0</v>
      </c>
      <c r="K40" s="13">
        <f>SUMIFS('2. Empenhos LOA UFABC 2023'!$Z$4:$Z$1334,'2. Empenhos LOA UFABC 2023'!$D$4:$D$1334,'Saldos INVESTIMENTO AEO LOA 23'!B40,'2. Empenhos LOA UFABC 2023'!$Y$4:$Y$1334,'Tabelas auxiliares'!$B$222)</f>
        <v>0</v>
      </c>
      <c r="L40" s="24">
        <f t="shared" si="0"/>
        <v>0</v>
      </c>
    </row>
    <row r="41" spans="1:12" x14ac:dyDescent="0.25">
      <c r="A41" t="s">
        <v>426</v>
      </c>
      <c r="B41" s="39" t="s">
        <v>69</v>
      </c>
      <c r="C41" s="39" t="s">
        <v>70</v>
      </c>
      <c r="D41" s="67">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6">
        <f t="shared" si="1"/>
        <v>0</v>
      </c>
      <c r="J41" s="43">
        <f>SUMIFS('1. Pré-Empenhos'!$S$4:$S$320,'1. Pré-Empenhos'!$D$4:$D$320,'Saldos INVESTIMENTO AEO LOA 23'!B41,'1. Pré-Empenhos'!$R$4:$R$320,'Tabelas auxiliares'!$B$222)</f>
        <v>0</v>
      </c>
      <c r="K41" s="13">
        <f>SUMIFS('2. Empenhos LOA UFABC 2023'!$Z$4:$Z$1334,'2. Empenhos LOA UFABC 2023'!$D$4:$D$1334,'Saldos INVESTIMENTO AEO LOA 23'!B41,'2. Empenhos LOA UFABC 2023'!$Y$4:$Y$1334,'Tabelas auxiliares'!$B$222)</f>
        <v>0</v>
      </c>
      <c r="L41" s="24">
        <f t="shared" si="0"/>
        <v>0</v>
      </c>
    </row>
    <row r="42" spans="1:12" ht="30" x14ac:dyDescent="0.25">
      <c r="A42" t="s">
        <v>427</v>
      </c>
      <c r="B42" s="39" t="s">
        <v>67</v>
      </c>
      <c r="C42" s="39" t="s">
        <v>68</v>
      </c>
      <c r="D42" s="67">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6">
        <f t="shared" si="1"/>
        <v>0</v>
      </c>
      <c r="J42" s="43">
        <f>SUMIFS('1. Pré-Empenhos'!$S$4:$S$320,'1. Pré-Empenhos'!$D$4:$D$320,'Saldos INVESTIMENTO AEO LOA 23'!B42,'1. Pré-Empenhos'!$R$4:$R$320,'Tabelas auxiliares'!$B$222)</f>
        <v>0</v>
      </c>
      <c r="K42" s="13">
        <f>SUMIFS('2. Empenhos LOA UFABC 2023'!$Z$4:$Z$1334,'2. Empenhos LOA UFABC 2023'!$D$4:$D$1334,'Saldos INVESTIMENTO AEO LOA 23'!B42,'2. Empenhos LOA UFABC 2023'!$Y$4:$Y$1334,'Tabelas auxiliares'!$B$222)</f>
        <v>0</v>
      </c>
      <c r="L42" s="24">
        <f t="shared" si="0"/>
        <v>0</v>
      </c>
    </row>
    <row r="43" spans="1:12" x14ac:dyDescent="0.25">
      <c r="A43" t="s">
        <v>428</v>
      </c>
      <c r="B43" s="39" t="s">
        <v>219</v>
      </c>
      <c r="C43" s="39" t="s">
        <v>220</v>
      </c>
      <c r="D43" s="67">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6">
        <f t="shared" si="1"/>
        <v>0</v>
      </c>
      <c r="J43" s="43">
        <f>SUMIFS('1. Pré-Empenhos'!$S$4:$S$320,'1. Pré-Empenhos'!$D$4:$D$320,'Saldos INVESTIMENTO AEO LOA 23'!B43,'1. Pré-Empenhos'!$R$4:$R$320,'Tabelas auxiliares'!$B$222)</f>
        <v>0</v>
      </c>
      <c r="K43" s="13">
        <f>SUMIFS('2. Empenhos LOA UFABC 2023'!$Z$4:$Z$1334,'2. Empenhos LOA UFABC 2023'!$D$4:$D$1334,'Saldos INVESTIMENTO AEO LOA 23'!B43,'2. Empenhos LOA UFABC 2023'!$Y$4:$Y$1334,'Tabelas auxiliares'!$B$222)</f>
        <v>0</v>
      </c>
      <c r="L43" s="24">
        <f t="shared" si="0"/>
        <v>0</v>
      </c>
    </row>
    <row r="44" spans="1:12" ht="30" x14ac:dyDescent="0.25">
      <c r="A44" t="s">
        <v>429</v>
      </c>
      <c r="B44" s="39" t="s">
        <v>71</v>
      </c>
      <c r="C44" s="39" t="s">
        <v>72</v>
      </c>
      <c r="D44" s="67">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6">
        <f t="shared" si="1"/>
        <v>0</v>
      </c>
      <c r="J44" s="43">
        <f>SUMIFS('1. Pré-Empenhos'!$S$4:$S$320,'1. Pré-Empenhos'!$D$4:$D$320,'Saldos INVESTIMENTO AEO LOA 23'!B44,'1. Pré-Empenhos'!$R$4:$R$320,'Tabelas auxiliares'!$B$222)</f>
        <v>0</v>
      </c>
      <c r="K44" s="13">
        <f>SUMIFS('2. Empenhos LOA UFABC 2023'!$Z$4:$Z$1334,'2. Empenhos LOA UFABC 2023'!$D$4:$D$1334,'Saldos INVESTIMENTO AEO LOA 23'!B44,'2. Empenhos LOA UFABC 2023'!$Y$4:$Y$1334,'Tabelas auxiliares'!$B$222)</f>
        <v>0</v>
      </c>
      <c r="L44" s="24">
        <f t="shared" si="0"/>
        <v>0</v>
      </c>
    </row>
    <row r="45" spans="1:12" ht="30" x14ac:dyDescent="0.25">
      <c r="A45" t="s">
        <v>430</v>
      </c>
      <c r="B45" s="39" t="s">
        <v>73</v>
      </c>
      <c r="C45" s="39" t="s">
        <v>74</v>
      </c>
      <c r="D45" s="67">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6">
        <f t="shared" si="1"/>
        <v>0</v>
      </c>
      <c r="J45" s="43">
        <f>SUMIFS('1. Pré-Empenhos'!$S$4:$S$320,'1. Pré-Empenhos'!$D$4:$D$320,'Saldos INVESTIMENTO AEO LOA 23'!B45,'1. Pré-Empenhos'!$R$4:$R$320,'Tabelas auxiliares'!$B$222)</f>
        <v>0</v>
      </c>
      <c r="K45" s="13">
        <f>SUMIFS('2. Empenhos LOA UFABC 2023'!$Z$4:$Z$1334,'2. Empenhos LOA UFABC 2023'!$D$4:$D$1334,'Saldos INVESTIMENTO AEO LOA 23'!B45,'2. Empenhos LOA UFABC 2023'!$Y$4:$Y$1334,'Tabelas auxiliares'!$B$222)</f>
        <v>0</v>
      </c>
      <c r="L45" s="24">
        <f t="shared" si="0"/>
        <v>0</v>
      </c>
    </row>
    <row r="46" spans="1:12" x14ac:dyDescent="0.25">
      <c r="A46" t="s">
        <v>431</v>
      </c>
      <c r="B46" s="39" t="s">
        <v>221</v>
      </c>
      <c r="C46" s="39" t="s">
        <v>222</v>
      </c>
      <c r="D46" s="67">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6">
        <f t="shared" si="1"/>
        <v>0</v>
      </c>
      <c r="J46" s="43">
        <f>SUMIFS('1. Pré-Empenhos'!$S$4:$S$320,'1. Pré-Empenhos'!$D$4:$D$320,'Saldos INVESTIMENTO AEO LOA 23'!B46,'1. Pré-Empenhos'!$R$4:$R$320,'Tabelas auxiliares'!$B$222)</f>
        <v>0</v>
      </c>
      <c r="K46" s="13">
        <f>SUMIFS('2. Empenhos LOA UFABC 2023'!$Z$4:$Z$1334,'2. Empenhos LOA UFABC 2023'!$D$4:$D$1334,'Saldos INVESTIMENTO AEO LOA 23'!B46,'2. Empenhos LOA UFABC 2023'!$Y$4:$Y$1334,'Tabelas auxiliares'!$B$222)</f>
        <v>0</v>
      </c>
      <c r="L46" s="24">
        <f t="shared" si="0"/>
        <v>0</v>
      </c>
    </row>
    <row r="47" spans="1:12" ht="15.75" customHeight="1" x14ac:dyDescent="0.25">
      <c r="A47" t="s">
        <v>432</v>
      </c>
      <c r="B47" s="39" t="s">
        <v>75</v>
      </c>
      <c r="C47" s="39" t="s">
        <v>76</v>
      </c>
      <c r="D47" s="67">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31811.5</v>
      </c>
      <c r="I47" s="66">
        <f t="shared" si="1"/>
        <v>31811.5</v>
      </c>
      <c r="J47" s="43">
        <f>SUMIFS('1. Pré-Empenhos'!$S$4:$S$320,'1. Pré-Empenhos'!$D$4:$D$320,'Saldos INVESTIMENTO AEO LOA 23'!B47,'1. Pré-Empenhos'!$R$4:$R$320,'Tabelas auxiliares'!$B$222)</f>
        <v>27298.5</v>
      </c>
      <c r="K47" s="13">
        <f>SUMIFS('2. Empenhos LOA UFABC 2023'!$Z$4:$Z$1334,'2. Empenhos LOA UFABC 2023'!$D$4:$D$1334,'Saldos INVESTIMENTO AEO LOA 23'!B47,'2. Empenhos LOA UFABC 2023'!$Y$4:$Y$1334,'Tabelas auxiliares'!$B$222)</f>
        <v>3239.8</v>
      </c>
      <c r="L47" s="24">
        <f t="shared" si="0"/>
        <v>1273.1999999999998</v>
      </c>
    </row>
    <row r="48" spans="1:12" ht="30" x14ac:dyDescent="0.25">
      <c r="A48" t="s">
        <v>433</v>
      </c>
      <c r="B48" s="39" t="s">
        <v>77</v>
      </c>
      <c r="C48" s="39" t="s">
        <v>78</v>
      </c>
      <c r="D48" s="67">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364936.14</v>
      </c>
      <c r="I48" s="66">
        <f t="shared" si="1"/>
        <v>1114936.1400000001</v>
      </c>
      <c r="J48" s="43">
        <f>SUMIFS('1. Pré-Empenhos'!$S$4:$S$320,'1. Pré-Empenhos'!$D$4:$D$320,'Saldos INVESTIMENTO AEO LOA 23'!B48,'1. Pré-Empenhos'!$R$4:$R$320,'Tabelas auxiliares'!$B$222)</f>
        <v>0</v>
      </c>
      <c r="K48" s="13">
        <f>SUMIFS('2. Empenhos LOA UFABC 2023'!$Z$4:$Z$1334,'2. Empenhos LOA UFABC 2023'!$D$4:$D$1334,'Saldos INVESTIMENTO AEO LOA 23'!B48,'2. Empenhos LOA UFABC 2023'!$Y$4:$Y$1334,'Tabelas auxiliares'!$B$222)</f>
        <v>55600</v>
      </c>
      <c r="L48" s="24">
        <f t="shared" si="0"/>
        <v>1059336.1400000001</v>
      </c>
    </row>
    <row r="49" spans="1:12" ht="30" x14ac:dyDescent="0.25">
      <c r="A49" t="s">
        <v>434</v>
      </c>
      <c r="B49" s="39" t="s">
        <v>151</v>
      </c>
      <c r="C49" s="39" t="s">
        <v>152</v>
      </c>
      <c r="D49" s="67">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6">
        <f t="shared" si="1"/>
        <v>2250000</v>
      </c>
      <c r="J49" s="43">
        <f>SUMIFS('1. Pré-Empenhos'!$S$4:$S$320,'1. Pré-Empenhos'!$D$4:$D$320,'Saldos INVESTIMENTO AEO LOA 23'!B49,'1. Pré-Empenhos'!$R$4:$R$320,'Tabelas auxiliares'!$B$222)</f>
        <v>0</v>
      </c>
      <c r="K49" s="13">
        <f>SUMIFS('2. Empenhos LOA UFABC 2023'!$Z$4:$Z$1334,'2. Empenhos LOA UFABC 2023'!$D$4:$D$1334,'Saldos INVESTIMENTO AEO LOA 23'!B49,'2. Empenhos LOA UFABC 2023'!$Y$4:$Y$1334,'Tabelas auxiliares'!$B$222)</f>
        <v>815468</v>
      </c>
      <c r="L49" s="24">
        <f t="shared" si="0"/>
        <v>1434532</v>
      </c>
    </row>
    <row r="50" spans="1:12" ht="30" x14ac:dyDescent="0.25">
      <c r="A50" t="s">
        <v>435</v>
      </c>
      <c r="B50" s="39" t="s">
        <v>79</v>
      </c>
      <c r="C50" s="39" t="s">
        <v>80</v>
      </c>
      <c r="D50" s="67">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6">
        <f t="shared" si="1"/>
        <v>0</v>
      </c>
      <c r="J50" s="43">
        <f>SUMIFS('1. Pré-Empenhos'!$S$4:$S$320,'1. Pré-Empenhos'!$D$4:$D$320,'Saldos INVESTIMENTO AEO LOA 23'!B50,'1. Pré-Empenhos'!$R$4:$R$320,'Tabelas auxiliares'!$B$222)</f>
        <v>0</v>
      </c>
      <c r="K50" s="13">
        <f>SUMIFS('2. Empenhos LOA UFABC 2023'!$Z$4:$Z$1334,'2. Empenhos LOA UFABC 2023'!$D$4:$D$1334,'Saldos INVESTIMENTO AEO LOA 23'!B50,'2. Empenhos LOA UFABC 2023'!$Y$4:$Y$1334,'Tabelas auxiliares'!$B$222)</f>
        <v>0</v>
      </c>
      <c r="L50" s="24">
        <f t="shared" si="0"/>
        <v>0</v>
      </c>
    </row>
    <row r="51" spans="1:12" x14ac:dyDescent="0.25">
      <c r="A51" t="s">
        <v>436</v>
      </c>
      <c r="B51" s="39" t="s">
        <v>81</v>
      </c>
      <c r="C51" s="39" t="s">
        <v>249</v>
      </c>
      <c r="D51" s="67">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6">
        <f t="shared" si="1"/>
        <v>0</v>
      </c>
      <c r="J51" s="43">
        <f>SUMIFS('1. Pré-Empenhos'!$S$4:$S$320,'1. Pré-Empenhos'!$D$4:$D$320,'Saldos INVESTIMENTO AEO LOA 23'!B51,'1. Pré-Empenhos'!$R$4:$R$320,'Tabelas auxiliares'!$B$222)</f>
        <v>0</v>
      </c>
      <c r="K51" s="13">
        <f>SUMIFS('2. Empenhos LOA UFABC 2023'!$Z$4:$Z$1334,'2. Empenhos LOA UFABC 2023'!$D$4:$D$1334,'Saldos INVESTIMENTO AEO LOA 23'!B51,'2. Empenhos LOA UFABC 2023'!$Y$4:$Y$1334,'Tabelas auxiliares'!$B$222)</f>
        <v>0</v>
      </c>
      <c r="L51" s="24">
        <f t="shared" si="0"/>
        <v>0</v>
      </c>
    </row>
    <row r="52" spans="1:12" x14ac:dyDescent="0.25">
      <c r="A52" t="s">
        <v>437</v>
      </c>
      <c r="B52" s="39" t="s">
        <v>208</v>
      </c>
      <c r="C52" s="39" t="s">
        <v>226</v>
      </c>
      <c r="D52" s="67">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6">
        <f t="shared" si="1"/>
        <v>4200000</v>
      </c>
      <c r="J52" s="43">
        <f>SUMIFS('1. Pré-Empenhos'!$S$4:$S$320,'1. Pré-Empenhos'!$D$4:$D$320,'Saldos INVESTIMENTO AEO LOA 23'!B52,'1. Pré-Empenhos'!$R$4:$R$320,'Tabelas auxiliares'!$B$222)</f>
        <v>0</v>
      </c>
      <c r="K52" s="13">
        <f>SUMIFS('2. Empenhos LOA UFABC 2023'!$Z$4:$Z$1334,'2. Empenhos LOA UFABC 2023'!$D$4:$D$1334,'Saldos INVESTIMENTO AEO LOA 23'!B52,'2. Empenhos LOA UFABC 2023'!$Y$4:$Y$1334,'Tabelas auxiliares'!$B$222)</f>
        <v>0</v>
      </c>
      <c r="L52" s="24">
        <f t="shared" si="0"/>
        <v>4200000</v>
      </c>
    </row>
    <row r="53" spans="1:12" ht="30" x14ac:dyDescent="0.25">
      <c r="A53" t="s">
        <v>438</v>
      </c>
      <c r="B53" s="39" t="s">
        <v>225</v>
      </c>
      <c r="C53" s="39" t="s">
        <v>227</v>
      </c>
      <c r="D53" s="67">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6">
        <f t="shared" si="1"/>
        <v>3200000</v>
      </c>
      <c r="J53" s="43">
        <f>SUMIFS('1. Pré-Empenhos'!$S$4:$S$320,'1. Pré-Empenhos'!$D$4:$D$320,'Saldos INVESTIMENTO AEO LOA 23'!B53,'1. Pré-Empenhos'!$R$4:$R$320,'Tabelas auxiliares'!$B$222)</f>
        <v>218788.90000000002</v>
      </c>
      <c r="K53" s="13">
        <f>SUMIFS('2. Empenhos LOA UFABC 2023'!$Z$4:$Z$1334,'2. Empenhos LOA UFABC 2023'!$D$4:$D$1334,'Saldos INVESTIMENTO AEO LOA 23'!B53,'2. Empenhos LOA UFABC 2023'!$Y$4:$Y$1334,'Tabelas auxiliares'!$B$222)</f>
        <v>100383.15</v>
      </c>
      <c r="L53" s="24">
        <f t="shared" si="0"/>
        <v>2880827.95</v>
      </c>
    </row>
    <row r="54" spans="1:12" ht="30" x14ac:dyDescent="0.25">
      <c r="A54" t="s">
        <v>439</v>
      </c>
      <c r="B54" s="39" t="s">
        <v>83</v>
      </c>
      <c r="C54" s="39" t="s">
        <v>248</v>
      </c>
      <c r="D54" s="67">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83500</v>
      </c>
      <c r="H54" s="59">
        <f>SUMIFS(Tabela1[VALOR],Tabela1[PARA (ÁREA / DESTINO)],'Saldos INVESTIMENTO AEO LOA 23'!A54,Tabela1[CUSTEIO ou INVESTIMENTO?],'Tabelas auxiliares'!$B$222)</f>
        <v>0</v>
      </c>
      <c r="I54" s="66">
        <f t="shared" si="1"/>
        <v>-8500</v>
      </c>
      <c r="J54" s="43">
        <f>SUMIFS('1. Pré-Empenhos'!$S$4:$S$320,'1. Pré-Empenhos'!$D$4:$D$320,'Saldos INVESTIMENTO AEO LOA 23'!B54,'1. Pré-Empenhos'!$R$4:$R$320,'Tabelas auxiliares'!$B$222)</f>
        <v>0</v>
      </c>
      <c r="K54" s="13">
        <f>SUMIFS('2. Empenhos LOA UFABC 2023'!$Z$4:$Z$1334,'2. Empenhos LOA UFABC 2023'!$D$4:$D$1334,'Saldos INVESTIMENTO AEO LOA 23'!B54,'2. Empenhos LOA UFABC 2023'!$Y$4:$Y$1334,'Tabelas auxiliares'!$B$222)</f>
        <v>0</v>
      </c>
      <c r="L54" s="24">
        <f t="shared" si="0"/>
        <v>-8500</v>
      </c>
    </row>
    <row r="55" spans="1:12" x14ac:dyDescent="0.25">
      <c r="A55" t="s">
        <v>440</v>
      </c>
      <c r="B55" s="39" t="s">
        <v>84</v>
      </c>
      <c r="C55" s="39" t="s">
        <v>85</v>
      </c>
      <c r="D55" s="67">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6">
        <f t="shared" si="1"/>
        <v>0</v>
      </c>
      <c r="J55" s="43">
        <f>SUMIFS('1. Pré-Empenhos'!$S$4:$S$320,'1. Pré-Empenhos'!$D$4:$D$320,'Saldos INVESTIMENTO AEO LOA 23'!B55,'1. Pré-Empenhos'!$R$4:$R$320,'Tabelas auxiliares'!$B$222)</f>
        <v>0</v>
      </c>
      <c r="K55" s="13">
        <f>SUMIFS('2. Empenhos LOA UFABC 2023'!$Z$4:$Z$1334,'2. Empenhos LOA UFABC 2023'!$D$4:$D$1334,'Saldos INVESTIMENTO AEO LOA 23'!B55,'2. Empenhos LOA UFABC 2023'!$Y$4:$Y$1334,'Tabelas auxiliares'!$B$222)</f>
        <v>0</v>
      </c>
      <c r="L55" s="24">
        <f t="shared" si="0"/>
        <v>0</v>
      </c>
    </row>
    <row r="56" spans="1:12" ht="30" x14ac:dyDescent="0.25">
      <c r="A56" t="s">
        <v>441</v>
      </c>
      <c r="B56" s="39" t="s">
        <v>88</v>
      </c>
      <c r="C56" s="39" t="s">
        <v>89</v>
      </c>
      <c r="D56" s="67">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6">
        <f t="shared" si="1"/>
        <v>0</v>
      </c>
      <c r="J56" s="43">
        <f>SUMIFS('1. Pré-Empenhos'!$S$4:$S$320,'1. Pré-Empenhos'!$D$4:$D$320,'Saldos INVESTIMENTO AEO LOA 23'!B56,'1. Pré-Empenhos'!$R$4:$R$320,'Tabelas auxiliares'!$B$222)</f>
        <v>16780.68</v>
      </c>
      <c r="K56" s="13">
        <f>SUMIFS('2. Empenhos LOA UFABC 2023'!$Z$4:$Z$1334,'2. Empenhos LOA UFABC 2023'!$D$4:$D$1334,'Saldos INVESTIMENTO AEO LOA 23'!B56,'2. Empenhos LOA UFABC 2023'!$Y$4:$Y$1334,'Tabelas auxiliares'!$B$222)</f>
        <v>0</v>
      </c>
      <c r="L56" s="24">
        <f t="shared" si="0"/>
        <v>-16780.68</v>
      </c>
    </row>
    <row r="57" spans="1:12" ht="30" x14ac:dyDescent="0.25">
      <c r="A57" t="s">
        <v>442</v>
      </c>
      <c r="B57" s="39" t="s">
        <v>90</v>
      </c>
      <c r="C57" s="39" t="s">
        <v>91</v>
      </c>
      <c r="D57" s="67">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6">
        <f t="shared" si="1"/>
        <v>0</v>
      </c>
      <c r="J57" s="43">
        <f>SUMIFS('1. Pré-Empenhos'!$S$4:$S$320,'1. Pré-Empenhos'!$D$4:$D$320,'Saldos INVESTIMENTO AEO LOA 23'!B57,'1. Pré-Empenhos'!$R$4:$R$320,'Tabelas auxiliares'!$B$222)</f>
        <v>0</v>
      </c>
      <c r="K57" s="13">
        <f>SUMIFS('2. Empenhos LOA UFABC 2023'!$Z$4:$Z$1334,'2. Empenhos LOA UFABC 2023'!$D$4:$D$1334,'Saldos INVESTIMENTO AEO LOA 23'!B57,'2. Empenhos LOA UFABC 2023'!$Y$4:$Y$1334,'Tabelas auxiliares'!$B$222)</f>
        <v>0</v>
      </c>
      <c r="L57" s="24">
        <f t="shared" si="0"/>
        <v>0</v>
      </c>
    </row>
    <row r="58" spans="1:12" ht="30" x14ac:dyDescent="0.25">
      <c r="A58" t="s">
        <v>443</v>
      </c>
      <c r="B58" s="39" t="s">
        <v>92</v>
      </c>
      <c r="C58" s="39" t="s">
        <v>93</v>
      </c>
      <c r="D58" s="67">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6">
        <f t="shared" si="1"/>
        <v>0</v>
      </c>
      <c r="J58" s="43">
        <f>SUMIFS('1. Pré-Empenhos'!$S$4:$S$320,'1. Pré-Empenhos'!$D$4:$D$320,'Saldos INVESTIMENTO AEO LOA 23'!B58,'1. Pré-Empenhos'!$R$4:$R$320,'Tabelas auxiliares'!$B$222)</f>
        <v>0</v>
      </c>
      <c r="K58" s="13">
        <f>SUMIFS('2. Empenhos LOA UFABC 2023'!$Z$4:$Z$1334,'2. Empenhos LOA UFABC 2023'!$D$4:$D$1334,'Saldos INVESTIMENTO AEO LOA 23'!B58,'2. Empenhos LOA UFABC 2023'!$Y$4:$Y$1334,'Tabelas auxiliares'!$B$222)</f>
        <v>0</v>
      </c>
      <c r="L58" s="24">
        <f t="shared" si="0"/>
        <v>0</v>
      </c>
    </row>
    <row r="59" spans="1:12" x14ac:dyDescent="0.25">
      <c r="A59" t="s">
        <v>444</v>
      </c>
      <c r="B59" s="39" t="s">
        <v>86</v>
      </c>
      <c r="C59" s="39" t="s">
        <v>87</v>
      </c>
      <c r="D59" s="67">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6">
        <f t="shared" si="1"/>
        <v>0</v>
      </c>
      <c r="J59" s="43">
        <f>SUMIFS('1. Pré-Empenhos'!$S$4:$S$320,'1. Pré-Empenhos'!$D$4:$D$320,'Saldos INVESTIMENTO AEO LOA 23'!B59,'1. Pré-Empenhos'!$R$4:$R$320,'Tabelas auxiliares'!$B$222)</f>
        <v>0</v>
      </c>
      <c r="K59" s="13">
        <f>SUMIFS('2. Empenhos LOA UFABC 2023'!$Z$4:$Z$1334,'2. Empenhos LOA UFABC 2023'!$D$4:$D$1334,'Saldos INVESTIMENTO AEO LOA 23'!B59,'2. Empenhos LOA UFABC 2023'!$Y$4:$Y$1334,'Tabelas auxiliares'!$B$222)</f>
        <v>0</v>
      </c>
      <c r="L59" s="24">
        <f t="shared" si="0"/>
        <v>0</v>
      </c>
    </row>
    <row r="60" spans="1:12" x14ac:dyDescent="0.25">
      <c r="A60" t="s">
        <v>388</v>
      </c>
      <c r="B60" s="39" t="s">
        <v>96</v>
      </c>
      <c r="C60" s="39" t="s">
        <v>97</v>
      </c>
      <c r="D60" s="67">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0</v>
      </c>
      <c r="H60" s="59">
        <f>SUMIFS(Tabela1[VALOR],Tabela1[PARA (ÁREA / DESTINO)],'Saldos INVESTIMENTO AEO LOA 23'!A60,Tabela1[CUSTEIO ou INVESTIMENTO?],'Tabelas auxiliares'!$B$222)</f>
        <v>191797.2</v>
      </c>
      <c r="I60" s="66">
        <f t="shared" si="1"/>
        <v>690391.95999999973</v>
      </c>
      <c r="J60" s="43">
        <f>SUMIFS('1. Pré-Empenhos'!$S$4:$S$320,'1. Pré-Empenhos'!$D$4:$D$320,'Saldos INVESTIMENTO AEO LOA 23'!B60,'1. Pré-Empenhos'!$R$4:$R$320,'Tabelas auxiliares'!$B$222)</f>
        <v>0</v>
      </c>
      <c r="K60" s="13">
        <f>SUMIFS('2. Empenhos LOA UFABC 2023'!$Z$4:$Z$1334,'2. Empenhos LOA UFABC 2023'!$D$4:$D$1334,'Saldos INVESTIMENTO AEO LOA 23'!B60,'2. Empenhos LOA UFABC 2023'!$Y$4:$Y$1334,'Tabelas auxiliares'!$B$222)</f>
        <v>0</v>
      </c>
      <c r="L60" s="24">
        <f t="shared" si="0"/>
        <v>690391.95999999973</v>
      </c>
    </row>
    <row r="61" spans="1:12" x14ac:dyDescent="0.25">
      <c r="A61" s="51"/>
      <c r="B61" s="51"/>
      <c r="C61" s="109" t="s">
        <v>98</v>
      </c>
      <c r="D61" s="110">
        <f t="shared" ref="D61:L61" si="8">SUBTOTAL(9,D2:D60)</f>
        <v>15400699</v>
      </c>
      <c r="E61" s="110">
        <f t="shared" si="8"/>
        <v>46226012.000000022</v>
      </c>
      <c r="F61" s="110">
        <f t="shared" si="8"/>
        <v>14683753.000000009</v>
      </c>
      <c r="G61" s="110">
        <f t="shared" si="8"/>
        <v>588544.84000000008</v>
      </c>
      <c r="H61" s="110">
        <f t="shared" si="8"/>
        <v>588544.84000000008</v>
      </c>
      <c r="I61" s="110">
        <f t="shared" si="8"/>
        <v>15400698.999999998</v>
      </c>
      <c r="J61" s="110">
        <f t="shared" si="8"/>
        <v>809834.17</v>
      </c>
      <c r="K61" s="110">
        <f t="shared" si="8"/>
        <v>2738820.42</v>
      </c>
      <c r="L61" s="24">
        <f t="shared" si="8"/>
        <v>11852044.409999998</v>
      </c>
    </row>
    <row r="62" spans="1:12" hidden="1" x14ac:dyDescent="0.25">
      <c r="D62" s="85"/>
      <c r="E62" s="85">
        <f>SUBTOTAL(9,E2:E60)</f>
        <v>46226012.000000022</v>
      </c>
      <c r="F62" s="85">
        <f>SUBTOTAL(9,F2:F60)</f>
        <v>14683753.000000009</v>
      </c>
    </row>
  </sheetData>
  <sheetProtection algorithmName="SHA-512" hashValue="y5JCWuBuKVIoZtb9FTdyC7cQy3bfTu4tilG/EZQIRNAASnvaImr+6Ul3/7Jtz7/nRo3zb4tjT5xuDsoA1yUvwA==" saltValue="0rivWrFAmdvzzuqxWtwXbw==" spinCount="100000" sheet="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tabSelected="1" topLeftCell="T1" workbookViewId="0">
      <selection activeCell="A4" sqref="A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44" t="s">
        <v>521</v>
      </c>
      <c r="B1" s="144"/>
      <c r="M1" s="54"/>
      <c r="N1" s="54"/>
      <c r="O1" s="54"/>
      <c r="P1" s="54"/>
      <c r="Q1" s="54"/>
      <c r="T1" s="146" t="s">
        <v>507</v>
      </c>
    </row>
    <row r="2" spans="1:24" ht="47.25" customHeight="1" x14ac:dyDescent="0.25">
      <c r="A2" s="144"/>
      <c r="B2" s="144"/>
      <c r="O2" s="54"/>
      <c r="P2" s="54"/>
      <c r="Q2" s="54"/>
      <c r="T2" s="146"/>
    </row>
    <row r="3" spans="1:24" s="113" customFormat="1" ht="47.25" customHeight="1" x14ac:dyDescent="0.25">
      <c r="A3" s="112" t="s">
        <v>199</v>
      </c>
      <c r="B3" s="112" t="s">
        <v>201</v>
      </c>
      <c r="C3" s="112" t="s">
        <v>196</v>
      </c>
      <c r="D3" s="112" t="s">
        <v>0</v>
      </c>
      <c r="E3" s="112" t="s">
        <v>156</v>
      </c>
      <c r="F3" s="112" t="s">
        <v>1</v>
      </c>
      <c r="G3" s="112" t="s">
        <v>157</v>
      </c>
      <c r="H3" s="111" t="s">
        <v>158</v>
      </c>
      <c r="I3" s="111" t="s">
        <v>159</v>
      </c>
      <c r="J3" s="111" t="s">
        <v>160</v>
      </c>
      <c r="K3" s="112" t="s">
        <v>122</v>
      </c>
      <c r="L3" s="111" t="s">
        <v>116</v>
      </c>
      <c r="M3" s="111" t="s">
        <v>163</v>
      </c>
      <c r="N3" s="111" t="s">
        <v>121</v>
      </c>
      <c r="O3" s="111" t="s">
        <v>445</v>
      </c>
      <c r="P3" s="112" t="s">
        <v>446</v>
      </c>
      <c r="Q3" s="111" t="s">
        <v>144</v>
      </c>
      <c r="R3" s="112" t="s">
        <v>145</v>
      </c>
      <c r="S3" s="112"/>
      <c r="T3" s="112" t="s">
        <v>247</v>
      </c>
      <c r="U3" s="112" t="s">
        <v>254</v>
      </c>
      <c r="V3" s="112" t="s">
        <v>193</v>
      </c>
      <c r="W3" s="112" t="s">
        <v>194</v>
      </c>
      <c r="X3" s="112" t="s">
        <v>195</v>
      </c>
    </row>
    <row r="4" spans="1:24" x14ac:dyDescent="0.25">
      <c r="A4" t="s">
        <v>3123</v>
      </c>
      <c r="B4" t="s">
        <v>3124</v>
      </c>
      <c r="C4" t="s">
        <v>3125</v>
      </c>
      <c r="D4" t="s">
        <v>3126</v>
      </c>
      <c r="E4" t="s">
        <v>3126</v>
      </c>
      <c r="F4" t="s">
        <v>3125</v>
      </c>
      <c r="G4" t="s">
        <v>3125</v>
      </c>
      <c r="H4" t="s">
        <v>3127</v>
      </c>
      <c r="I4" t="s">
        <v>167</v>
      </c>
      <c r="J4" t="s">
        <v>3128</v>
      </c>
      <c r="K4" t="s">
        <v>779</v>
      </c>
      <c r="L4" t="s">
        <v>766</v>
      </c>
      <c r="M4" t="s">
        <v>164</v>
      </c>
      <c r="N4" t="s">
        <v>780</v>
      </c>
      <c r="O4" t="s">
        <v>3129</v>
      </c>
      <c r="P4" t="s">
        <v>3125</v>
      </c>
      <c r="Q4" s="51" t="str">
        <f t="shared" ref="Q4:Q67" si="0">LEFT(O4,1)</f>
        <v>3</v>
      </c>
      <c r="R4" s="51" t="str">
        <f>IF(M4="","",IF(AND(M4&lt;&gt;'Tabelas auxiliares'!$B$236,M4&lt;&gt;'Tabelas auxiliares'!$B$237,M4&lt;&gt;'Tabelas auxiliares'!$C$236,M4&lt;&gt;'Tabelas auxiliares'!$C$237,M4&lt;&gt;'Tabelas auxiliares'!$D$236),"FOLHA DE PESSOAL",IF(Q4='Tabelas auxiliares'!$A$237,"CUSTEIO",IF(Q4='Tabelas auxiliares'!$A$236,"INVESTIMENTO","ERRO - VERIFICAR"))))</f>
        <v>CUSTEIO</v>
      </c>
      <c r="S4" s="64">
        <f>IF(SUM(T4:X4)=0,"",SUM(T4:X4))</f>
        <v>117580</v>
      </c>
      <c r="U4" s="44">
        <v>117580</v>
      </c>
    </row>
    <row r="5" spans="1:24" x14ac:dyDescent="0.25">
      <c r="A5" t="s">
        <v>3123</v>
      </c>
      <c r="B5" t="s">
        <v>3124</v>
      </c>
      <c r="C5" t="s">
        <v>3125</v>
      </c>
      <c r="D5" t="s">
        <v>3126</v>
      </c>
      <c r="E5" t="s">
        <v>3126</v>
      </c>
      <c r="F5" t="s">
        <v>3125</v>
      </c>
      <c r="G5" t="s">
        <v>3125</v>
      </c>
      <c r="H5" t="s">
        <v>3127</v>
      </c>
      <c r="I5" t="s">
        <v>167</v>
      </c>
      <c r="J5" t="s">
        <v>3128</v>
      </c>
      <c r="K5" t="s">
        <v>779</v>
      </c>
      <c r="L5" t="s">
        <v>766</v>
      </c>
      <c r="M5" t="s">
        <v>164</v>
      </c>
      <c r="N5" t="s">
        <v>780</v>
      </c>
      <c r="O5" t="s">
        <v>3130</v>
      </c>
      <c r="P5" t="s">
        <v>3125</v>
      </c>
      <c r="Q5" s="51" t="str">
        <f t="shared" si="0"/>
        <v>3</v>
      </c>
      <c r="R5" s="51" t="str">
        <f>IF(M5="","",IF(AND(M5&lt;&gt;'Tabelas auxiliares'!$B$236,M5&lt;&gt;'Tabelas auxiliares'!$B$237,M5&lt;&gt;'Tabelas auxiliares'!$C$236,M5&lt;&gt;'Tabelas auxiliares'!$C$237,M5&lt;&gt;'Tabelas auxiliares'!$D$236),"FOLHA DE PESSOAL",IF(Q5='Tabelas auxiliares'!$A$237,"CUSTEIO",IF(Q5='Tabelas auxiliares'!$A$236,"INVESTIMENTO","ERRO - VERIFICAR"))))</f>
        <v>CUSTEIO</v>
      </c>
      <c r="S5" s="64">
        <f t="shared" ref="S5:S68" si="1">IF(SUM(T5:X5)=0,"",SUM(T5:X5))</f>
        <v>652041.05000000005</v>
      </c>
      <c r="T5" s="44">
        <v>72781.05</v>
      </c>
      <c r="U5" s="44">
        <v>579260</v>
      </c>
    </row>
    <row r="6" spans="1:24" x14ac:dyDescent="0.25">
      <c r="A6" t="s">
        <v>3123</v>
      </c>
      <c r="B6" t="s">
        <v>3124</v>
      </c>
      <c r="C6" t="s">
        <v>1400</v>
      </c>
      <c r="D6" t="s">
        <v>3131</v>
      </c>
      <c r="E6" t="s">
        <v>3132</v>
      </c>
      <c r="F6" t="s">
        <v>3133</v>
      </c>
      <c r="G6" t="s">
        <v>3134</v>
      </c>
      <c r="H6" t="s">
        <v>3127</v>
      </c>
      <c r="I6" t="s">
        <v>167</v>
      </c>
      <c r="J6" t="s">
        <v>3128</v>
      </c>
      <c r="K6" t="s">
        <v>779</v>
      </c>
      <c r="L6" t="s">
        <v>766</v>
      </c>
      <c r="M6" t="s">
        <v>164</v>
      </c>
      <c r="N6" t="s">
        <v>780</v>
      </c>
      <c r="O6" t="s">
        <v>3135</v>
      </c>
      <c r="P6" t="s">
        <v>3136</v>
      </c>
      <c r="Q6" s="51" t="str">
        <f t="shared" si="0"/>
        <v>4</v>
      </c>
      <c r="R6" s="51" t="str">
        <f>IF(M6="","",IF(AND(M6&lt;&gt;'Tabelas auxiliares'!$B$236,M6&lt;&gt;'Tabelas auxiliares'!$B$237,M6&lt;&gt;'Tabelas auxiliares'!$C$236,M6&lt;&gt;'Tabelas auxiliares'!$C$237,M6&lt;&gt;'Tabelas auxiliares'!$D$236),"FOLHA DE PESSOAL",IF(Q6='Tabelas auxiliares'!$A$237,"CUSTEIO",IF(Q6='Tabelas auxiliares'!$A$236,"INVESTIMENTO","ERRO - VERIFICAR"))))</f>
        <v>INVESTIMENTO</v>
      </c>
      <c r="S6" s="64">
        <f t="shared" si="1"/>
        <v>244536.62</v>
      </c>
      <c r="V6" s="44">
        <v>52270.39</v>
      </c>
      <c r="X6" s="44">
        <v>192266.23</v>
      </c>
    </row>
    <row r="7" spans="1:24" x14ac:dyDescent="0.25">
      <c r="A7" t="s">
        <v>3123</v>
      </c>
      <c r="B7" t="s">
        <v>3124</v>
      </c>
      <c r="C7" t="s">
        <v>612</v>
      </c>
      <c r="D7" t="s">
        <v>3137</v>
      </c>
      <c r="E7" t="s">
        <v>3138</v>
      </c>
      <c r="F7" t="s">
        <v>3139</v>
      </c>
      <c r="G7" t="s">
        <v>3140</v>
      </c>
      <c r="H7" t="s">
        <v>3127</v>
      </c>
      <c r="I7" t="s">
        <v>167</v>
      </c>
      <c r="J7" t="s">
        <v>3128</v>
      </c>
      <c r="K7" t="s">
        <v>779</v>
      </c>
      <c r="L7" t="s">
        <v>766</v>
      </c>
      <c r="M7" t="s">
        <v>164</v>
      </c>
      <c r="N7" t="s">
        <v>780</v>
      </c>
      <c r="O7" t="s">
        <v>1310</v>
      </c>
      <c r="P7" t="s">
        <v>1311</v>
      </c>
      <c r="Q7" s="51" t="str">
        <f t="shared" si="0"/>
        <v>4</v>
      </c>
      <c r="R7" s="51" t="str">
        <f>IF(M7="","",IF(AND(M7&lt;&gt;'Tabelas auxiliares'!$B$236,M7&lt;&gt;'Tabelas auxiliares'!$B$237,M7&lt;&gt;'Tabelas auxiliares'!$C$236,M7&lt;&gt;'Tabelas auxiliares'!$C$237,M7&lt;&gt;'Tabelas auxiliares'!$D$236),"FOLHA DE PESSOAL",IF(Q7='Tabelas auxiliares'!$A$237,"CUSTEIO",IF(Q7='Tabelas auxiliares'!$A$236,"INVESTIMENTO","ERRO - VERIFICAR"))))</f>
        <v>INVESTIMENTO</v>
      </c>
      <c r="S7" s="64">
        <f t="shared" si="1"/>
        <v>2232896.9</v>
      </c>
      <c r="V7" s="44">
        <v>420249.86</v>
      </c>
      <c r="X7" s="44">
        <v>1812647.04</v>
      </c>
    </row>
    <row r="8" spans="1:24" x14ac:dyDescent="0.25">
      <c r="A8" t="s">
        <v>3123</v>
      </c>
      <c r="B8" t="s">
        <v>3124</v>
      </c>
      <c r="C8" t="s">
        <v>829</v>
      </c>
      <c r="D8" t="s">
        <v>1825</v>
      </c>
      <c r="E8" t="s">
        <v>3141</v>
      </c>
      <c r="F8" t="s">
        <v>3142</v>
      </c>
      <c r="G8" t="s">
        <v>1828</v>
      </c>
      <c r="H8" t="s">
        <v>3127</v>
      </c>
      <c r="I8" t="s">
        <v>167</v>
      </c>
      <c r="J8" t="s">
        <v>3128</v>
      </c>
      <c r="K8" t="s">
        <v>779</v>
      </c>
      <c r="L8" t="s">
        <v>766</v>
      </c>
      <c r="M8" t="s">
        <v>164</v>
      </c>
      <c r="N8" t="s">
        <v>780</v>
      </c>
      <c r="O8" t="s">
        <v>1310</v>
      </c>
      <c r="P8" t="s">
        <v>1311</v>
      </c>
      <c r="Q8" s="51" t="str">
        <f t="shared" si="0"/>
        <v>4</v>
      </c>
      <c r="R8" s="51" t="str">
        <f>IF(M8="","",IF(AND(M8&lt;&gt;'Tabelas auxiliares'!$B$236,M8&lt;&gt;'Tabelas auxiliares'!$B$237,M8&lt;&gt;'Tabelas auxiliares'!$C$236,M8&lt;&gt;'Tabelas auxiliares'!$C$237,M8&lt;&gt;'Tabelas auxiliares'!$D$236),"FOLHA DE PESSOAL",IF(Q8='Tabelas auxiliares'!$A$237,"CUSTEIO",IF(Q8='Tabelas auxiliares'!$A$236,"INVESTIMENTO","ERRO - VERIFICAR"))))</f>
        <v>INVESTIMENTO</v>
      </c>
      <c r="S8" s="64">
        <f t="shared" si="1"/>
        <v>334607.05000000005</v>
      </c>
      <c r="V8" s="44">
        <v>56656.59</v>
      </c>
      <c r="X8" s="44">
        <v>277950.46000000002</v>
      </c>
    </row>
    <row r="9" spans="1:24" x14ac:dyDescent="0.25">
      <c r="A9" t="s">
        <v>3123</v>
      </c>
      <c r="B9" t="s">
        <v>3124</v>
      </c>
      <c r="C9" t="s">
        <v>832</v>
      </c>
      <c r="D9" t="s">
        <v>3143</v>
      </c>
      <c r="E9" t="s">
        <v>3144</v>
      </c>
      <c r="F9" t="s">
        <v>3145</v>
      </c>
      <c r="G9" t="s">
        <v>3146</v>
      </c>
      <c r="H9" t="s">
        <v>3127</v>
      </c>
      <c r="I9" t="s">
        <v>167</v>
      </c>
      <c r="J9" t="s">
        <v>3128</v>
      </c>
      <c r="K9" t="s">
        <v>779</v>
      </c>
      <c r="L9" t="s">
        <v>766</v>
      </c>
      <c r="M9" t="s">
        <v>164</v>
      </c>
      <c r="N9" t="s">
        <v>780</v>
      </c>
      <c r="O9" t="s">
        <v>2606</v>
      </c>
      <c r="P9" t="s">
        <v>2607</v>
      </c>
      <c r="Q9" s="51" t="str">
        <f t="shared" si="0"/>
        <v>3</v>
      </c>
      <c r="R9" s="51" t="str">
        <f>IF(M9="","",IF(AND(M9&lt;&gt;'Tabelas auxiliares'!$B$236,M9&lt;&gt;'Tabelas auxiliares'!$B$237,M9&lt;&gt;'Tabelas auxiliares'!$C$236,M9&lt;&gt;'Tabelas auxiliares'!$C$237,M9&lt;&gt;'Tabelas auxiliares'!$D$236),"FOLHA DE PESSOAL",IF(Q9='Tabelas auxiliares'!$A$237,"CUSTEIO",IF(Q9='Tabelas auxiliares'!$A$236,"INVESTIMENTO","ERRO - VERIFICAR"))))</f>
        <v>CUSTEIO</v>
      </c>
      <c r="S9" s="64">
        <f t="shared" si="1"/>
        <v>738737</v>
      </c>
      <c r="V9" s="44">
        <v>738737</v>
      </c>
    </row>
    <row r="10" spans="1:24" x14ac:dyDescent="0.25">
      <c r="A10" t="s">
        <v>3123</v>
      </c>
      <c r="B10" t="s">
        <v>3124</v>
      </c>
      <c r="C10" t="s">
        <v>790</v>
      </c>
      <c r="D10" t="s">
        <v>3147</v>
      </c>
      <c r="E10" t="s">
        <v>3148</v>
      </c>
      <c r="F10" t="s">
        <v>3149</v>
      </c>
      <c r="G10" t="s">
        <v>3150</v>
      </c>
      <c r="H10" t="s">
        <v>3127</v>
      </c>
      <c r="I10" t="s">
        <v>167</v>
      </c>
      <c r="J10" t="s">
        <v>3128</v>
      </c>
      <c r="K10" t="s">
        <v>779</v>
      </c>
      <c r="L10" t="s">
        <v>766</v>
      </c>
      <c r="M10" t="s">
        <v>164</v>
      </c>
      <c r="N10" t="s">
        <v>780</v>
      </c>
      <c r="O10" t="s">
        <v>2606</v>
      </c>
      <c r="P10" t="s">
        <v>2607</v>
      </c>
      <c r="Q10" s="51" t="str">
        <f t="shared" si="0"/>
        <v>3</v>
      </c>
      <c r="R10" s="51" t="str">
        <f>IF(M10="","",IF(AND(M10&lt;&gt;'Tabelas auxiliares'!$B$236,M10&lt;&gt;'Tabelas auxiliares'!$B$237,M10&lt;&gt;'Tabelas auxiliares'!$C$236,M10&lt;&gt;'Tabelas auxiliares'!$C$237,M10&lt;&gt;'Tabelas auxiliares'!$D$236),"FOLHA DE PESSOAL",IF(Q10='Tabelas auxiliares'!$A$237,"CUSTEIO",IF(Q10='Tabelas auxiliares'!$A$236,"INVESTIMENTO","ERRO - VERIFICAR"))))</f>
        <v>CUSTEIO</v>
      </c>
      <c r="S10" s="64">
        <f t="shared" si="1"/>
        <v>92964</v>
      </c>
      <c r="V10" s="44">
        <v>92964</v>
      </c>
    </row>
    <row r="11" spans="1:24" x14ac:dyDescent="0.25">
      <c r="A11" t="s">
        <v>3151</v>
      </c>
      <c r="B11" t="s">
        <v>3152</v>
      </c>
      <c r="C11" t="s">
        <v>3125</v>
      </c>
      <c r="D11" t="s">
        <v>3126</v>
      </c>
      <c r="E11" t="s">
        <v>3126</v>
      </c>
      <c r="F11" t="s">
        <v>3125</v>
      </c>
      <c r="G11" t="s">
        <v>3125</v>
      </c>
      <c r="H11" t="s">
        <v>3153</v>
      </c>
      <c r="I11" t="s">
        <v>167</v>
      </c>
      <c r="J11" t="s">
        <v>3154</v>
      </c>
      <c r="K11" t="s">
        <v>597</v>
      </c>
      <c r="L11" t="s">
        <v>3155</v>
      </c>
      <c r="M11" t="s">
        <v>582</v>
      </c>
      <c r="N11" t="s">
        <v>3156</v>
      </c>
      <c r="O11" t="s">
        <v>3157</v>
      </c>
      <c r="P11" t="s">
        <v>3125</v>
      </c>
      <c r="Q11" s="51" t="str">
        <f t="shared" si="0"/>
        <v>4</v>
      </c>
      <c r="R11" s="51" t="str">
        <f>IF(M11="","",IF(AND(M11&lt;&gt;'Tabelas auxiliares'!$B$236,M11&lt;&gt;'Tabelas auxiliares'!$B$237,M11&lt;&gt;'Tabelas auxiliares'!$C$236,M11&lt;&gt;'Tabelas auxiliares'!$C$237,M11&lt;&gt;'Tabelas auxiliares'!$D$236),"FOLHA DE PESSOAL",IF(Q11='Tabelas auxiliares'!$A$237,"CUSTEIO",IF(Q11='Tabelas auxiliares'!$A$236,"INVESTIMENTO","ERRO - VERIFICAR"))))</f>
        <v>INVESTIMENTO</v>
      </c>
      <c r="S11" s="64">
        <f t="shared" si="1"/>
        <v>185</v>
      </c>
      <c r="T11" s="44">
        <v>185</v>
      </c>
    </row>
    <row r="12" spans="1:24" x14ac:dyDescent="0.25">
      <c r="A12" t="s">
        <v>3151</v>
      </c>
      <c r="B12" t="s">
        <v>3152</v>
      </c>
      <c r="C12" t="s">
        <v>782</v>
      </c>
      <c r="D12" t="s">
        <v>3079</v>
      </c>
      <c r="E12" t="s">
        <v>3158</v>
      </c>
      <c r="F12" t="s">
        <v>3159</v>
      </c>
      <c r="G12" t="s">
        <v>3160</v>
      </c>
      <c r="H12" t="s">
        <v>3153</v>
      </c>
      <c r="I12" t="s">
        <v>167</v>
      </c>
      <c r="J12" t="s">
        <v>3154</v>
      </c>
      <c r="K12" t="s">
        <v>3161</v>
      </c>
      <c r="L12" t="s">
        <v>3162</v>
      </c>
      <c r="M12" t="s">
        <v>164</v>
      </c>
      <c r="N12" t="s">
        <v>3163</v>
      </c>
      <c r="O12" t="s">
        <v>3164</v>
      </c>
      <c r="P12" t="s">
        <v>3165</v>
      </c>
      <c r="Q12" s="51" t="str">
        <f t="shared" si="0"/>
        <v>4</v>
      </c>
      <c r="R12" s="51" t="str">
        <f>IF(M12="","",IF(AND(M12&lt;&gt;'Tabelas auxiliares'!$B$236,M12&lt;&gt;'Tabelas auxiliares'!$B$237,M12&lt;&gt;'Tabelas auxiliares'!$C$236,M12&lt;&gt;'Tabelas auxiliares'!$C$237,M12&lt;&gt;'Tabelas auxiliares'!$D$236),"FOLHA DE PESSOAL",IF(Q12='Tabelas auxiliares'!$A$237,"CUSTEIO",IF(Q12='Tabelas auxiliares'!$A$236,"INVESTIMENTO","ERRO - VERIFICAR"))))</f>
        <v>INVESTIMENTO</v>
      </c>
      <c r="S12" s="64">
        <f t="shared" si="1"/>
        <v>4835377.33</v>
      </c>
      <c r="V12" s="44">
        <v>4835377.33</v>
      </c>
    </row>
    <row r="13" spans="1:24" x14ac:dyDescent="0.25">
      <c r="A13" t="s">
        <v>3151</v>
      </c>
      <c r="B13" t="s">
        <v>3152</v>
      </c>
      <c r="C13" t="s">
        <v>1103</v>
      </c>
      <c r="D13" t="s">
        <v>3166</v>
      </c>
      <c r="E13" t="s">
        <v>3167</v>
      </c>
      <c r="F13" t="s">
        <v>3168</v>
      </c>
      <c r="G13" t="s">
        <v>1834</v>
      </c>
      <c r="H13" t="s">
        <v>3153</v>
      </c>
      <c r="I13" t="s">
        <v>167</v>
      </c>
      <c r="J13" t="s">
        <v>3154</v>
      </c>
      <c r="K13" t="s">
        <v>597</v>
      </c>
      <c r="L13" t="s">
        <v>3155</v>
      </c>
      <c r="M13" t="s">
        <v>582</v>
      </c>
      <c r="N13" t="s">
        <v>3156</v>
      </c>
      <c r="O13" t="s">
        <v>3169</v>
      </c>
      <c r="P13" t="s">
        <v>3170</v>
      </c>
      <c r="Q13" s="51" t="str">
        <f t="shared" si="0"/>
        <v>4</v>
      </c>
      <c r="R13" s="51" t="str">
        <f>IF(M13="","",IF(AND(M13&lt;&gt;'Tabelas auxiliares'!$B$236,M13&lt;&gt;'Tabelas auxiliares'!$B$237,M13&lt;&gt;'Tabelas auxiliares'!$C$236,M13&lt;&gt;'Tabelas auxiliares'!$C$237,M13&lt;&gt;'Tabelas auxiliares'!$D$236),"FOLHA DE PESSOAL",IF(Q13='Tabelas auxiliares'!$A$237,"CUSTEIO",IF(Q13='Tabelas auxiliares'!$A$236,"INVESTIMENTO","ERRO - VERIFICAR"))))</f>
        <v>INVESTIMENTO</v>
      </c>
      <c r="S13" s="64">
        <f t="shared" si="1"/>
        <v>98920</v>
      </c>
      <c r="V13" s="44">
        <v>98920</v>
      </c>
    </row>
    <row r="14" spans="1:24" x14ac:dyDescent="0.25">
      <c r="A14" t="s">
        <v>3151</v>
      </c>
      <c r="B14" t="s">
        <v>3152</v>
      </c>
      <c r="C14" t="s">
        <v>1103</v>
      </c>
      <c r="D14" t="s">
        <v>3166</v>
      </c>
      <c r="E14" t="s">
        <v>3167</v>
      </c>
      <c r="F14" t="s">
        <v>3168</v>
      </c>
      <c r="G14" t="s">
        <v>1834</v>
      </c>
      <c r="H14" t="s">
        <v>3153</v>
      </c>
      <c r="I14" t="s">
        <v>167</v>
      </c>
      <c r="J14" t="s">
        <v>3154</v>
      </c>
      <c r="K14" t="s">
        <v>597</v>
      </c>
      <c r="L14" t="s">
        <v>3155</v>
      </c>
      <c r="M14" t="s">
        <v>582</v>
      </c>
      <c r="N14" t="s">
        <v>3156</v>
      </c>
      <c r="O14" t="s">
        <v>1310</v>
      </c>
      <c r="P14" t="s">
        <v>1311</v>
      </c>
      <c r="Q14" s="51" t="str">
        <f t="shared" si="0"/>
        <v>4</v>
      </c>
      <c r="R14" s="51" t="str">
        <f>IF(M14="","",IF(AND(M14&lt;&gt;'Tabelas auxiliares'!$B$236,M14&lt;&gt;'Tabelas auxiliares'!$B$237,M14&lt;&gt;'Tabelas auxiliares'!$C$236,M14&lt;&gt;'Tabelas auxiliares'!$C$237,M14&lt;&gt;'Tabelas auxiliares'!$D$236),"FOLHA DE PESSOAL",IF(Q14='Tabelas auxiliares'!$A$237,"CUSTEIO",IF(Q14='Tabelas auxiliares'!$A$236,"INVESTIMENTO","ERRO - VERIFICAR"))))</f>
        <v>INVESTIMENTO</v>
      </c>
      <c r="S14" s="64">
        <f t="shared" si="1"/>
        <v>22780</v>
      </c>
      <c r="V14" s="44">
        <v>22780</v>
      </c>
    </row>
    <row r="15" spans="1:24" x14ac:dyDescent="0.25">
      <c r="A15" t="s">
        <v>3151</v>
      </c>
      <c r="B15" t="s">
        <v>3152</v>
      </c>
      <c r="C15" t="s">
        <v>790</v>
      </c>
      <c r="D15" t="s">
        <v>3079</v>
      </c>
      <c r="E15" t="s">
        <v>3171</v>
      </c>
      <c r="F15" t="s">
        <v>3159</v>
      </c>
      <c r="G15" t="s">
        <v>3160</v>
      </c>
      <c r="H15" t="s">
        <v>3153</v>
      </c>
      <c r="I15" t="s">
        <v>167</v>
      </c>
      <c r="J15" t="s">
        <v>3154</v>
      </c>
      <c r="K15" t="s">
        <v>3161</v>
      </c>
      <c r="L15" t="s">
        <v>3162</v>
      </c>
      <c r="M15" t="s">
        <v>164</v>
      </c>
      <c r="N15" t="s">
        <v>3163</v>
      </c>
      <c r="O15" t="s">
        <v>3164</v>
      </c>
      <c r="P15" t="s">
        <v>3165</v>
      </c>
      <c r="Q15" s="51" t="str">
        <f t="shared" si="0"/>
        <v>4</v>
      </c>
      <c r="R15" s="51" t="str">
        <f>IF(M15="","",IF(AND(M15&lt;&gt;'Tabelas auxiliares'!$B$236,M15&lt;&gt;'Tabelas auxiliares'!$B$237,M15&lt;&gt;'Tabelas auxiliares'!$C$236,M15&lt;&gt;'Tabelas auxiliares'!$C$237,M15&lt;&gt;'Tabelas auxiliares'!$D$236),"FOLHA DE PESSOAL",IF(Q15='Tabelas auxiliares'!$A$237,"CUSTEIO",IF(Q15='Tabelas auxiliares'!$A$236,"INVESTIMENTO","ERRO - VERIFICAR"))))</f>
        <v>INVESTIMENTO</v>
      </c>
      <c r="S15" s="64">
        <f t="shared" si="1"/>
        <v>1876025.17</v>
      </c>
      <c r="V15" s="44">
        <v>1876025.17</v>
      </c>
    </row>
    <row r="16" spans="1:24" x14ac:dyDescent="0.25">
      <c r="A16" t="s">
        <v>3151</v>
      </c>
      <c r="B16" t="s">
        <v>3152</v>
      </c>
      <c r="C16" t="s">
        <v>790</v>
      </c>
      <c r="D16" t="s">
        <v>3079</v>
      </c>
      <c r="E16" t="s">
        <v>3172</v>
      </c>
      <c r="F16" t="s">
        <v>3159</v>
      </c>
      <c r="G16" t="s">
        <v>3160</v>
      </c>
      <c r="H16" t="s">
        <v>3153</v>
      </c>
      <c r="I16" t="s">
        <v>167</v>
      </c>
      <c r="J16" t="s">
        <v>3154</v>
      </c>
      <c r="K16" t="s">
        <v>3161</v>
      </c>
      <c r="L16" t="s">
        <v>3162</v>
      </c>
      <c r="M16" t="s">
        <v>164</v>
      </c>
      <c r="N16" t="s">
        <v>3163</v>
      </c>
      <c r="O16" t="s">
        <v>3164</v>
      </c>
      <c r="P16" t="s">
        <v>3165</v>
      </c>
      <c r="Q16" s="51" t="str">
        <f t="shared" si="0"/>
        <v>4</v>
      </c>
      <c r="R16" s="51" t="str">
        <f>IF(M16="","",IF(AND(M16&lt;&gt;'Tabelas auxiliares'!$B$236,M16&lt;&gt;'Tabelas auxiliares'!$B$237,M16&lt;&gt;'Tabelas auxiliares'!$C$236,M16&lt;&gt;'Tabelas auxiliares'!$C$237,M16&lt;&gt;'Tabelas auxiliares'!$D$236),"FOLHA DE PESSOAL",IF(Q16='Tabelas auxiliares'!$A$237,"CUSTEIO",IF(Q16='Tabelas auxiliares'!$A$236,"INVESTIMENTO","ERRO - VERIFICAR"))))</f>
        <v>INVESTIMENTO</v>
      </c>
      <c r="S16" s="64">
        <f t="shared" si="1"/>
        <v>7227526.5</v>
      </c>
      <c r="V16" s="44">
        <v>7227526.5</v>
      </c>
    </row>
    <row r="17" spans="1:24" x14ac:dyDescent="0.25">
      <c r="A17" t="s">
        <v>3151</v>
      </c>
      <c r="B17" t="s">
        <v>3152</v>
      </c>
      <c r="C17" t="s">
        <v>1329</v>
      </c>
      <c r="D17" t="s">
        <v>3173</v>
      </c>
      <c r="E17" t="s">
        <v>3174</v>
      </c>
      <c r="F17" t="s">
        <v>3175</v>
      </c>
      <c r="G17" t="s">
        <v>3176</v>
      </c>
      <c r="H17" t="s">
        <v>3177</v>
      </c>
      <c r="I17" t="s">
        <v>3178</v>
      </c>
      <c r="J17" t="s">
        <v>3179</v>
      </c>
      <c r="K17" t="s">
        <v>3161</v>
      </c>
      <c r="L17" t="s">
        <v>3180</v>
      </c>
      <c r="M17" t="s">
        <v>164</v>
      </c>
      <c r="N17" t="s">
        <v>3181</v>
      </c>
      <c r="O17" t="s">
        <v>1631</v>
      </c>
      <c r="P17" t="s">
        <v>1632</v>
      </c>
      <c r="Q17" s="51" t="str">
        <f t="shared" si="0"/>
        <v>3</v>
      </c>
      <c r="R17" s="51" t="str">
        <f>IF(M17="","",IF(AND(M17&lt;&gt;'Tabelas auxiliares'!$B$236,M17&lt;&gt;'Tabelas auxiliares'!$B$237,M17&lt;&gt;'Tabelas auxiliares'!$C$236,M17&lt;&gt;'Tabelas auxiliares'!$C$237,M17&lt;&gt;'Tabelas auxiliares'!$D$236),"FOLHA DE PESSOAL",IF(Q17='Tabelas auxiliares'!$A$237,"CUSTEIO",IF(Q17='Tabelas auxiliares'!$A$236,"INVESTIMENTO","ERRO - VERIFICAR"))))</f>
        <v>CUSTEIO</v>
      </c>
      <c r="S17" s="64">
        <f t="shared" si="1"/>
        <v>2000000</v>
      </c>
      <c r="V17" s="44">
        <v>2000000</v>
      </c>
    </row>
    <row r="18" spans="1:24" x14ac:dyDescent="0.25">
      <c r="A18" t="s">
        <v>3151</v>
      </c>
      <c r="B18" t="s">
        <v>3152</v>
      </c>
      <c r="C18" t="s">
        <v>1329</v>
      </c>
      <c r="D18" t="s">
        <v>3182</v>
      </c>
      <c r="E18" t="s">
        <v>3183</v>
      </c>
      <c r="F18" t="s">
        <v>3184</v>
      </c>
      <c r="G18" t="s">
        <v>3185</v>
      </c>
      <c r="H18" t="s">
        <v>3177</v>
      </c>
      <c r="I18" t="s">
        <v>3178</v>
      </c>
      <c r="J18" t="s">
        <v>3179</v>
      </c>
      <c r="K18" t="s">
        <v>3161</v>
      </c>
      <c r="L18" t="s">
        <v>3180</v>
      </c>
      <c r="M18" t="s">
        <v>164</v>
      </c>
      <c r="N18" t="s">
        <v>3181</v>
      </c>
      <c r="O18" t="s">
        <v>1631</v>
      </c>
      <c r="P18" t="s">
        <v>1632</v>
      </c>
      <c r="Q18" s="51" t="str">
        <f t="shared" si="0"/>
        <v>3</v>
      </c>
      <c r="R18" s="51" t="str">
        <f>IF(M18="","",IF(AND(M18&lt;&gt;'Tabelas auxiliares'!$B$236,M18&lt;&gt;'Tabelas auxiliares'!$B$237,M18&lt;&gt;'Tabelas auxiliares'!$C$236,M18&lt;&gt;'Tabelas auxiliares'!$C$237,M18&lt;&gt;'Tabelas auxiliares'!$D$236),"FOLHA DE PESSOAL",IF(Q18='Tabelas auxiliares'!$A$237,"CUSTEIO",IF(Q18='Tabelas auxiliares'!$A$236,"INVESTIMENTO","ERRO - VERIFICAR"))))</f>
        <v>CUSTEIO</v>
      </c>
      <c r="S18" s="64">
        <f t="shared" si="1"/>
        <v>1000000</v>
      </c>
      <c r="V18" s="44">
        <v>1000000</v>
      </c>
    </row>
    <row r="19" spans="1:24" x14ac:dyDescent="0.25">
      <c r="A19" t="s">
        <v>3186</v>
      </c>
      <c r="B19" t="s">
        <v>3187</v>
      </c>
      <c r="C19" t="s">
        <v>3125</v>
      </c>
      <c r="D19" t="s">
        <v>3126</v>
      </c>
      <c r="E19" t="s">
        <v>3126</v>
      </c>
      <c r="F19" t="s">
        <v>3125</v>
      </c>
      <c r="G19" t="s">
        <v>3125</v>
      </c>
      <c r="H19" t="s">
        <v>166</v>
      </c>
      <c r="I19" t="s">
        <v>167</v>
      </c>
      <c r="J19" t="s">
        <v>200</v>
      </c>
      <c r="K19" t="s">
        <v>119</v>
      </c>
      <c r="L19" t="s">
        <v>3188</v>
      </c>
      <c r="M19" t="s">
        <v>164</v>
      </c>
      <c r="N19" t="s">
        <v>3189</v>
      </c>
      <c r="O19" t="s">
        <v>3190</v>
      </c>
      <c r="P19" t="s">
        <v>3125</v>
      </c>
      <c r="Q19" s="51" t="str">
        <f t="shared" si="0"/>
        <v>3</v>
      </c>
      <c r="R19" s="51" t="str">
        <f>IF(M19="","",IF(AND(M19&lt;&gt;'Tabelas auxiliares'!$B$236,M19&lt;&gt;'Tabelas auxiliares'!$B$237,M19&lt;&gt;'Tabelas auxiliares'!$C$236,M19&lt;&gt;'Tabelas auxiliares'!$C$237,M19&lt;&gt;'Tabelas auxiliares'!$D$236),"FOLHA DE PESSOAL",IF(Q19='Tabelas auxiliares'!$A$237,"CUSTEIO",IF(Q19='Tabelas auxiliares'!$A$236,"INVESTIMENTO","ERRO - VERIFICAR"))))</f>
        <v>CUSTEIO</v>
      </c>
      <c r="S19" s="64">
        <f t="shared" si="1"/>
        <v>0.02</v>
      </c>
      <c r="T19" s="44">
        <v>0.02</v>
      </c>
    </row>
    <row r="20" spans="1:24" x14ac:dyDescent="0.25">
      <c r="A20" t="s">
        <v>3186</v>
      </c>
      <c r="B20" t="s">
        <v>3187</v>
      </c>
      <c r="C20" t="s">
        <v>1475</v>
      </c>
      <c r="D20" t="s">
        <v>3191</v>
      </c>
      <c r="E20" t="s">
        <v>3192</v>
      </c>
      <c r="F20" t="s">
        <v>3193</v>
      </c>
      <c r="G20" t="s">
        <v>165</v>
      </c>
      <c r="H20" t="s">
        <v>166</v>
      </c>
      <c r="I20" t="s">
        <v>167</v>
      </c>
      <c r="J20" t="s">
        <v>200</v>
      </c>
      <c r="K20" t="s">
        <v>119</v>
      </c>
      <c r="L20" t="s">
        <v>3188</v>
      </c>
      <c r="M20" t="s">
        <v>164</v>
      </c>
      <c r="N20" t="s">
        <v>3189</v>
      </c>
      <c r="O20" t="s">
        <v>1744</v>
      </c>
      <c r="P20" t="s">
        <v>1745</v>
      </c>
      <c r="Q20" s="51" t="str">
        <f t="shared" si="0"/>
        <v>3</v>
      </c>
      <c r="R20" s="51" t="str">
        <f>IF(M20="","",IF(AND(M20&lt;&gt;'Tabelas auxiliares'!$B$236,M20&lt;&gt;'Tabelas auxiliares'!$B$237,M20&lt;&gt;'Tabelas auxiliares'!$C$236,M20&lt;&gt;'Tabelas auxiliares'!$C$237,M20&lt;&gt;'Tabelas auxiliares'!$D$236),"FOLHA DE PESSOAL",IF(Q20='Tabelas auxiliares'!$A$237,"CUSTEIO",IF(Q20='Tabelas auxiliares'!$A$236,"INVESTIMENTO","ERRO - VERIFICAR"))))</f>
        <v>CUSTEIO</v>
      </c>
      <c r="S20" s="64">
        <f t="shared" si="1"/>
        <v>1321.48</v>
      </c>
      <c r="X20" s="44">
        <v>1321.48</v>
      </c>
    </row>
    <row r="21" spans="1:24" x14ac:dyDescent="0.25">
      <c r="A21" t="s">
        <v>3194</v>
      </c>
      <c r="B21" t="s">
        <v>3195</v>
      </c>
      <c r="C21" t="s">
        <v>3125</v>
      </c>
      <c r="D21" t="s">
        <v>3126</v>
      </c>
      <c r="E21" t="s">
        <v>3126</v>
      </c>
      <c r="F21" t="s">
        <v>3125</v>
      </c>
      <c r="G21" t="s">
        <v>3125</v>
      </c>
      <c r="H21" t="s">
        <v>166</v>
      </c>
      <c r="I21" t="s">
        <v>167</v>
      </c>
      <c r="J21" t="s">
        <v>200</v>
      </c>
      <c r="K21" t="s">
        <v>119</v>
      </c>
      <c r="L21" t="s">
        <v>3196</v>
      </c>
      <c r="M21" t="s">
        <v>238</v>
      </c>
      <c r="N21" t="s">
        <v>783</v>
      </c>
      <c r="O21" t="s">
        <v>3197</v>
      </c>
      <c r="P21" t="s">
        <v>3125</v>
      </c>
      <c r="Q21" s="51" t="str">
        <f t="shared" si="0"/>
        <v>4</v>
      </c>
      <c r="R21" s="51" t="str">
        <f>IF(M21="","",IF(AND(M21&lt;&gt;'Tabelas auxiliares'!$B$236,M21&lt;&gt;'Tabelas auxiliares'!$B$237,M21&lt;&gt;'Tabelas auxiliares'!$C$236,M21&lt;&gt;'Tabelas auxiliares'!$C$237,M21&lt;&gt;'Tabelas auxiliares'!$D$236),"FOLHA DE PESSOAL",IF(Q21='Tabelas auxiliares'!$A$237,"CUSTEIO",IF(Q21='Tabelas auxiliares'!$A$236,"INVESTIMENTO","ERRO - VERIFICAR"))))</f>
        <v>INVESTIMENTO</v>
      </c>
      <c r="S21" s="64">
        <f t="shared" si="1"/>
        <v>30.26</v>
      </c>
      <c r="T21" s="44">
        <v>30.26</v>
      </c>
    </row>
    <row r="22" spans="1:24" x14ac:dyDescent="0.25">
      <c r="A22" t="s">
        <v>3194</v>
      </c>
      <c r="B22" t="s">
        <v>3195</v>
      </c>
      <c r="C22" t="s">
        <v>3125</v>
      </c>
      <c r="D22" t="s">
        <v>3126</v>
      </c>
      <c r="E22" t="s">
        <v>3126</v>
      </c>
      <c r="F22" t="s">
        <v>3125</v>
      </c>
      <c r="G22" t="s">
        <v>3125</v>
      </c>
      <c r="H22" t="s">
        <v>166</v>
      </c>
      <c r="I22" t="s">
        <v>167</v>
      </c>
      <c r="J22" t="s">
        <v>200</v>
      </c>
      <c r="K22" t="s">
        <v>119</v>
      </c>
      <c r="L22" t="s">
        <v>767</v>
      </c>
      <c r="M22" t="s">
        <v>238</v>
      </c>
      <c r="N22" t="s">
        <v>783</v>
      </c>
      <c r="O22" t="s">
        <v>3157</v>
      </c>
      <c r="P22" t="s">
        <v>3125</v>
      </c>
      <c r="Q22" s="51" t="str">
        <f t="shared" si="0"/>
        <v>4</v>
      </c>
      <c r="R22" s="51" t="str">
        <f>IF(M22="","",IF(AND(M22&lt;&gt;'Tabelas auxiliares'!$B$236,M22&lt;&gt;'Tabelas auxiliares'!$B$237,M22&lt;&gt;'Tabelas auxiliares'!$C$236,M22&lt;&gt;'Tabelas auxiliares'!$C$237,M22&lt;&gt;'Tabelas auxiliares'!$D$236),"FOLHA DE PESSOAL",IF(Q22='Tabelas auxiliares'!$A$237,"CUSTEIO",IF(Q22='Tabelas auxiliares'!$A$236,"INVESTIMENTO","ERRO - VERIFICAR"))))</f>
        <v>INVESTIMENTO</v>
      </c>
      <c r="S22" s="64">
        <f t="shared" si="1"/>
        <v>1106880</v>
      </c>
      <c r="T22" s="44">
        <v>888746.16</v>
      </c>
      <c r="U22" s="44">
        <v>218133.84</v>
      </c>
    </row>
    <row r="23" spans="1:24" x14ac:dyDescent="0.25">
      <c r="A23" t="s">
        <v>3194</v>
      </c>
      <c r="B23" t="s">
        <v>3195</v>
      </c>
      <c r="C23" t="s">
        <v>3125</v>
      </c>
      <c r="D23" t="s">
        <v>3126</v>
      </c>
      <c r="E23" t="s">
        <v>3126</v>
      </c>
      <c r="F23" t="s">
        <v>3125</v>
      </c>
      <c r="G23" t="s">
        <v>3125</v>
      </c>
      <c r="H23" t="s">
        <v>166</v>
      </c>
      <c r="I23" t="s">
        <v>167</v>
      </c>
      <c r="J23" t="s">
        <v>200</v>
      </c>
      <c r="K23" t="s">
        <v>3198</v>
      </c>
      <c r="L23" t="s">
        <v>3199</v>
      </c>
      <c r="M23" t="s">
        <v>164</v>
      </c>
      <c r="N23" t="s">
        <v>3200</v>
      </c>
      <c r="O23" t="s">
        <v>3190</v>
      </c>
      <c r="P23" t="s">
        <v>3125</v>
      </c>
      <c r="Q23" s="51" t="str">
        <f t="shared" si="0"/>
        <v>3</v>
      </c>
      <c r="R23" s="51" t="str">
        <f>IF(M23="","",IF(AND(M23&lt;&gt;'Tabelas auxiliares'!$B$236,M23&lt;&gt;'Tabelas auxiliares'!$B$237,M23&lt;&gt;'Tabelas auxiliares'!$C$236,M23&lt;&gt;'Tabelas auxiliares'!$C$237,M23&lt;&gt;'Tabelas auxiliares'!$D$236),"FOLHA DE PESSOAL",IF(Q23='Tabelas auxiliares'!$A$237,"CUSTEIO",IF(Q23='Tabelas auxiliares'!$A$236,"INVESTIMENTO","ERRO - VERIFICAR"))))</f>
        <v>CUSTEIO</v>
      </c>
      <c r="S23" s="64">
        <f t="shared" si="1"/>
        <v>4140.01</v>
      </c>
      <c r="T23" s="44">
        <v>4140.01</v>
      </c>
    </row>
    <row r="24" spans="1:24" x14ac:dyDescent="0.25">
      <c r="A24" t="s">
        <v>3194</v>
      </c>
      <c r="B24" t="s">
        <v>3195</v>
      </c>
      <c r="C24" t="s">
        <v>2426</v>
      </c>
      <c r="D24" t="s">
        <v>3079</v>
      </c>
      <c r="E24" t="s">
        <v>3201</v>
      </c>
      <c r="F24" t="s">
        <v>3081</v>
      </c>
      <c r="G24" t="s">
        <v>3160</v>
      </c>
      <c r="H24" t="s">
        <v>166</v>
      </c>
      <c r="I24" t="s">
        <v>167</v>
      </c>
      <c r="J24" t="s">
        <v>200</v>
      </c>
      <c r="K24" t="s">
        <v>119</v>
      </c>
      <c r="L24" t="s">
        <v>3196</v>
      </c>
      <c r="M24" t="s">
        <v>238</v>
      </c>
      <c r="N24" t="s">
        <v>783</v>
      </c>
      <c r="O24" t="s">
        <v>3164</v>
      </c>
      <c r="P24" t="s">
        <v>3165</v>
      </c>
      <c r="Q24" s="51" t="str">
        <f t="shared" si="0"/>
        <v>4</v>
      </c>
      <c r="R24" s="51" t="str">
        <f>IF(M24="","",IF(AND(M24&lt;&gt;'Tabelas auxiliares'!$B$236,M24&lt;&gt;'Tabelas auxiliares'!$B$237,M24&lt;&gt;'Tabelas auxiliares'!$C$236,M24&lt;&gt;'Tabelas auxiliares'!$C$237,M24&lt;&gt;'Tabelas auxiliares'!$D$236),"FOLHA DE PESSOAL",IF(Q24='Tabelas auxiliares'!$A$237,"CUSTEIO",IF(Q24='Tabelas auxiliares'!$A$236,"INVESTIMENTO","ERRO - VERIFICAR"))))</f>
        <v>INVESTIMENTO</v>
      </c>
      <c r="S24" s="64">
        <f t="shared" si="1"/>
        <v>4106334.3999999994</v>
      </c>
      <c r="V24" s="44">
        <v>1347319.68</v>
      </c>
      <c r="W24" s="44">
        <v>961259.21</v>
      </c>
      <c r="X24" s="44">
        <v>1797755.51</v>
      </c>
    </row>
    <row r="25" spans="1:24" x14ac:dyDescent="0.25">
      <c r="A25" t="s">
        <v>3194</v>
      </c>
      <c r="B25" t="s">
        <v>3195</v>
      </c>
      <c r="C25" t="s">
        <v>1443</v>
      </c>
      <c r="D25" t="s">
        <v>3202</v>
      </c>
      <c r="E25" t="s">
        <v>3203</v>
      </c>
      <c r="F25" t="s">
        <v>3204</v>
      </c>
      <c r="G25" t="s">
        <v>165</v>
      </c>
      <c r="H25" t="s">
        <v>166</v>
      </c>
      <c r="I25" t="s">
        <v>167</v>
      </c>
      <c r="J25" t="s">
        <v>200</v>
      </c>
      <c r="K25" t="s">
        <v>3198</v>
      </c>
      <c r="L25" t="s">
        <v>3199</v>
      </c>
      <c r="M25" t="s">
        <v>164</v>
      </c>
      <c r="N25" t="s">
        <v>3200</v>
      </c>
      <c r="O25" t="s">
        <v>1744</v>
      </c>
      <c r="P25" t="s">
        <v>1745</v>
      </c>
      <c r="Q25" s="51" t="str">
        <f t="shared" si="0"/>
        <v>3</v>
      </c>
      <c r="R25" s="51" t="str">
        <f>IF(M25="","",IF(AND(M25&lt;&gt;'Tabelas auxiliares'!$B$236,M25&lt;&gt;'Tabelas auxiliares'!$B$237,M25&lt;&gt;'Tabelas auxiliares'!$C$236,M25&lt;&gt;'Tabelas auxiliares'!$C$237,M25&lt;&gt;'Tabelas auxiliares'!$D$236),"FOLHA DE PESSOAL",IF(Q25='Tabelas auxiliares'!$A$237,"CUSTEIO",IF(Q25='Tabelas auxiliares'!$A$236,"INVESTIMENTO","ERRO - VERIFICAR"))))</f>
        <v>CUSTEIO</v>
      </c>
      <c r="S25" s="64">
        <f t="shared" si="1"/>
        <v>359.99</v>
      </c>
      <c r="X25" s="44">
        <v>359.99</v>
      </c>
    </row>
    <row r="26" spans="1:24" x14ac:dyDescent="0.25">
      <c r="A26" t="s">
        <v>3194</v>
      </c>
      <c r="B26" t="s">
        <v>3195</v>
      </c>
      <c r="C26" t="s">
        <v>1264</v>
      </c>
      <c r="D26" t="s">
        <v>3031</v>
      </c>
      <c r="E26" t="s">
        <v>3205</v>
      </c>
      <c r="F26" t="s">
        <v>3033</v>
      </c>
      <c r="G26" t="s">
        <v>3050</v>
      </c>
      <c r="H26" t="s">
        <v>166</v>
      </c>
      <c r="I26" t="s">
        <v>167</v>
      </c>
      <c r="J26" t="s">
        <v>200</v>
      </c>
      <c r="K26" t="s">
        <v>119</v>
      </c>
      <c r="L26" t="s">
        <v>767</v>
      </c>
      <c r="M26" t="s">
        <v>238</v>
      </c>
      <c r="N26" t="s">
        <v>783</v>
      </c>
      <c r="O26" t="s">
        <v>3169</v>
      </c>
      <c r="P26" t="s">
        <v>3170</v>
      </c>
      <c r="Q26" s="51" t="str">
        <f t="shared" si="0"/>
        <v>4</v>
      </c>
      <c r="R26" s="51" t="str">
        <f>IF(M26="","",IF(AND(M26&lt;&gt;'Tabelas auxiliares'!$B$236,M26&lt;&gt;'Tabelas auxiliares'!$B$237,M26&lt;&gt;'Tabelas auxiliares'!$C$236,M26&lt;&gt;'Tabelas auxiliares'!$C$237,M26&lt;&gt;'Tabelas auxiliares'!$D$236),"FOLHA DE PESSOAL",IF(Q26='Tabelas auxiliares'!$A$237,"CUSTEIO",IF(Q26='Tabelas auxiliares'!$A$236,"INVESTIMENTO","ERRO - VERIFICAR"))))</f>
        <v>INVESTIMENTO</v>
      </c>
      <c r="S26" s="64">
        <f t="shared" si="1"/>
        <v>25120</v>
      </c>
      <c r="X26" s="44">
        <v>25120</v>
      </c>
    </row>
    <row r="27" spans="1:24" x14ac:dyDescent="0.25">
      <c r="A27" t="s">
        <v>3194</v>
      </c>
      <c r="B27" t="s">
        <v>3195</v>
      </c>
      <c r="C27" t="s">
        <v>796</v>
      </c>
      <c r="D27" t="s">
        <v>3058</v>
      </c>
      <c r="E27" t="s">
        <v>3206</v>
      </c>
      <c r="F27" t="s">
        <v>3207</v>
      </c>
      <c r="G27" t="s">
        <v>3061</v>
      </c>
      <c r="H27" t="s">
        <v>166</v>
      </c>
      <c r="I27" t="s">
        <v>167</v>
      </c>
      <c r="J27" t="s">
        <v>200</v>
      </c>
      <c r="K27" t="s">
        <v>119</v>
      </c>
      <c r="L27" t="s">
        <v>767</v>
      </c>
      <c r="M27" t="s">
        <v>238</v>
      </c>
      <c r="N27" t="s">
        <v>783</v>
      </c>
      <c r="O27" t="s">
        <v>3056</v>
      </c>
      <c r="P27" t="s">
        <v>3057</v>
      </c>
      <c r="Q27" s="51" t="str">
        <f t="shared" si="0"/>
        <v>4</v>
      </c>
      <c r="R27" s="51" t="str">
        <f>IF(M27="","",IF(AND(M27&lt;&gt;'Tabelas auxiliares'!$B$236,M27&lt;&gt;'Tabelas auxiliares'!$B$237,M27&lt;&gt;'Tabelas auxiliares'!$C$236,M27&lt;&gt;'Tabelas auxiliares'!$C$237,M27&lt;&gt;'Tabelas auxiliares'!$D$236),"FOLHA DE PESSOAL",IF(Q27='Tabelas auxiliares'!$A$237,"CUSTEIO",IF(Q27='Tabelas auxiliares'!$A$236,"INVESTIMENTO","ERRO - VERIFICAR"))))</f>
        <v>INVESTIMENTO</v>
      </c>
      <c r="S27" s="64">
        <f t="shared" si="1"/>
        <v>1224000</v>
      </c>
      <c r="W27" s="44">
        <v>1224000</v>
      </c>
    </row>
    <row r="28" spans="1:24" x14ac:dyDescent="0.25">
      <c r="A28" t="s">
        <v>3194</v>
      </c>
      <c r="B28" t="s">
        <v>3195</v>
      </c>
      <c r="C28" t="s">
        <v>793</v>
      </c>
      <c r="D28" t="s">
        <v>2944</v>
      </c>
      <c r="E28" t="s">
        <v>3208</v>
      </c>
      <c r="F28" t="s">
        <v>3209</v>
      </c>
      <c r="G28" t="s">
        <v>2947</v>
      </c>
      <c r="H28" t="s">
        <v>166</v>
      </c>
      <c r="I28" t="s">
        <v>167</v>
      </c>
      <c r="J28" t="s">
        <v>200</v>
      </c>
      <c r="K28" t="s">
        <v>119</v>
      </c>
      <c r="L28" t="s">
        <v>3196</v>
      </c>
      <c r="M28" t="s">
        <v>238</v>
      </c>
      <c r="N28" t="s">
        <v>783</v>
      </c>
      <c r="O28" t="s">
        <v>2948</v>
      </c>
      <c r="P28" t="s">
        <v>2949</v>
      </c>
      <c r="Q28" s="51" t="str">
        <f t="shared" si="0"/>
        <v>4</v>
      </c>
      <c r="R28" s="51" t="str">
        <f>IF(M28="","",IF(AND(M28&lt;&gt;'Tabelas auxiliares'!$B$236,M28&lt;&gt;'Tabelas auxiliares'!$B$237,M28&lt;&gt;'Tabelas auxiliares'!$C$236,M28&lt;&gt;'Tabelas auxiliares'!$C$237,M28&lt;&gt;'Tabelas auxiliares'!$D$236),"FOLHA DE PESSOAL",IF(Q28='Tabelas auxiliares'!$A$237,"CUSTEIO",IF(Q28='Tabelas auxiliares'!$A$236,"INVESTIMENTO","ERRO - VERIFICAR"))))</f>
        <v>INVESTIMENTO</v>
      </c>
      <c r="S28" s="64">
        <f t="shared" si="1"/>
        <v>3393635.34</v>
      </c>
      <c r="V28" s="44">
        <v>3393635.34</v>
      </c>
    </row>
    <row r="29" spans="1:24" x14ac:dyDescent="0.25">
      <c r="A29" t="s">
        <v>3194</v>
      </c>
      <c r="B29" t="s">
        <v>3195</v>
      </c>
      <c r="C29" t="s">
        <v>793</v>
      </c>
      <c r="D29" t="s">
        <v>3058</v>
      </c>
      <c r="E29" t="s">
        <v>3210</v>
      </c>
      <c r="F29" t="s">
        <v>3211</v>
      </c>
      <c r="G29" t="s">
        <v>3061</v>
      </c>
      <c r="H29" t="s">
        <v>166</v>
      </c>
      <c r="I29" t="s">
        <v>167</v>
      </c>
      <c r="J29" t="s">
        <v>200</v>
      </c>
      <c r="K29" t="s">
        <v>119</v>
      </c>
      <c r="L29" t="s">
        <v>767</v>
      </c>
      <c r="M29" t="s">
        <v>238</v>
      </c>
      <c r="N29" t="s">
        <v>783</v>
      </c>
      <c r="O29" t="s">
        <v>3056</v>
      </c>
      <c r="P29" t="s">
        <v>3057</v>
      </c>
      <c r="Q29" s="51" t="str">
        <f t="shared" si="0"/>
        <v>4</v>
      </c>
      <c r="R29" s="51" t="str">
        <f>IF(M29="","",IF(AND(M29&lt;&gt;'Tabelas auxiliares'!$B$236,M29&lt;&gt;'Tabelas auxiliares'!$B$237,M29&lt;&gt;'Tabelas auxiliares'!$C$236,M29&lt;&gt;'Tabelas auxiliares'!$C$237,M29&lt;&gt;'Tabelas auxiliares'!$D$236),"FOLHA DE PESSOAL",IF(Q29='Tabelas auxiliares'!$A$237,"CUSTEIO",IF(Q29='Tabelas auxiliares'!$A$236,"INVESTIMENTO","ERRO - VERIFICAR"))))</f>
        <v>INVESTIMENTO</v>
      </c>
      <c r="S29" s="64">
        <f t="shared" si="1"/>
        <v>144000</v>
      </c>
      <c r="V29" s="44">
        <v>144000</v>
      </c>
    </row>
    <row r="30" spans="1:24" x14ac:dyDescent="0.25">
      <c r="A30" t="s">
        <v>3212</v>
      </c>
      <c r="B30" t="s">
        <v>3213</v>
      </c>
      <c r="C30" t="s">
        <v>3125</v>
      </c>
      <c r="D30" t="s">
        <v>3126</v>
      </c>
      <c r="E30" t="s">
        <v>3126</v>
      </c>
      <c r="F30" t="s">
        <v>3125</v>
      </c>
      <c r="G30" t="s">
        <v>3125</v>
      </c>
      <c r="H30" t="s">
        <v>166</v>
      </c>
      <c r="I30" t="s">
        <v>167</v>
      </c>
      <c r="J30" t="s">
        <v>200</v>
      </c>
      <c r="K30" t="s">
        <v>119</v>
      </c>
      <c r="L30" t="s">
        <v>3214</v>
      </c>
      <c r="M30" t="s">
        <v>164</v>
      </c>
      <c r="N30" t="s">
        <v>3215</v>
      </c>
      <c r="O30" t="s">
        <v>3190</v>
      </c>
      <c r="P30" t="s">
        <v>3125</v>
      </c>
      <c r="Q30" s="51" t="str">
        <f t="shared" si="0"/>
        <v>3</v>
      </c>
      <c r="R30" s="51" t="str">
        <f>IF(M30="","",IF(AND(M30&lt;&gt;'Tabelas auxiliares'!$B$236,M30&lt;&gt;'Tabelas auxiliares'!$B$237,M30&lt;&gt;'Tabelas auxiliares'!$C$236,M30&lt;&gt;'Tabelas auxiliares'!$C$237,M30&lt;&gt;'Tabelas auxiliares'!$D$236),"FOLHA DE PESSOAL",IF(Q30='Tabelas auxiliares'!$A$237,"CUSTEIO",IF(Q30='Tabelas auxiliares'!$A$236,"INVESTIMENTO","ERRO - VERIFICAR"))))</f>
        <v>CUSTEIO</v>
      </c>
      <c r="S30" s="64">
        <f t="shared" si="1"/>
        <v>0.62</v>
      </c>
      <c r="T30" s="44">
        <v>0.62</v>
      </c>
    </row>
    <row r="31" spans="1:24" x14ac:dyDescent="0.25">
      <c r="A31" t="s">
        <v>3212</v>
      </c>
      <c r="B31" t="s">
        <v>3213</v>
      </c>
      <c r="C31" t="s">
        <v>1740</v>
      </c>
      <c r="D31" t="s">
        <v>3216</v>
      </c>
      <c r="E31" t="s">
        <v>3217</v>
      </c>
      <c r="F31" t="s">
        <v>3218</v>
      </c>
      <c r="G31" t="s">
        <v>165</v>
      </c>
      <c r="H31" t="s">
        <v>166</v>
      </c>
      <c r="I31" t="s">
        <v>167</v>
      </c>
      <c r="J31" t="s">
        <v>200</v>
      </c>
      <c r="K31" t="s">
        <v>119</v>
      </c>
      <c r="L31" t="s">
        <v>3214</v>
      </c>
      <c r="M31" t="s">
        <v>164</v>
      </c>
      <c r="N31" t="s">
        <v>3215</v>
      </c>
      <c r="O31" t="s">
        <v>1744</v>
      </c>
      <c r="P31" t="s">
        <v>1745</v>
      </c>
      <c r="Q31" s="51" t="str">
        <f t="shared" si="0"/>
        <v>3</v>
      </c>
      <c r="R31" s="51" t="str">
        <f>IF(M31="","",IF(AND(M31&lt;&gt;'Tabelas auxiliares'!$B$236,M31&lt;&gt;'Tabelas auxiliares'!$B$237,M31&lt;&gt;'Tabelas auxiliares'!$C$236,M31&lt;&gt;'Tabelas auxiliares'!$C$237,M31&lt;&gt;'Tabelas auxiliares'!$D$236),"FOLHA DE PESSOAL",IF(Q31='Tabelas auxiliares'!$A$237,"CUSTEIO",IF(Q31='Tabelas auxiliares'!$A$236,"INVESTIMENTO","ERRO - VERIFICAR"))))</f>
        <v>CUSTEIO</v>
      </c>
      <c r="S31" s="64">
        <f t="shared" si="1"/>
        <v>2456.56</v>
      </c>
      <c r="X31" s="44">
        <v>2456.56</v>
      </c>
    </row>
    <row r="32" spans="1:24" x14ac:dyDescent="0.25">
      <c r="A32" t="s">
        <v>3219</v>
      </c>
      <c r="B32" t="s">
        <v>3220</v>
      </c>
      <c r="C32" t="s">
        <v>3125</v>
      </c>
      <c r="D32" t="s">
        <v>3126</v>
      </c>
      <c r="E32" t="s">
        <v>3126</v>
      </c>
      <c r="F32" t="s">
        <v>3125</v>
      </c>
      <c r="G32" t="s">
        <v>3125</v>
      </c>
      <c r="H32" t="s">
        <v>3221</v>
      </c>
      <c r="I32" t="s">
        <v>1458</v>
      </c>
      <c r="J32" t="s">
        <v>3222</v>
      </c>
      <c r="K32" t="s">
        <v>3223</v>
      </c>
      <c r="L32" t="s">
        <v>3224</v>
      </c>
      <c r="M32" t="s">
        <v>164</v>
      </c>
      <c r="N32" t="s">
        <v>3225</v>
      </c>
      <c r="O32" t="s">
        <v>3226</v>
      </c>
      <c r="P32" t="s">
        <v>3125</v>
      </c>
      <c r="Q32" s="51" t="str">
        <f t="shared" si="0"/>
        <v>3</v>
      </c>
      <c r="R32" s="51" t="str">
        <f>IF(M32="","",IF(AND(M32&lt;&gt;'Tabelas auxiliares'!$B$236,M32&lt;&gt;'Tabelas auxiliares'!$B$237,M32&lt;&gt;'Tabelas auxiliares'!$C$236,M32&lt;&gt;'Tabelas auxiliares'!$C$237,M32&lt;&gt;'Tabelas auxiliares'!$D$236),"FOLHA DE PESSOAL",IF(Q32='Tabelas auxiliares'!$A$237,"CUSTEIO",IF(Q32='Tabelas auxiliares'!$A$236,"INVESTIMENTO","ERRO - VERIFICAR"))))</f>
        <v>CUSTEIO</v>
      </c>
      <c r="S32" s="64">
        <f t="shared" si="1"/>
        <v>36099.120000000003</v>
      </c>
      <c r="T32" s="44">
        <v>36099.120000000003</v>
      </c>
    </row>
    <row r="33" spans="1:24" x14ac:dyDescent="0.25">
      <c r="A33" t="s">
        <v>3219</v>
      </c>
      <c r="B33" t="s">
        <v>3220</v>
      </c>
      <c r="C33" t="s">
        <v>3125</v>
      </c>
      <c r="D33" t="s">
        <v>3126</v>
      </c>
      <c r="E33" t="s">
        <v>3126</v>
      </c>
      <c r="F33" t="s">
        <v>3125</v>
      </c>
      <c r="G33" t="s">
        <v>3125</v>
      </c>
      <c r="H33" t="s">
        <v>3221</v>
      </c>
      <c r="I33" t="s">
        <v>1458</v>
      </c>
      <c r="J33" t="s">
        <v>3222</v>
      </c>
      <c r="K33" t="s">
        <v>3223</v>
      </c>
      <c r="L33" t="s">
        <v>3224</v>
      </c>
      <c r="M33" t="s">
        <v>164</v>
      </c>
      <c r="N33" t="s">
        <v>3225</v>
      </c>
      <c r="O33" t="s">
        <v>3227</v>
      </c>
      <c r="P33" t="s">
        <v>3125</v>
      </c>
      <c r="Q33" s="51" t="str">
        <f t="shared" si="0"/>
        <v>3</v>
      </c>
      <c r="R33" s="51" t="str">
        <f>IF(M33="","",IF(AND(M33&lt;&gt;'Tabelas auxiliares'!$B$236,M33&lt;&gt;'Tabelas auxiliares'!$B$237,M33&lt;&gt;'Tabelas auxiliares'!$C$236,M33&lt;&gt;'Tabelas auxiliares'!$C$237,M33&lt;&gt;'Tabelas auxiliares'!$D$236),"FOLHA DE PESSOAL",IF(Q33='Tabelas auxiliares'!$A$237,"CUSTEIO",IF(Q33='Tabelas auxiliares'!$A$236,"INVESTIMENTO","ERRO - VERIFICAR"))))</f>
        <v>CUSTEIO</v>
      </c>
      <c r="S33" s="64">
        <f t="shared" si="1"/>
        <v>21705.759999999998</v>
      </c>
      <c r="T33" s="44">
        <v>21705.759999999998</v>
      </c>
    </row>
    <row r="34" spans="1:24" x14ac:dyDescent="0.25">
      <c r="A34" t="s">
        <v>3219</v>
      </c>
      <c r="B34" t="s">
        <v>3220</v>
      </c>
      <c r="C34" t="s">
        <v>3125</v>
      </c>
      <c r="D34" t="s">
        <v>3126</v>
      </c>
      <c r="E34" t="s">
        <v>3126</v>
      </c>
      <c r="F34" t="s">
        <v>3125</v>
      </c>
      <c r="G34" t="s">
        <v>3125</v>
      </c>
      <c r="H34" t="s">
        <v>3177</v>
      </c>
      <c r="I34" t="s">
        <v>3178</v>
      </c>
      <c r="J34" t="s">
        <v>3228</v>
      </c>
      <c r="K34" t="s">
        <v>597</v>
      </c>
      <c r="L34" t="s">
        <v>768</v>
      </c>
      <c r="M34" t="s">
        <v>164</v>
      </c>
      <c r="N34" t="s">
        <v>785</v>
      </c>
      <c r="O34" t="s">
        <v>3229</v>
      </c>
      <c r="P34" t="s">
        <v>3125</v>
      </c>
      <c r="Q34" s="51" t="str">
        <f t="shared" si="0"/>
        <v>4</v>
      </c>
      <c r="R34" s="51" t="str">
        <f>IF(M34="","",IF(AND(M34&lt;&gt;'Tabelas auxiliares'!$B$236,M34&lt;&gt;'Tabelas auxiliares'!$B$237,M34&lt;&gt;'Tabelas auxiliares'!$C$236,M34&lt;&gt;'Tabelas auxiliares'!$C$237,M34&lt;&gt;'Tabelas auxiliares'!$D$236),"FOLHA DE PESSOAL",IF(Q34='Tabelas auxiliares'!$A$237,"CUSTEIO",IF(Q34='Tabelas auxiliares'!$A$236,"INVESTIMENTO","ERRO - VERIFICAR"))))</f>
        <v>INVESTIMENTO</v>
      </c>
      <c r="S34" s="64">
        <f t="shared" si="1"/>
        <v>9090.91</v>
      </c>
      <c r="U34" s="44">
        <v>9090.91</v>
      </c>
    </row>
    <row r="35" spans="1:24" x14ac:dyDescent="0.25">
      <c r="A35" t="s">
        <v>3219</v>
      </c>
      <c r="B35" t="s">
        <v>3220</v>
      </c>
      <c r="C35" t="s">
        <v>3125</v>
      </c>
      <c r="D35" t="s">
        <v>3126</v>
      </c>
      <c r="E35" t="s">
        <v>3126</v>
      </c>
      <c r="F35" t="s">
        <v>3125</v>
      </c>
      <c r="G35" t="s">
        <v>3125</v>
      </c>
      <c r="H35" t="s">
        <v>3177</v>
      </c>
      <c r="I35" t="s">
        <v>3178</v>
      </c>
      <c r="J35" t="s">
        <v>3228</v>
      </c>
      <c r="K35" t="s">
        <v>597</v>
      </c>
      <c r="L35" t="s">
        <v>768</v>
      </c>
      <c r="M35" t="s">
        <v>164</v>
      </c>
      <c r="N35" t="s">
        <v>785</v>
      </c>
      <c r="O35" t="s">
        <v>3157</v>
      </c>
      <c r="P35" t="s">
        <v>3125</v>
      </c>
      <c r="Q35" s="51" t="str">
        <f t="shared" si="0"/>
        <v>4</v>
      </c>
      <c r="R35" s="51" t="str">
        <f>IF(M35="","",IF(AND(M35&lt;&gt;'Tabelas auxiliares'!$B$236,M35&lt;&gt;'Tabelas auxiliares'!$B$237,M35&lt;&gt;'Tabelas auxiliares'!$C$236,M35&lt;&gt;'Tabelas auxiliares'!$C$237,M35&lt;&gt;'Tabelas auxiliares'!$D$236),"FOLHA DE PESSOAL",IF(Q35='Tabelas auxiliares'!$A$237,"CUSTEIO",IF(Q35='Tabelas auxiliares'!$A$236,"INVESTIMENTO","ERRO - VERIFICAR"))))</f>
        <v>INVESTIMENTO</v>
      </c>
      <c r="S35" s="64">
        <f t="shared" si="1"/>
        <v>112295.09</v>
      </c>
      <c r="T35" s="44">
        <v>21386</v>
      </c>
      <c r="U35" s="44">
        <v>90909.09</v>
      </c>
    </row>
    <row r="36" spans="1:24" x14ac:dyDescent="0.25">
      <c r="A36" t="s">
        <v>3219</v>
      </c>
      <c r="B36" t="s">
        <v>3220</v>
      </c>
      <c r="C36" t="s">
        <v>1485</v>
      </c>
      <c r="D36" t="s">
        <v>739</v>
      </c>
      <c r="E36" t="s">
        <v>3230</v>
      </c>
      <c r="F36" t="s">
        <v>189</v>
      </c>
      <c r="G36" t="s">
        <v>165</v>
      </c>
      <c r="H36" t="s">
        <v>3221</v>
      </c>
      <c r="I36" t="s">
        <v>1458</v>
      </c>
      <c r="J36" t="s">
        <v>3222</v>
      </c>
      <c r="K36" t="s">
        <v>3223</v>
      </c>
      <c r="L36" t="s">
        <v>3224</v>
      </c>
      <c r="M36" t="s">
        <v>164</v>
      </c>
      <c r="N36" t="s">
        <v>3225</v>
      </c>
      <c r="O36" t="s">
        <v>473</v>
      </c>
      <c r="P36" t="s">
        <v>455</v>
      </c>
      <c r="Q36" s="51" t="str">
        <f t="shared" si="0"/>
        <v>3</v>
      </c>
      <c r="R36" s="51" t="str">
        <f>IF(M36="","",IF(AND(M36&lt;&gt;'Tabelas auxiliares'!$B$236,M36&lt;&gt;'Tabelas auxiliares'!$B$237,M36&lt;&gt;'Tabelas auxiliares'!$C$236,M36&lt;&gt;'Tabelas auxiliares'!$C$237,M36&lt;&gt;'Tabelas auxiliares'!$D$236),"FOLHA DE PESSOAL",IF(Q36='Tabelas auxiliares'!$A$237,"CUSTEIO",IF(Q36='Tabelas auxiliares'!$A$236,"INVESTIMENTO","ERRO - VERIFICAR"))))</f>
        <v>CUSTEIO</v>
      </c>
      <c r="S36" s="64">
        <f t="shared" si="1"/>
        <v>90000</v>
      </c>
      <c r="V36" s="44">
        <v>17449.580000000002</v>
      </c>
      <c r="X36" s="44">
        <v>72550.42</v>
      </c>
    </row>
    <row r="37" spans="1:24" x14ac:dyDescent="0.25">
      <c r="A37" t="s">
        <v>3219</v>
      </c>
      <c r="B37" t="s">
        <v>3220</v>
      </c>
      <c r="C37" t="s">
        <v>1485</v>
      </c>
      <c r="D37" t="s">
        <v>739</v>
      </c>
      <c r="E37" t="s">
        <v>3231</v>
      </c>
      <c r="F37" t="s">
        <v>3232</v>
      </c>
      <c r="G37" t="s">
        <v>165</v>
      </c>
      <c r="H37" t="s">
        <v>3221</v>
      </c>
      <c r="I37" t="s">
        <v>1458</v>
      </c>
      <c r="J37" t="s">
        <v>3222</v>
      </c>
      <c r="K37" t="s">
        <v>3223</v>
      </c>
      <c r="L37" t="s">
        <v>3224</v>
      </c>
      <c r="M37" t="s">
        <v>164</v>
      </c>
      <c r="N37" t="s">
        <v>3225</v>
      </c>
      <c r="O37" t="s">
        <v>465</v>
      </c>
      <c r="P37" t="s">
        <v>509</v>
      </c>
      <c r="Q37" s="51" t="str">
        <f t="shared" si="0"/>
        <v>3</v>
      </c>
      <c r="R37" s="51" t="str">
        <f>IF(M37="","",IF(AND(M37&lt;&gt;'Tabelas auxiliares'!$B$236,M37&lt;&gt;'Tabelas auxiliares'!$B$237,M37&lt;&gt;'Tabelas auxiliares'!$C$236,M37&lt;&gt;'Tabelas auxiliares'!$C$237,M37&lt;&gt;'Tabelas auxiliares'!$D$236),"FOLHA DE PESSOAL",IF(Q37='Tabelas auxiliares'!$A$237,"CUSTEIO",IF(Q37='Tabelas auxiliares'!$A$236,"INVESTIMENTO","ERRO - VERIFICAR"))))</f>
        <v>CUSTEIO</v>
      </c>
      <c r="S37" s="64">
        <f t="shared" si="1"/>
        <v>180000</v>
      </c>
      <c r="V37" s="44">
        <v>39022.18</v>
      </c>
      <c r="X37" s="44">
        <v>140977.82</v>
      </c>
    </row>
    <row r="38" spans="1:24" x14ac:dyDescent="0.25">
      <c r="A38" t="s">
        <v>3219</v>
      </c>
      <c r="B38" t="s">
        <v>3220</v>
      </c>
      <c r="C38" t="s">
        <v>1485</v>
      </c>
      <c r="D38" t="s">
        <v>739</v>
      </c>
      <c r="E38" t="s">
        <v>3233</v>
      </c>
      <c r="F38" t="s">
        <v>3234</v>
      </c>
      <c r="G38" t="s">
        <v>165</v>
      </c>
      <c r="H38" t="s">
        <v>3221</v>
      </c>
      <c r="I38" t="s">
        <v>1458</v>
      </c>
      <c r="J38" t="s">
        <v>3222</v>
      </c>
      <c r="K38" t="s">
        <v>3223</v>
      </c>
      <c r="L38" t="s">
        <v>3224</v>
      </c>
      <c r="M38" t="s">
        <v>164</v>
      </c>
      <c r="N38" t="s">
        <v>3225</v>
      </c>
      <c r="O38" t="s">
        <v>474</v>
      </c>
      <c r="P38" t="s">
        <v>512</v>
      </c>
      <c r="Q38" s="51" t="str">
        <f t="shared" si="0"/>
        <v>3</v>
      </c>
      <c r="R38" s="51" t="str">
        <f>IF(M38="","",IF(AND(M38&lt;&gt;'Tabelas auxiliares'!$B$236,M38&lt;&gt;'Tabelas auxiliares'!$B$237,M38&lt;&gt;'Tabelas auxiliares'!$C$236,M38&lt;&gt;'Tabelas auxiliares'!$C$237,M38&lt;&gt;'Tabelas auxiliares'!$D$236),"FOLHA DE PESSOAL",IF(Q38='Tabelas auxiliares'!$A$237,"CUSTEIO",IF(Q38='Tabelas auxiliares'!$A$236,"INVESTIMENTO","ERRO - VERIFICAR"))))</f>
        <v>CUSTEIO</v>
      </c>
      <c r="S38" s="64">
        <f t="shared" si="1"/>
        <v>15696</v>
      </c>
      <c r="V38" s="44">
        <v>10145.25</v>
      </c>
      <c r="X38" s="44">
        <v>5550.75</v>
      </c>
    </row>
    <row r="39" spans="1:24" x14ac:dyDescent="0.25">
      <c r="A39" t="s">
        <v>3219</v>
      </c>
      <c r="B39" t="s">
        <v>3220</v>
      </c>
      <c r="C39" t="s">
        <v>3026</v>
      </c>
      <c r="D39" t="s">
        <v>718</v>
      </c>
      <c r="E39" t="s">
        <v>3235</v>
      </c>
      <c r="F39" t="s">
        <v>3236</v>
      </c>
      <c r="G39" t="s">
        <v>235</v>
      </c>
      <c r="H39" t="s">
        <v>3221</v>
      </c>
      <c r="I39" t="s">
        <v>1458</v>
      </c>
      <c r="J39" t="s">
        <v>3222</v>
      </c>
      <c r="K39" t="s">
        <v>3223</v>
      </c>
      <c r="L39" t="s">
        <v>3224</v>
      </c>
      <c r="M39" t="s">
        <v>164</v>
      </c>
      <c r="N39" t="s">
        <v>3225</v>
      </c>
      <c r="O39" t="s">
        <v>476</v>
      </c>
      <c r="P39" t="s">
        <v>460</v>
      </c>
      <c r="Q39" s="51" t="str">
        <f t="shared" si="0"/>
        <v>3</v>
      </c>
      <c r="R39" s="51" t="str">
        <f>IF(M39="","",IF(AND(M39&lt;&gt;'Tabelas auxiliares'!$B$236,M39&lt;&gt;'Tabelas auxiliares'!$B$237,M39&lt;&gt;'Tabelas auxiliares'!$C$236,M39&lt;&gt;'Tabelas auxiliares'!$C$237,M39&lt;&gt;'Tabelas auxiliares'!$D$236),"FOLHA DE PESSOAL",IF(Q39='Tabelas auxiliares'!$A$237,"CUSTEIO",IF(Q39='Tabelas auxiliares'!$A$236,"INVESTIMENTO","ERRO - VERIFICAR"))))</f>
        <v>CUSTEIO</v>
      </c>
      <c r="S39" s="64">
        <f t="shared" si="1"/>
        <v>110465</v>
      </c>
      <c r="V39" s="44">
        <v>30143.07</v>
      </c>
      <c r="W39" s="44">
        <v>32220.45</v>
      </c>
      <c r="X39" s="44">
        <v>48101.48</v>
      </c>
    </row>
    <row r="40" spans="1:24" x14ac:dyDescent="0.25">
      <c r="A40" t="s">
        <v>3219</v>
      </c>
      <c r="B40" t="s">
        <v>3220</v>
      </c>
      <c r="C40" t="s">
        <v>3026</v>
      </c>
      <c r="D40" t="s">
        <v>718</v>
      </c>
      <c r="E40" t="s">
        <v>3237</v>
      </c>
      <c r="F40" t="s">
        <v>3236</v>
      </c>
      <c r="G40" t="s">
        <v>235</v>
      </c>
      <c r="H40" t="s">
        <v>3221</v>
      </c>
      <c r="I40" t="s">
        <v>1458</v>
      </c>
      <c r="J40" t="s">
        <v>3222</v>
      </c>
      <c r="K40" t="s">
        <v>3223</v>
      </c>
      <c r="L40" t="s">
        <v>3224</v>
      </c>
      <c r="M40" t="s">
        <v>164</v>
      </c>
      <c r="N40" t="s">
        <v>3225</v>
      </c>
      <c r="O40" t="s">
        <v>477</v>
      </c>
      <c r="P40" t="s">
        <v>461</v>
      </c>
      <c r="Q40" s="51" t="str">
        <f t="shared" si="0"/>
        <v>3</v>
      </c>
      <c r="R40" s="51" t="str">
        <f>IF(M40="","",IF(AND(M40&lt;&gt;'Tabelas auxiliares'!$B$236,M40&lt;&gt;'Tabelas auxiliares'!$B$237,M40&lt;&gt;'Tabelas auxiliares'!$C$236,M40&lt;&gt;'Tabelas auxiliares'!$C$237,M40&lt;&gt;'Tabelas auxiliares'!$D$236),"FOLHA DE PESSOAL",IF(Q40='Tabelas auxiliares'!$A$237,"CUSTEIO",IF(Q40='Tabelas auxiliares'!$A$236,"INVESTIMENTO","ERRO - VERIFICAR"))))</f>
        <v>CUSTEIO</v>
      </c>
      <c r="S40" s="64">
        <f t="shared" si="1"/>
        <v>25000</v>
      </c>
      <c r="V40" s="44">
        <v>17400.32</v>
      </c>
      <c r="X40" s="44">
        <v>7599.68</v>
      </c>
    </row>
    <row r="41" spans="1:24" x14ac:dyDescent="0.25">
      <c r="A41" t="s">
        <v>3219</v>
      </c>
      <c r="B41" t="s">
        <v>3220</v>
      </c>
      <c r="C41" t="s">
        <v>818</v>
      </c>
      <c r="D41" t="s">
        <v>3238</v>
      </c>
      <c r="E41" t="s">
        <v>3239</v>
      </c>
      <c r="F41" t="s">
        <v>3240</v>
      </c>
      <c r="G41" t="s">
        <v>3241</v>
      </c>
      <c r="H41" t="s">
        <v>3221</v>
      </c>
      <c r="I41" t="s">
        <v>1458</v>
      </c>
      <c r="J41" t="s">
        <v>3222</v>
      </c>
      <c r="K41" t="s">
        <v>3223</v>
      </c>
      <c r="L41" t="s">
        <v>3224</v>
      </c>
      <c r="M41" t="s">
        <v>164</v>
      </c>
      <c r="N41" t="s">
        <v>3225</v>
      </c>
      <c r="O41" t="s">
        <v>985</v>
      </c>
      <c r="P41" t="s">
        <v>986</v>
      </c>
      <c r="Q41" s="51" t="str">
        <f t="shared" si="0"/>
        <v>3</v>
      </c>
      <c r="R41" s="51" t="str">
        <f>IF(M41="","",IF(AND(M41&lt;&gt;'Tabelas auxiliares'!$B$236,M41&lt;&gt;'Tabelas auxiliares'!$B$237,M41&lt;&gt;'Tabelas auxiliares'!$C$236,M41&lt;&gt;'Tabelas auxiliares'!$C$237,M41&lt;&gt;'Tabelas auxiliares'!$D$236),"FOLHA DE PESSOAL",IF(Q41='Tabelas auxiliares'!$A$237,"CUSTEIO",IF(Q41='Tabelas auxiliares'!$A$236,"INVESTIMENTO","ERRO - VERIFICAR"))))</f>
        <v>CUSTEIO</v>
      </c>
      <c r="S41" s="64">
        <f t="shared" si="1"/>
        <v>1210</v>
      </c>
      <c r="X41" s="44">
        <v>1210</v>
      </c>
    </row>
    <row r="42" spans="1:24" x14ac:dyDescent="0.25">
      <c r="A42" t="s">
        <v>3219</v>
      </c>
      <c r="B42" t="s">
        <v>3220</v>
      </c>
      <c r="C42" t="s">
        <v>818</v>
      </c>
      <c r="D42" t="s">
        <v>3242</v>
      </c>
      <c r="E42" t="s">
        <v>3243</v>
      </c>
      <c r="F42" t="s">
        <v>3244</v>
      </c>
      <c r="G42" t="s">
        <v>3245</v>
      </c>
      <c r="H42" t="s">
        <v>3221</v>
      </c>
      <c r="I42" t="s">
        <v>1458</v>
      </c>
      <c r="J42" t="s">
        <v>3222</v>
      </c>
      <c r="K42" t="s">
        <v>3223</v>
      </c>
      <c r="L42" t="s">
        <v>3224</v>
      </c>
      <c r="M42" t="s">
        <v>164</v>
      </c>
      <c r="N42" t="s">
        <v>3225</v>
      </c>
      <c r="O42" t="s">
        <v>985</v>
      </c>
      <c r="P42" t="s">
        <v>986</v>
      </c>
      <c r="Q42" s="51" t="str">
        <f t="shared" si="0"/>
        <v>3</v>
      </c>
      <c r="R42" s="51" t="str">
        <f>IF(M42="","",IF(AND(M42&lt;&gt;'Tabelas auxiliares'!$B$236,M42&lt;&gt;'Tabelas auxiliares'!$B$237,M42&lt;&gt;'Tabelas auxiliares'!$C$236,M42&lt;&gt;'Tabelas auxiliares'!$C$237,M42&lt;&gt;'Tabelas auxiliares'!$D$236),"FOLHA DE PESSOAL",IF(Q42='Tabelas auxiliares'!$A$237,"CUSTEIO",IF(Q42='Tabelas auxiliares'!$A$236,"INVESTIMENTO","ERRO - VERIFICAR"))))</f>
        <v>CUSTEIO</v>
      </c>
      <c r="S42" s="64">
        <f t="shared" si="1"/>
        <v>1726.76</v>
      </c>
      <c r="X42" s="44">
        <v>1726.76</v>
      </c>
    </row>
    <row r="43" spans="1:24" x14ac:dyDescent="0.25">
      <c r="A43" t="s">
        <v>3219</v>
      </c>
      <c r="B43" t="s">
        <v>3220</v>
      </c>
      <c r="C43" t="s">
        <v>614</v>
      </c>
      <c r="D43" t="s">
        <v>3246</v>
      </c>
      <c r="E43" t="s">
        <v>3247</v>
      </c>
      <c r="F43" t="s">
        <v>3248</v>
      </c>
      <c r="G43" t="s">
        <v>165</v>
      </c>
      <c r="H43" t="s">
        <v>3221</v>
      </c>
      <c r="I43" t="s">
        <v>1458</v>
      </c>
      <c r="J43" t="s">
        <v>3222</v>
      </c>
      <c r="K43" t="s">
        <v>3223</v>
      </c>
      <c r="L43" t="s">
        <v>3224</v>
      </c>
      <c r="M43" t="s">
        <v>164</v>
      </c>
      <c r="N43" t="s">
        <v>3225</v>
      </c>
      <c r="O43" t="s">
        <v>985</v>
      </c>
      <c r="P43" t="s">
        <v>986</v>
      </c>
      <c r="Q43" s="51" t="str">
        <f t="shared" si="0"/>
        <v>3</v>
      </c>
      <c r="R43" s="51" t="str">
        <f>IF(M43="","",IF(AND(M43&lt;&gt;'Tabelas auxiliares'!$B$236,M43&lt;&gt;'Tabelas auxiliares'!$B$237,M43&lt;&gt;'Tabelas auxiliares'!$C$236,M43&lt;&gt;'Tabelas auxiliares'!$C$237,M43&lt;&gt;'Tabelas auxiliares'!$D$236),"FOLHA DE PESSOAL",IF(Q43='Tabelas auxiliares'!$A$237,"CUSTEIO",IF(Q43='Tabelas auxiliares'!$A$236,"INVESTIMENTO","ERRO - VERIFICAR"))))</f>
        <v>CUSTEIO</v>
      </c>
      <c r="S43" s="64">
        <f t="shared" si="1"/>
        <v>11942.3</v>
      </c>
      <c r="X43" s="44">
        <v>11942.3</v>
      </c>
    </row>
    <row r="44" spans="1:24" x14ac:dyDescent="0.25">
      <c r="A44" t="s">
        <v>3219</v>
      </c>
      <c r="B44" t="s">
        <v>3220</v>
      </c>
      <c r="C44" t="s">
        <v>614</v>
      </c>
      <c r="D44" t="s">
        <v>3249</v>
      </c>
      <c r="E44" t="s">
        <v>3250</v>
      </c>
      <c r="F44" t="s">
        <v>3251</v>
      </c>
      <c r="G44" t="s">
        <v>3252</v>
      </c>
      <c r="H44" t="s">
        <v>3221</v>
      </c>
      <c r="I44" t="s">
        <v>1458</v>
      </c>
      <c r="J44" t="s">
        <v>3222</v>
      </c>
      <c r="K44" t="s">
        <v>3223</v>
      </c>
      <c r="L44" t="s">
        <v>3224</v>
      </c>
      <c r="M44" t="s">
        <v>164</v>
      </c>
      <c r="N44" t="s">
        <v>3225</v>
      </c>
      <c r="O44" t="s">
        <v>985</v>
      </c>
      <c r="P44" t="s">
        <v>986</v>
      </c>
      <c r="Q44" s="51" t="str">
        <f t="shared" si="0"/>
        <v>3</v>
      </c>
      <c r="R44" s="51" t="str">
        <f>IF(M44="","",IF(AND(M44&lt;&gt;'Tabelas auxiliares'!$B$236,M44&lt;&gt;'Tabelas auxiliares'!$B$237,M44&lt;&gt;'Tabelas auxiliares'!$C$236,M44&lt;&gt;'Tabelas auxiliares'!$C$237,M44&lt;&gt;'Tabelas auxiliares'!$D$236),"FOLHA DE PESSOAL",IF(Q44='Tabelas auxiliares'!$A$237,"CUSTEIO",IF(Q44='Tabelas auxiliares'!$A$236,"INVESTIMENTO","ERRO - VERIFICAR"))))</f>
        <v>CUSTEIO</v>
      </c>
      <c r="S44" s="64">
        <f t="shared" si="1"/>
        <v>8626.25</v>
      </c>
      <c r="X44" s="44">
        <v>8626.25</v>
      </c>
    </row>
    <row r="45" spans="1:24" x14ac:dyDescent="0.25">
      <c r="A45" t="s">
        <v>3219</v>
      </c>
      <c r="B45" t="s">
        <v>3220</v>
      </c>
      <c r="C45" t="s">
        <v>614</v>
      </c>
      <c r="D45" t="s">
        <v>3253</v>
      </c>
      <c r="E45" t="s">
        <v>3254</v>
      </c>
      <c r="F45" t="s">
        <v>3255</v>
      </c>
      <c r="G45" t="s">
        <v>3256</v>
      </c>
      <c r="H45" t="s">
        <v>3221</v>
      </c>
      <c r="I45" t="s">
        <v>1458</v>
      </c>
      <c r="J45" t="s">
        <v>3222</v>
      </c>
      <c r="K45" t="s">
        <v>3223</v>
      </c>
      <c r="L45" t="s">
        <v>3224</v>
      </c>
      <c r="M45" t="s">
        <v>164</v>
      </c>
      <c r="N45" t="s">
        <v>3225</v>
      </c>
      <c r="O45" t="s">
        <v>985</v>
      </c>
      <c r="P45" t="s">
        <v>986</v>
      </c>
      <c r="Q45" s="51" t="str">
        <f t="shared" si="0"/>
        <v>3</v>
      </c>
      <c r="R45" s="51" t="str">
        <f>IF(M45="","",IF(AND(M45&lt;&gt;'Tabelas auxiliares'!$B$236,M45&lt;&gt;'Tabelas auxiliares'!$B$237,M45&lt;&gt;'Tabelas auxiliares'!$C$236,M45&lt;&gt;'Tabelas auxiliares'!$C$237,M45&lt;&gt;'Tabelas auxiliares'!$D$236),"FOLHA DE PESSOAL",IF(Q45='Tabelas auxiliares'!$A$237,"CUSTEIO",IF(Q45='Tabelas auxiliares'!$A$236,"INVESTIMENTO","ERRO - VERIFICAR"))))</f>
        <v>CUSTEIO</v>
      </c>
      <c r="S45" s="64">
        <f t="shared" si="1"/>
        <v>6856.03</v>
      </c>
      <c r="X45" s="44">
        <v>6856.03</v>
      </c>
    </row>
    <row r="46" spans="1:24" x14ac:dyDescent="0.25">
      <c r="A46" t="s">
        <v>3219</v>
      </c>
      <c r="B46" t="s">
        <v>3220</v>
      </c>
      <c r="C46" t="s">
        <v>614</v>
      </c>
      <c r="D46" t="s">
        <v>3257</v>
      </c>
      <c r="E46" t="s">
        <v>3258</v>
      </c>
      <c r="F46" t="s">
        <v>3259</v>
      </c>
      <c r="G46" t="s">
        <v>3260</v>
      </c>
      <c r="H46" t="s">
        <v>3221</v>
      </c>
      <c r="I46" t="s">
        <v>1458</v>
      </c>
      <c r="J46" t="s">
        <v>3222</v>
      </c>
      <c r="K46" t="s">
        <v>3223</v>
      </c>
      <c r="L46" t="s">
        <v>3224</v>
      </c>
      <c r="M46" t="s">
        <v>164</v>
      </c>
      <c r="N46" t="s">
        <v>3225</v>
      </c>
      <c r="O46" t="s">
        <v>1583</v>
      </c>
      <c r="P46" t="s">
        <v>1584</v>
      </c>
      <c r="Q46" s="51" t="str">
        <f t="shared" si="0"/>
        <v>3</v>
      </c>
      <c r="R46" s="51" t="str">
        <f>IF(M46="","",IF(AND(M46&lt;&gt;'Tabelas auxiliares'!$B$236,M46&lt;&gt;'Tabelas auxiliares'!$B$237,M46&lt;&gt;'Tabelas auxiliares'!$C$236,M46&lt;&gt;'Tabelas auxiliares'!$C$237,M46&lt;&gt;'Tabelas auxiliares'!$D$236),"FOLHA DE PESSOAL",IF(Q46='Tabelas auxiliares'!$A$237,"CUSTEIO",IF(Q46='Tabelas auxiliares'!$A$236,"INVESTIMENTO","ERRO - VERIFICAR"))))</f>
        <v>CUSTEIO</v>
      </c>
      <c r="S46" s="64">
        <f t="shared" si="1"/>
        <v>3744.95</v>
      </c>
      <c r="X46" s="44">
        <v>3744.95</v>
      </c>
    </row>
    <row r="47" spans="1:24" x14ac:dyDescent="0.25">
      <c r="A47" t="s">
        <v>3219</v>
      </c>
      <c r="B47" t="s">
        <v>3220</v>
      </c>
      <c r="C47" t="s">
        <v>614</v>
      </c>
      <c r="D47" t="s">
        <v>3261</v>
      </c>
      <c r="E47" t="s">
        <v>3262</v>
      </c>
      <c r="F47" t="s">
        <v>3263</v>
      </c>
      <c r="G47" t="s">
        <v>3264</v>
      </c>
      <c r="H47" t="s">
        <v>3221</v>
      </c>
      <c r="I47" t="s">
        <v>1458</v>
      </c>
      <c r="J47" t="s">
        <v>3222</v>
      </c>
      <c r="K47" t="s">
        <v>3223</v>
      </c>
      <c r="L47" t="s">
        <v>3224</v>
      </c>
      <c r="M47" t="s">
        <v>164</v>
      </c>
      <c r="N47" t="s">
        <v>3225</v>
      </c>
      <c r="O47" t="s">
        <v>1583</v>
      </c>
      <c r="P47" t="s">
        <v>1584</v>
      </c>
      <c r="Q47" s="51" t="str">
        <f t="shared" si="0"/>
        <v>3</v>
      </c>
      <c r="R47" s="51" t="str">
        <f>IF(M47="","",IF(AND(M47&lt;&gt;'Tabelas auxiliares'!$B$236,M47&lt;&gt;'Tabelas auxiliares'!$B$237,M47&lt;&gt;'Tabelas auxiliares'!$C$236,M47&lt;&gt;'Tabelas auxiliares'!$C$237,M47&lt;&gt;'Tabelas auxiliares'!$D$236),"FOLHA DE PESSOAL",IF(Q47='Tabelas auxiliares'!$A$237,"CUSTEIO",IF(Q47='Tabelas auxiliares'!$A$236,"INVESTIMENTO","ERRO - VERIFICAR"))))</f>
        <v>CUSTEIO</v>
      </c>
      <c r="S47" s="64">
        <f t="shared" si="1"/>
        <v>1285.96</v>
      </c>
      <c r="X47" s="44">
        <v>1285.96</v>
      </c>
    </row>
    <row r="48" spans="1:24" x14ac:dyDescent="0.25">
      <c r="A48" t="s">
        <v>3219</v>
      </c>
      <c r="B48" t="s">
        <v>3220</v>
      </c>
      <c r="C48" t="s">
        <v>614</v>
      </c>
      <c r="D48" t="s">
        <v>3265</v>
      </c>
      <c r="E48" t="s">
        <v>3266</v>
      </c>
      <c r="F48" t="s">
        <v>3267</v>
      </c>
      <c r="G48" t="s">
        <v>3268</v>
      </c>
      <c r="H48" t="s">
        <v>3221</v>
      </c>
      <c r="I48" t="s">
        <v>1458</v>
      </c>
      <c r="J48" t="s">
        <v>3222</v>
      </c>
      <c r="K48" t="s">
        <v>3223</v>
      </c>
      <c r="L48" t="s">
        <v>3224</v>
      </c>
      <c r="M48" t="s">
        <v>164</v>
      </c>
      <c r="N48" t="s">
        <v>3225</v>
      </c>
      <c r="O48" t="s">
        <v>985</v>
      </c>
      <c r="P48" t="s">
        <v>986</v>
      </c>
      <c r="Q48" s="51" t="str">
        <f t="shared" si="0"/>
        <v>3</v>
      </c>
      <c r="R48" s="51" t="str">
        <f>IF(M48="","",IF(AND(M48&lt;&gt;'Tabelas auxiliares'!$B$236,M48&lt;&gt;'Tabelas auxiliares'!$B$237,M48&lt;&gt;'Tabelas auxiliares'!$C$236,M48&lt;&gt;'Tabelas auxiliares'!$C$237,M48&lt;&gt;'Tabelas auxiliares'!$D$236),"FOLHA DE PESSOAL",IF(Q48='Tabelas auxiliares'!$A$237,"CUSTEIO",IF(Q48='Tabelas auxiliares'!$A$236,"INVESTIMENTO","ERRO - VERIFICAR"))))</f>
        <v>CUSTEIO</v>
      </c>
      <c r="S48" s="64">
        <f t="shared" si="1"/>
        <v>2853.21</v>
      </c>
      <c r="X48" s="44">
        <v>2853.21</v>
      </c>
    </row>
    <row r="49" spans="1:24" x14ac:dyDescent="0.25">
      <c r="A49" t="s">
        <v>3219</v>
      </c>
      <c r="B49" t="s">
        <v>3220</v>
      </c>
      <c r="C49" t="s">
        <v>614</v>
      </c>
      <c r="D49" t="s">
        <v>3269</v>
      </c>
      <c r="E49" t="s">
        <v>3270</v>
      </c>
      <c r="F49" t="s">
        <v>3271</v>
      </c>
      <c r="G49" t="s">
        <v>3272</v>
      </c>
      <c r="H49" t="s">
        <v>3221</v>
      </c>
      <c r="I49" t="s">
        <v>1458</v>
      </c>
      <c r="J49" t="s">
        <v>3222</v>
      </c>
      <c r="K49" t="s">
        <v>3223</v>
      </c>
      <c r="L49" t="s">
        <v>3224</v>
      </c>
      <c r="M49" t="s">
        <v>164</v>
      </c>
      <c r="N49" t="s">
        <v>3225</v>
      </c>
      <c r="O49" t="s">
        <v>985</v>
      </c>
      <c r="P49" t="s">
        <v>986</v>
      </c>
      <c r="Q49" s="51" t="str">
        <f t="shared" si="0"/>
        <v>3</v>
      </c>
      <c r="R49" s="51" t="str">
        <f>IF(M49="","",IF(AND(M49&lt;&gt;'Tabelas auxiliares'!$B$236,M49&lt;&gt;'Tabelas auxiliares'!$B$237,M49&lt;&gt;'Tabelas auxiliares'!$C$236,M49&lt;&gt;'Tabelas auxiliares'!$C$237,M49&lt;&gt;'Tabelas auxiliares'!$D$236),"FOLHA DE PESSOAL",IF(Q49='Tabelas auxiliares'!$A$237,"CUSTEIO",IF(Q49='Tabelas auxiliares'!$A$236,"INVESTIMENTO","ERRO - VERIFICAR"))))</f>
        <v>CUSTEIO</v>
      </c>
      <c r="S49" s="64">
        <f t="shared" si="1"/>
        <v>1200</v>
      </c>
      <c r="X49" s="44">
        <v>1200</v>
      </c>
    </row>
    <row r="50" spans="1:24" x14ac:dyDescent="0.25">
      <c r="A50" t="s">
        <v>3219</v>
      </c>
      <c r="B50" t="s">
        <v>3220</v>
      </c>
      <c r="C50" t="s">
        <v>614</v>
      </c>
      <c r="D50" t="s">
        <v>3273</v>
      </c>
      <c r="E50" t="s">
        <v>3274</v>
      </c>
      <c r="F50" t="s">
        <v>3275</v>
      </c>
      <c r="G50" t="s">
        <v>3276</v>
      </c>
      <c r="H50" t="s">
        <v>3221</v>
      </c>
      <c r="I50" t="s">
        <v>1458</v>
      </c>
      <c r="J50" t="s">
        <v>3222</v>
      </c>
      <c r="K50" t="s">
        <v>3223</v>
      </c>
      <c r="L50" t="s">
        <v>3224</v>
      </c>
      <c r="M50" t="s">
        <v>164</v>
      </c>
      <c r="N50" t="s">
        <v>3225</v>
      </c>
      <c r="O50" t="s">
        <v>1583</v>
      </c>
      <c r="P50" t="s">
        <v>1584</v>
      </c>
      <c r="Q50" s="51" t="str">
        <f t="shared" si="0"/>
        <v>3</v>
      </c>
      <c r="R50" s="51" t="str">
        <f>IF(M50="","",IF(AND(M50&lt;&gt;'Tabelas auxiliares'!$B$236,M50&lt;&gt;'Tabelas auxiliares'!$B$237,M50&lt;&gt;'Tabelas auxiliares'!$C$236,M50&lt;&gt;'Tabelas auxiliares'!$C$237,M50&lt;&gt;'Tabelas auxiliares'!$D$236),"FOLHA DE PESSOAL",IF(Q50='Tabelas auxiliares'!$A$237,"CUSTEIO",IF(Q50='Tabelas auxiliares'!$A$236,"INVESTIMENTO","ERRO - VERIFICAR"))))</f>
        <v>CUSTEIO</v>
      </c>
      <c r="S50" s="64">
        <f t="shared" si="1"/>
        <v>800</v>
      </c>
      <c r="X50" s="44">
        <v>800</v>
      </c>
    </row>
    <row r="51" spans="1:24" x14ac:dyDescent="0.25">
      <c r="A51" t="s">
        <v>3219</v>
      </c>
      <c r="B51" t="s">
        <v>3220</v>
      </c>
      <c r="C51" t="s">
        <v>614</v>
      </c>
      <c r="D51" t="s">
        <v>3277</v>
      </c>
      <c r="E51" t="s">
        <v>3278</v>
      </c>
      <c r="F51" t="s">
        <v>3279</v>
      </c>
      <c r="G51" t="s">
        <v>3280</v>
      </c>
      <c r="H51" t="s">
        <v>3221</v>
      </c>
      <c r="I51" t="s">
        <v>1458</v>
      </c>
      <c r="J51" t="s">
        <v>3222</v>
      </c>
      <c r="K51" t="s">
        <v>3223</v>
      </c>
      <c r="L51" t="s">
        <v>3224</v>
      </c>
      <c r="M51" t="s">
        <v>164</v>
      </c>
      <c r="N51" t="s">
        <v>3225</v>
      </c>
      <c r="O51" t="s">
        <v>1583</v>
      </c>
      <c r="P51" t="s">
        <v>1584</v>
      </c>
      <c r="Q51" s="51" t="str">
        <f t="shared" si="0"/>
        <v>3</v>
      </c>
      <c r="R51" s="51" t="str">
        <f>IF(M51="","",IF(AND(M51&lt;&gt;'Tabelas auxiliares'!$B$236,M51&lt;&gt;'Tabelas auxiliares'!$B$237,M51&lt;&gt;'Tabelas auxiliares'!$C$236,M51&lt;&gt;'Tabelas auxiliares'!$C$237,M51&lt;&gt;'Tabelas auxiliares'!$D$236),"FOLHA DE PESSOAL",IF(Q51='Tabelas auxiliares'!$A$237,"CUSTEIO",IF(Q51='Tabelas auxiliares'!$A$236,"INVESTIMENTO","ERRO - VERIFICAR"))))</f>
        <v>CUSTEIO</v>
      </c>
      <c r="S51" s="64">
        <f t="shared" si="1"/>
        <v>545.07000000000005</v>
      </c>
      <c r="X51" s="44">
        <v>545.07000000000005</v>
      </c>
    </row>
    <row r="52" spans="1:24" x14ac:dyDescent="0.25">
      <c r="A52" t="s">
        <v>3219</v>
      </c>
      <c r="B52" t="s">
        <v>3220</v>
      </c>
      <c r="C52" t="s">
        <v>614</v>
      </c>
      <c r="D52" t="s">
        <v>3281</v>
      </c>
      <c r="E52" t="s">
        <v>3282</v>
      </c>
      <c r="F52" t="s">
        <v>3283</v>
      </c>
      <c r="G52" t="s">
        <v>3284</v>
      </c>
      <c r="H52" t="s">
        <v>3221</v>
      </c>
      <c r="I52" t="s">
        <v>1458</v>
      </c>
      <c r="J52" t="s">
        <v>3222</v>
      </c>
      <c r="K52" t="s">
        <v>3223</v>
      </c>
      <c r="L52" t="s">
        <v>3224</v>
      </c>
      <c r="M52" t="s">
        <v>164</v>
      </c>
      <c r="N52" t="s">
        <v>3225</v>
      </c>
      <c r="O52" t="s">
        <v>985</v>
      </c>
      <c r="P52" t="s">
        <v>986</v>
      </c>
      <c r="Q52" s="51" t="str">
        <f t="shared" si="0"/>
        <v>3</v>
      </c>
      <c r="R52" s="51" t="str">
        <f>IF(M52="","",IF(AND(M52&lt;&gt;'Tabelas auxiliares'!$B$236,M52&lt;&gt;'Tabelas auxiliares'!$B$237,M52&lt;&gt;'Tabelas auxiliares'!$C$236,M52&lt;&gt;'Tabelas auxiliares'!$C$237,M52&lt;&gt;'Tabelas auxiliares'!$D$236),"FOLHA DE PESSOAL",IF(Q52='Tabelas auxiliares'!$A$237,"CUSTEIO",IF(Q52='Tabelas auxiliares'!$A$236,"INVESTIMENTO","ERRO - VERIFICAR"))))</f>
        <v>CUSTEIO</v>
      </c>
      <c r="S52" s="64">
        <f t="shared" si="1"/>
        <v>1790</v>
      </c>
      <c r="X52" s="44">
        <v>1790</v>
      </c>
    </row>
    <row r="53" spans="1:24" x14ac:dyDescent="0.25">
      <c r="A53" t="s">
        <v>3219</v>
      </c>
      <c r="B53" t="s">
        <v>3220</v>
      </c>
      <c r="C53" t="s">
        <v>614</v>
      </c>
      <c r="D53" t="s">
        <v>3285</v>
      </c>
      <c r="E53" t="s">
        <v>3286</v>
      </c>
      <c r="F53" t="s">
        <v>3287</v>
      </c>
      <c r="G53" t="s">
        <v>3288</v>
      </c>
      <c r="H53" t="s">
        <v>3221</v>
      </c>
      <c r="I53" t="s">
        <v>1458</v>
      </c>
      <c r="J53" t="s">
        <v>3222</v>
      </c>
      <c r="K53" t="s">
        <v>3223</v>
      </c>
      <c r="L53" t="s">
        <v>3224</v>
      </c>
      <c r="M53" t="s">
        <v>164</v>
      </c>
      <c r="N53" t="s">
        <v>3225</v>
      </c>
      <c r="O53" t="s">
        <v>985</v>
      </c>
      <c r="P53" t="s">
        <v>986</v>
      </c>
      <c r="Q53" s="51" t="str">
        <f t="shared" si="0"/>
        <v>3</v>
      </c>
      <c r="R53" s="51" t="str">
        <f>IF(M53="","",IF(AND(M53&lt;&gt;'Tabelas auxiliares'!$B$236,M53&lt;&gt;'Tabelas auxiliares'!$B$237,M53&lt;&gt;'Tabelas auxiliares'!$C$236,M53&lt;&gt;'Tabelas auxiliares'!$C$237,M53&lt;&gt;'Tabelas auxiliares'!$D$236),"FOLHA DE PESSOAL",IF(Q53='Tabelas auxiliares'!$A$237,"CUSTEIO",IF(Q53='Tabelas auxiliares'!$A$236,"INVESTIMENTO","ERRO - VERIFICAR"))))</f>
        <v>CUSTEIO</v>
      </c>
      <c r="S53" s="64">
        <f t="shared" si="1"/>
        <v>450</v>
      </c>
      <c r="X53" s="44">
        <v>450</v>
      </c>
    </row>
    <row r="54" spans="1:24" x14ac:dyDescent="0.25">
      <c r="A54" t="s">
        <v>3219</v>
      </c>
      <c r="B54" t="s">
        <v>3220</v>
      </c>
      <c r="C54" t="s">
        <v>621</v>
      </c>
      <c r="D54" t="s">
        <v>3289</v>
      </c>
      <c r="E54" t="s">
        <v>3290</v>
      </c>
      <c r="F54" t="s">
        <v>3291</v>
      </c>
      <c r="G54" t="s">
        <v>3292</v>
      </c>
      <c r="H54" t="s">
        <v>3221</v>
      </c>
      <c r="I54" t="s">
        <v>1458</v>
      </c>
      <c r="J54" t="s">
        <v>3222</v>
      </c>
      <c r="K54" t="s">
        <v>3223</v>
      </c>
      <c r="L54" t="s">
        <v>3224</v>
      </c>
      <c r="M54" t="s">
        <v>164</v>
      </c>
      <c r="N54" t="s">
        <v>3225</v>
      </c>
      <c r="O54" t="s">
        <v>1583</v>
      </c>
      <c r="P54" t="s">
        <v>1584</v>
      </c>
      <c r="Q54" s="51" t="str">
        <f t="shared" si="0"/>
        <v>3</v>
      </c>
      <c r="R54" s="51" t="str">
        <f>IF(M54="","",IF(AND(M54&lt;&gt;'Tabelas auxiliares'!$B$236,M54&lt;&gt;'Tabelas auxiliares'!$B$237,M54&lt;&gt;'Tabelas auxiliares'!$C$236,M54&lt;&gt;'Tabelas auxiliares'!$C$237,M54&lt;&gt;'Tabelas auxiliares'!$D$236),"FOLHA DE PESSOAL",IF(Q54='Tabelas auxiliares'!$A$237,"CUSTEIO",IF(Q54='Tabelas auxiliares'!$A$236,"INVESTIMENTO","ERRO - VERIFICAR"))))</f>
        <v>CUSTEIO</v>
      </c>
      <c r="S54" s="64">
        <f t="shared" si="1"/>
        <v>489.16</v>
      </c>
      <c r="X54" s="44">
        <v>489.16</v>
      </c>
    </row>
    <row r="55" spans="1:24" x14ac:dyDescent="0.25">
      <c r="A55" t="s">
        <v>3219</v>
      </c>
      <c r="B55" t="s">
        <v>3220</v>
      </c>
      <c r="C55" t="s">
        <v>621</v>
      </c>
      <c r="D55" t="s">
        <v>3293</v>
      </c>
      <c r="E55" t="s">
        <v>3294</v>
      </c>
      <c r="F55" t="s">
        <v>3295</v>
      </c>
      <c r="G55" t="s">
        <v>165</v>
      </c>
      <c r="H55" t="s">
        <v>3221</v>
      </c>
      <c r="I55" t="s">
        <v>1458</v>
      </c>
      <c r="J55" t="s">
        <v>3222</v>
      </c>
      <c r="K55" t="s">
        <v>3223</v>
      </c>
      <c r="L55" t="s">
        <v>3224</v>
      </c>
      <c r="M55" t="s">
        <v>164</v>
      </c>
      <c r="N55" t="s">
        <v>3225</v>
      </c>
      <c r="O55" t="s">
        <v>985</v>
      </c>
      <c r="P55" t="s">
        <v>986</v>
      </c>
      <c r="Q55" s="51" t="str">
        <f t="shared" si="0"/>
        <v>3</v>
      </c>
      <c r="R55" s="51" t="str">
        <f>IF(M55="","",IF(AND(M55&lt;&gt;'Tabelas auxiliares'!$B$236,M55&lt;&gt;'Tabelas auxiliares'!$B$237,M55&lt;&gt;'Tabelas auxiliares'!$C$236,M55&lt;&gt;'Tabelas auxiliares'!$C$237,M55&lt;&gt;'Tabelas auxiliares'!$D$236),"FOLHA DE PESSOAL",IF(Q55='Tabelas auxiliares'!$A$237,"CUSTEIO",IF(Q55='Tabelas auxiliares'!$A$236,"INVESTIMENTO","ERRO - VERIFICAR"))))</f>
        <v>CUSTEIO</v>
      </c>
      <c r="S55" s="64">
        <f t="shared" si="1"/>
        <v>7192.25</v>
      </c>
      <c r="X55" s="44">
        <v>7192.25</v>
      </c>
    </row>
    <row r="56" spans="1:24" x14ac:dyDescent="0.25">
      <c r="A56" t="s">
        <v>3219</v>
      </c>
      <c r="B56" t="s">
        <v>3220</v>
      </c>
      <c r="C56" t="s">
        <v>621</v>
      </c>
      <c r="D56" t="s">
        <v>3296</v>
      </c>
      <c r="E56" t="s">
        <v>3297</v>
      </c>
      <c r="F56" t="s">
        <v>3298</v>
      </c>
      <c r="G56" t="s">
        <v>3299</v>
      </c>
      <c r="H56" t="s">
        <v>3221</v>
      </c>
      <c r="I56" t="s">
        <v>1458</v>
      </c>
      <c r="J56" t="s">
        <v>3222</v>
      </c>
      <c r="K56" t="s">
        <v>3223</v>
      </c>
      <c r="L56" t="s">
        <v>3224</v>
      </c>
      <c r="M56" t="s">
        <v>164</v>
      </c>
      <c r="N56" t="s">
        <v>3225</v>
      </c>
      <c r="O56" t="s">
        <v>985</v>
      </c>
      <c r="P56" t="s">
        <v>986</v>
      </c>
      <c r="Q56" s="51" t="str">
        <f t="shared" si="0"/>
        <v>3</v>
      </c>
      <c r="R56" s="51" t="str">
        <f>IF(M56="","",IF(AND(M56&lt;&gt;'Tabelas auxiliares'!$B$236,M56&lt;&gt;'Tabelas auxiliares'!$B$237,M56&lt;&gt;'Tabelas auxiliares'!$C$236,M56&lt;&gt;'Tabelas auxiliares'!$C$237,M56&lt;&gt;'Tabelas auxiliares'!$D$236),"FOLHA DE PESSOAL",IF(Q56='Tabelas auxiliares'!$A$237,"CUSTEIO",IF(Q56='Tabelas auxiliares'!$A$236,"INVESTIMENTO","ERRO - VERIFICAR"))))</f>
        <v>CUSTEIO</v>
      </c>
      <c r="S56" s="64">
        <f t="shared" si="1"/>
        <v>1080</v>
      </c>
      <c r="X56" s="44">
        <v>1080</v>
      </c>
    </row>
    <row r="57" spans="1:24" x14ac:dyDescent="0.25">
      <c r="A57" t="s">
        <v>3219</v>
      </c>
      <c r="B57" t="s">
        <v>3220</v>
      </c>
      <c r="C57" t="s">
        <v>621</v>
      </c>
      <c r="D57" t="s">
        <v>3300</v>
      </c>
      <c r="E57" t="s">
        <v>3301</v>
      </c>
      <c r="F57" t="s">
        <v>3302</v>
      </c>
      <c r="G57" t="s">
        <v>165</v>
      </c>
      <c r="H57" t="s">
        <v>3221</v>
      </c>
      <c r="I57" t="s">
        <v>1458</v>
      </c>
      <c r="J57" t="s">
        <v>3222</v>
      </c>
      <c r="K57" t="s">
        <v>3223</v>
      </c>
      <c r="L57" t="s">
        <v>3224</v>
      </c>
      <c r="M57" t="s">
        <v>164</v>
      </c>
      <c r="N57" t="s">
        <v>3225</v>
      </c>
      <c r="O57" t="s">
        <v>985</v>
      </c>
      <c r="P57" t="s">
        <v>986</v>
      </c>
      <c r="Q57" s="51" t="str">
        <f t="shared" si="0"/>
        <v>3</v>
      </c>
      <c r="R57" s="51" t="str">
        <f>IF(M57="","",IF(AND(M57&lt;&gt;'Tabelas auxiliares'!$B$236,M57&lt;&gt;'Tabelas auxiliares'!$B$237,M57&lt;&gt;'Tabelas auxiliares'!$C$236,M57&lt;&gt;'Tabelas auxiliares'!$C$237,M57&lt;&gt;'Tabelas auxiliares'!$D$236),"FOLHA DE PESSOAL",IF(Q57='Tabelas auxiliares'!$A$237,"CUSTEIO",IF(Q57='Tabelas auxiliares'!$A$236,"INVESTIMENTO","ERRO - VERIFICAR"))))</f>
        <v>CUSTEIO</v>
      </c>
      <c r="S57" s="64">
        <f t="shared" si="1"/>
        <v>4700</v>
      </c>
      <c r="X57" s="44">
        <v>4700</v>
      </c>
    </row>
    <row r="58" spans="1:24" x14ac:dyDescent="0.25">
      <c r="A58" t="s">
        <v>3219</v>
      </c>
      <c r="B58" t="s">
        <v>3220</v>
      </c>
      <c r="C58" t="s">
        <v>621</v>
      </c>
      <c r="D58" t="s">
        <v>3303</v>
      </c>
      <c r="E58" t="s">
        <v>3304</v>
      </c>
      <c r="F58" t="s">
        <v>3305</v>
      </c>
      <c r="G58" t="s">
        <v>165</v>
      </c>
      <c r="H58" t="s">
        <v>3221</v>
      </c>
      <c r="I58" t="s">
        <v>1458</v>
      </c>
      <c r="J58" t="s">
        <v>3222</v>
      </c>
      <c r="K58" t="s">
        <v>3223</v>
      </c>
      <c r="L58" t="s">
        <v>3224</v>
      </c>
      <c r="M58" t="s">
        <v>164</v>
      </c>
      <c r="N58" t="s">
        <v>3225</v>
      </c>
      <c r="O58" t="s">
        <v>985</v>
      </c>
      <c r="P58" t="s">
        <v>986</v>
      </c>
      <c r="Q58" s="51" t="str">
        <f t="shared" si="0"/>
        <v>3</v>
      </c>
      <c r="R58" s="51" t="str">
        <f>IF(M58="","",IF(AND(M58&lt;&gt;'Tabelas auxiliares'!$B$236,M58&lt;&gt;'Tabelas auxiliares'!$B$237,M58&lt;&gt;'Tabelas auxiliares'!$C$236,M58&lt;&gt;'Tabelas auxiliares'!$C$237,M58&lt;&gt;'Tabelas auxiliares'!$D$236),"FOLHA DE PESSOAL",IF(Q58='Tabelas auxiliares'!$A$237,"CUSTEIO",IF(Q58='Tabelas auxiliares'!$A$236,"INVESTIMENTO","ERRO - VERIFICAR"))))</f>
        <v>CUSTEIO</v>
      </c>
      <c r="S58" s="64">
        <f t="shared" si="1"/>
        <v>2320</v>
      </c>
      <c r="X58" s="44">
        <v>2320</v>
      </c>
    </row>
    <row r="59" spans="1:24" x14ac:dyDescent="0.25">
      <c r="A59" t="s">
        <v>3219</v>
      </c>
      <c r="B59" t="s">
        <v>3220</v>
      </c>
      <c r="C59" t="s">
        <v>621</v>
      </c>
      <c r="D59" t="s">
        <v>3306</v>
      </c>
      <c r="E59" t="s">
        <v>3307</v>
      </c>
      <c r="F59" t="s">
        <v>3308</v>
      </c>
      <c r="G59" t="s">
        <v>3309</v>
      </c>
      <c r="H59" t="s">
        <v>3221</v>
      </c>
      <c r="I59" t="s">
        <v>1458</v>
      </c>
      <c r="J59" t="s">
        <v>3222</v>
      </c>
      <c r="K59" t="s">
        <v>3223</v>
      </c>
      <c r="L59" t="s">
        <v>3224</v>
      </c>
      <c r="M59" t="s">
        <v>164</v>
      </c>
      <c r="N59" t="s">
        <v>3225</v>
      </c>
      <c r="O59" t="s">
        <v>985</v>
      </c>
      <c r="P59" t="s">
        <v>986</v>
      </c>
      <c r="Q59" s="51" t="str">
        <f t="shared" si="0"/>
        <v>3</v>
      </c>
      <c r="R59" s="51" t="str">
        <f>IF(M59="","",IF(AND(M59&lt;&gt;'Tabelas auxiliares'!$B$236,M59&lt;&gt;'Tabelas auxiliares'!$B$237,M59&lt;&gt;'Tabelas auxiliares'!$C$236,M59&lt;&gt;'Tabelas auxiliares'!$C$237,M59&lt;&gt;'Tabelas auxiliares'!$D$236),"FOLHA DE PESSOAL",IF(Q59='Tabelas auxiliares'!$A$237,"CUSTEIO",IF(Q59='Tabelas auxiliares'!$A$236,"INVESTIMENTO","ERRO - VERIFICAR"))))</f>
        <v>CUSTEIO</v>
      </c>
      <c r="S59" s="64">
        <f t="shared" si="1"/>
        <v>1700</v>
      </c>
      <c r="V59" s="44">
        <v>511.31</v>
      </c>
      <c r="X59" s="44">
        <v>1188.69</v>
      </c>
    </row>
    <row r="60" spans="1:24" x14ac:dyDescent="0.25">
      <c r="A60" t="s">
        <v>3219</v>
      </c>
      <c r="B60" t="s">
        <v>3220</v>
      </c>
      <c r="C60" t="s">
        <v>621</v>
      </c>
      <c r="D60" t="s">
        <v>3310</v>
      </c>
      <c r="E60" t="s">
        <v>3311</v>
      </c>
      <c r="F60" t="s">
        <v>3312</v>
      </c>
      <c r="G60" t="s">
        <v>3313</v>
      </c>
      <c r="H60" t="s">
        <v>3221</v>
      </c>
      <c r="I60" t="s">
        <v>1458</v>
      </c>
      <c r="J60" t="s">
        <v>3222</v>
      </c>
      <c r="K60" t="s">
        <v>3223</v>
      </c>
      <c r="L60" t="s">
        <v>3224</v>
      </c>
      <c r="M60" t="s">
        <v>164</v>
      </c>
      <c r="N60" t="s">
        <v>3225</v>
      </c>
      <c r="O60" t="s">
        <v>985</v>
      </c>
      <c r="P60" t="s">
        <v>986</v>
      </c>
      <c r="Q60" s="51" t="str">
        <f t="shared" si="0"/>
        <v>3</v>
      </c>
      <c r="R60" s="51" t="str">
        <f>IF(M60="","",IF(AND(M60&lt;&gt;'Tabelas auxiliares'!$B$236,M60&lt;&gt;'Tabelas auxiliares'!$B$237,M60&lt;&gt;'Tabelas auxiliares'!$C$236,M60&lt;&gt;'Tabelas auxiliares'!$C$237,M60&lt;&gt;'Tabelas auxiliares'!$D$236),"FOLHA DE PESSOAL",IF(Q60='Tabelas auxiliares'!$A$237,"CUSTEIO",IF(Q60='Tabelas auxiliares'!$A$236,"INVESTIMENTO","ERRO - VERIFICAR"))))</f>
        <v>CUSTEIO</v>
      </c>
      <c r="S60" s="64">
        <f t="shared" si="1"/>
        <v>1571.49</v>
      </c>
      <c r="X60" s="44">
        <v>1571.49</v>
      </c>
    </row>
    <row r="61" spans="1:24" x14ac:dyDescent="0.25">
      <c r="A61" t="s">
        <v>3219</v>
      </c>
      <c r="B61" t="s">
        <v>3220</v>
      </c>
      <c r="C61" t="s">
        <v>621</v>
      </c>
      <c r="D61" t="s">
        <v>3314</v>
      </c>
      <c r="E61" t="s">
        <v>3315</v>
      </c>
      <c r="F61" t="s">
        <v>3316</v>
      </c>
      <c r="G61" t="s">
        <v>3317</v>
      </c>
      <c r="H61" t="s">
        <v>3221</v>
      </c>
      <c r="I61" t="s">
        <v>1458</v>
      </c>
      <c r="J61" t="s">
        <v>3222</v>
      </c>
      <c r="K61" t="s">
        <v>3223</v>
      </c>
      <c r="L61" t="s">
        <v>3224</v>
      </c>
      <c r="M61" t="s">
        <v>164</v>
      </c>
      <c r="N61" t="s">
        <v>3225</v>
      </c>
      <c r="O61" t="s">
        <v>985</v>
      </c>
      <c r="P61" t="s">
        <v>986</v>
      </c>
      <c r="Q61" s="51" t="str">
        <f t="shared" si="0"/>
        <v>3</v>
      </c>
      <c r="R61" s="51" t="str">
        <f>IF(M61="","",IF(AND(M61&lt;&gt;'Tabelas auxiliares'!$B$236,M61&lt;&gt;'Tabelas auxiliares'!$B$237,M61&lt;&gt;'Tabelas auxiliares'!$C$236,M61&lt;&gt;'Tabelas auxiliares'!$C$237,M61&lt;&gt;'Tabelas auxiliares'!$D$236),"FOLHA DE PESSOAL",IF(Q61='Tabelas auxiliares'!$A$237,"CUSTEIO",IF(Q61='Tabelas auxiliares'!$A$236,"INVESTIMENTO","ERRO - VERIFICAR"))))</f>
        <v>CUSTEIO</v>
      </c>
      <c r="S61" s="64">
        <f t="shared" si="1"/>
        <v>1800</v>
      </c>
      <c r="X61" s="44">
        <v>1800</v>
      </c>
    </row>
    <row r="62" spans="1:24" x14ac:dyDescent="0.25">
      <c r="A62" t="s">
        <v>3219</v>
      </c>
      <c r="B62" t="s">
        <v>3220</v>
      </c>
      <c r="C62" t="s">
        <v>621</v>
      </c>
      <c r="D62" t="s">
        <v>3318</v>
      </c>
      <c r="E62" t="s">
        <v>3319</v>
      </c>
      <c r="F62" t="s">
        <v>3320</v>
      </c>
      <c r="G62" t="s">
        <v>3321</v>
      </c>
      <c r="H62" t="s">
        <v>3221</v>
      </c>
      <c r="I62" t="s">
        <v>1458</v>
      </c>
      <c r="J62" t="s">
        <v>3222</v>
      </c>
      <c r="K62" t="s">
        <v>3223</v>
      </c>
      <c r="L62" t="s">
        <v>3224</v>
      </c>
      <c r="M62" t="s">
        <v>164</v>
      </c>
      <c r="N62" t="s">
        <v>3225</v>
      </c>
      <c r="O62" t="s">
        <v>1583</v>
      </c>
      <c r="P62" t="s">
        <v>1584</v>
      </c>
      <c r="Q62" s="51" t="str">
        <f t="shared" si="0"/>
        <v>3</v>
      </c>
      <c r="R62" s="51" t="str">
        <f>IF(M62="","",IF(AND(M62&lt;&gt;'Tabelas auxiliares'!$B$236,M62&lt;&gt;'Tabelas auxiliares'!$B$237,M62&lt;&gt;'Tabelas auxiliares'!$C$236,M62&lt;&gt;'Tabelas auxiliares'!$C$237,M62&lt;&gt;'Tabelas auxiliares'!$D$236),"FOLHA DE PESSOAL",IF(Q62='Tabelas auxiliares'!$A$237,"CUSTEIO",IF(Q62='Tabelas auxiliares'!$A$236,"INVESTIMENTO","ERRO - VERIFICAR"))))</f>
        <v>CUSTEIO</v>
      </c>
      <c r="S62" s="64">
        <f t="shared" si="1"/>
        <v>262.5</v>
      </c>
      <c r="X62" s="44">
        <v>262.5</v>
      </c>
    </row>
    <row r="63" spans="1:24" x14ac:dyDescent="0.25">
      <c r="A63" t="s">
        <v>3219</v>
      </c>
      <c r="B63" t="s">
        <v>3220</v>
      </c>
      <c r="C63" t="s">
        <v>621</v>
      </c>
      <c r="D63" t="s">
        <v>3322</v>
      </c>
      <c r="E63" t="s">
        <v>3323</v>
      </c>
      <c r="F63" t="s">
        <v>3324</v>
      </c>
      <c r="G63" t="s">
        <v>3325</v>
      </c>
      <c r="H63" t="s">
        <v>3221</v>
      </c>
      <c r="I63" t="s">
        <v>1458</v>
      </c>
      <c r="J63" t="s">
        <v>3222</v>
      </c>
      <c r="K63" t="s">
        <v>3223</v>
      </c>
      <c r="L63" t="s">
        <v>3224</v>
      </c>
      <c r="M63" t="s">
        <v>164</v>
      </c>
      <c r="N63" t="s">
        <v>3225</v>
      </c>
      <c r="O63" t="s">
        <v>1583</v>
      </c>
      <c r="P63" t="s">
        <v>1584</v>
      </c>
      <c r="Q63" s="51" t="str">
        <f t="shared" si="0"/>
        <v>3</v>
      </c>
      <c r="R63" s="51" t="str">
        <f>IF(M63="","",IF(AND(M63&lt;&gt;'Tabelas auxiliares'!$B$236,M63&lt;&gt;'Tabelas auxiliares'!$B$237,M63&lt;&gt;'Tabelas auxiliares'!$C$236,M63&lt;&gt;'Tabelas auxiliares'!$C$237,M63&lt;&gt;'Tabelas auxiliares'!$D$236),"FOLHA DE PESSOAL",IF(Q63='Tabelas auxiliares'!$A$237,"CUSTEIO",IF(Q63='Tabelas auxiliares'!$A$236,"INVESTIMENTO","ERRO - VERIFICAR"))))</f>
        <v>CUSTEIO</v>
      </c>
      <c r="S63" s="64">
        <f t="shared" si="1"/>
        <v>2000</v>
      </c>
      <c r="X63" s="44">
        <v>2000</v>
      </c>
    </row>
    <row r="64" spans="1:24" x14ac:dyDescent="0.25">
      <c r="A64" t="s">
        <v>3219</v>
      </c>
      <c r="B64" t="s">
        <v>3220</v>
      </c>
      <c r="C64" t="s">
        <v>621</v>
      </c>
      <c r="D64" t="s">
        <v>3326</v>
      </c>
      <c r="E64" t="s">
        <v>3327</v>
      </c>
      <c r="F64" t="s">
        <v>3328</v>
      </c>
      <c r="G64" t="s">
        <v>3329</v>
      </c>
      <c r="H64" t="s">
        <v>3221</v>
      </c>
      <c r="I64" t="s">
        <v>1458</v>
      </c>
      <c r="J64" t="s">
        <v>3222</v>
      </c>
      <c r="K64" t="s">
        <v>3223</v>
      </c>
      <c r="L64" t="s">
        <v>3224</v>
      </c>
      <c r="M64" t="s">
        <v>164</v>
      </c>
      <c r="N64" t="s">
        <v>3225</v>
      </c>
      <c r="O64" t="s">
        <v>1583</v>
      </c>
      <c r="P64" t="s">
        <v>1584</v>
      </c>
      <c r="Q64" s="51" t="str">
        <f t="shared" si="0"/>
        <v>3</v>
      </c>
      <c r="R64" s="51" t="str">
        <f>IF(M64="","",IF(AND(M64&lt;&gt;'Tabelas auxiliares'!$B$236,M64&lt;&gt;'Tabelas auxiliares'!$B$237,M64&lt;&gt;'Tabelas auxiliares'!$C$236,M64&lt;&gt;'Tabelas auxiliares'!$C$237,M64&lt;&gt;'Tabelas auxiliares'!$D$236),"FOLHA DE PESSOAL",IF(Q64='Tabelas auxiliares'!$A$237,"CUSTEIO",IF(Q64='Tabelas auxiliares'!$A$236,"INVESTIMENTO","ERRO - VERIFICAR"))))</f>
        <v>CUSTEIO</v>
      </c>
      <c r="S64" s="64">
        <f t="shared" si="1"/>
        <v>1315.1</v>
      </c>
      <c r="X64" s="44">
        <v>1315.1</v>
      </c>
    </row>
    <row r="65" spans="1:24" x14ac:dyDescent="0.25">
      <c r="A65" t="s">
        <v>3219</v>
      </c>
      <c r="B65" t="s">
        <v>3220</v>
      </c>
      <c r="C65" t="s">
        <v>621</v>
      </c>
      <c r="D65" t="s">
        <v>3330</v>
      </c>
      <c r="E65" t="s">
        <v>3331</v>
      </c>
      <c r="F65" t="s">
        <v>3332</v>
      </c>
      <c r="G65" t="s">
        <v>3333</v>
      </c>
      <c r="H65" t="s">
        <v>3221</v>
      </c>
      <c r="I65" t="s">
        <v>1458</v>
      </c>
      <c r="J65" t="s">
        <v>3222</v>
      </c>
      <c r="K65" t="s">
        <v>3223</v>
      </c>
      <c r="L65" t="s">
        <v>3224</v>
      </c>
      <c r="M65" t="s">
        <v>164</v>
      </c>
      <c r="N65" t="s">
        <v>3225</v>
      </c>
      <c r="O65" t="s">
        <v>985</v>
      </c>
      <c r="P65" t="s">
        <v>986</v>
      </c>
      <c r="Q65" s="51" t="str">
        <f t="shared" si="0"/>
        <v>3</v>
      </c>
      <c r="R65" s="51" t="str">
        <f>IF(M65="","",IF(AND(M65&lt;&gt;'Tabelas auxiliares'!$B$236,M65&lt;&gt;'Tabelas auxiliares'!$B$237,M65&lt;&gt;'Tabelas auxiliares'!$C$236,M65&lt;&gt;'Tabelas auxiliares'!$C$237,M65&lt;&gt;'Tabelas auxiliares'!$D$236),"FOLHA DE PESSOAL",IF(Q65='Tabelas auxiliares'!$A$237,"CUSTEIO",IF(Q65='Tabelas auxiliares'!$A$236,"INVESTIMENTO","ERRO - VERIFICAR"))))</f>
        <v>CUSTEIO</v>
      </c>
      <c r="S65" s="64">
        <f t="shared" si="1"/>
        <v>1737.34</v>
      </c>
      <c r="X65" s="44">
        <v>1737.34</v>
      </c>
    </row>
    <row r="66" spans="1:24" x14ac:dyDescent="0.25">
      <c r="A66" t="s">
        <v>3219</v>
      </c>
      <c r="B66" t="s">
        <v>3220</v>
      </c>
      <c r="C66" t="s">
        <v>621</v>
      </c>
      <c r="D66" t="s">
        <v>3334</v>
      </c>
      <c r="E66" t="s">
        <v>3335</v>
      </c>
      <c r="F66" t="s">
        <v>3336</v>
      </c>
      <c r="G66" t="s">
        <v>3337</v>
      </c>
      <c r="H66" t="s">
        <v>3221</v>
      </c>
      <c r="I66" t="s">
        <v>1458</v>
      </c>
      <c r="J66" t="s">
        <v>3222</v>
      </c>
      <c r="K66" t="s">
        <v>3223</v>
      </c>
      <c r="L66" t="s">
        <v>3224</v>
      </c>
      <c r="M66" t="s">
        <v>164</v>
      </c>
      <c r="N66" t="s">
        <v>3225</v>
      </c>
      <c r="O66" t="s">
        <v>985</v>
      </c>
      <c r="P66" t="s">
        <v>986</v>
      </c>
      <c r="Q66" s="51" t="str">
        <f t="shared" si="0"/>
        <v>3</v>
      </c>
      <c r="R66" s="51" t="str">
        <f>IF(M66="","",IF(AND(M66&lt;&gt;'Tabelas auxiliares'!$B$236,M66&lt;&gt;'Tabelas auxiliares'!$B$237,M66&lt;&gt;'Tabelas auxiliares'!$C$236,M66&lt;&gt;'Tabelas auxiliares'!$C$237,M66&lt;&gt;'Tabelas auxiliares'!$D$236),"FOLHA DE PESSOAL",IF(Q66='Tabelas auxiliares'!$A$237,"CUSTEIO",IF(Q66='Tabelas auxiliares'!$A$236,"INVESTIMENTO","ERRO - VERIFICAR"))))</f>
        <v>CUSTEIO</v>
      </c>
      <c r="S66" s="64">
        <f t="shared" si="1"/>
        <v>1352.5</v>
      </c>
      <c r="X66" s="44">
        <v>1352.5</v>
      </c>
    </row>
    <row r="67" spans="1:24" x14ac:dyDescent="0.25">
      <c r="A67" t="s">
        <v>3219</v>
      </c>
      <c r="B67" t="s">
        <v>3220</v>
      </c>
      <c r="C67" t="s">
        <v>621</v>
      </c>
      <c r="D67" t="s">
        <v>3338</v>
      </c>
      <c r="E67" t="s">
        <v>3339</v>
      </c>
      <c r="F67" t="s">
        <v>3340</v>
      </c>
      <c r="G67" t="s">
        <v>3341</v>
      </c>
      <c r="H67" t="s">
        <v>3221</v>
      </c>
      <c r="I67" t="s">
        <v>1458</v>
      </c>
      <c r="J67" t="s">
        <v>3222</v>
      </c>
      <c r="K67" t="s">
        <v>3223</v>
      </c>
      <c r="L67" t="s">
        <v>3224</v>
      </c>
      <c r="M67" t="s">
        <v>164</v>
      </c>
      <c r="N67" t="s">
        <v>3225</v>
      </c>
      <c r="O67" t="s">
        <v>985</v>
      </c>
      <c r="P67" t="s">
        <v>986</v>
      </c>
      <c r="Q67" s="51" t="str">
        <f t="shared" si="0"/>
        <v>3</v>
      </c>
      <c r="R67" s="51" t="str">
        <f>IF(M67="","",IF(AND(M67&lt;&gt;'Tabelas auxiliares'!$B$236,M67&lt;&gt;'Tabelas auxiliares'!$B$237,M67&lt;&gt;'Tabelas auxiliares'!$C$236,M67&lt;&gt;'Tabelas auxiliares'!$C$237,M67&lt;&gt;'Tabelas auxiliares'!$D$236),"FOLHA DE PESSOAL",IF(Q67='Tabelas auxiliares'!$A$237,"CUSTEIO",IF(Q67='Tabelas auxiliares'!$A$236,"INVESTIMENTO","ERRO - VERIFICAR"))))</f>
        <v>CUSTEIO</v>
      </c>
      <c r="S67" s="64">
        <f t="shared" si="1"/>
        <v>2051.1999999999998</v>
      </c>
      <c r="X67" s="44">
        <v>2051.1999999999998</v>
      </c>
    </row>
    <row r="68" spans="1:24" x14ac:dyDescent="0.25">
      <c r="A68" t="s">
        <v>3219</v>
      </c>
      <c r="B68" t="s">
        <v>3220</v>
      </c>
      <c r="C68" t="s">
        <v>621</v>
      </c>
      <c r="D68" t="s">
        <v>3342</v>
      </c>
      <c r="E68" t="s">
        <v>3343</v>
      </c>
      <c r="F68" t="s">
        <v>3344</v>
      </c>
      <c r="G68" t="s">
        <v>3345</v>
      </c>
      <c r="H68" t="s">
        <v>3221</v>
      </c>
      <c r="I68" t="s">
        <v>1458</v>
      </c>
      <c r="J68" t="s">
        <v>3222</v>
      </c>
      <c r="K68" t="s">
        <v>3223</v>
      </c>
      <c r="L68" t="s">
        <v>3224</v>
      </c>
      <c r="M68" t="s">
        <v>164</v>
      </c>
      <c r="N68" t="s">
        <v>3225</v>
      </c>
      <c r="O68" t="s">
        <v>985</v>
      </c>
      <c r="P68" t="s">
        <v>986</v>
      </c>
      <c r="Q68" s="51" t="str">
        <f t="shared" ref="Q68:Q131" si="2">LEFT(O68,1)</f>
        <v>3</v>
      </c>
      <c r="R68" s="51" t="str">
        <f>IF(M68="","",IF(AND(M68&lt;&gt;'Tabelas auxiliares'!$B$236,M68&lt;&gt;'Tabelas auxiliares'!$B$237,M68&lt;&gt;'Tabelas auxiliares'!$C$236,M68&lt;&gt;'Tabelas auxiliares'!$C$237,M68&lt;&gt;'Tabelas auxiliares'!$D$236),"FOLHA DE PESSOAL",IF(Q68='Tabelas auxiliares'!$A$237,"CUSTEIO",IF(Q68='Tabelas auxiliares'!$A$236,"INVESTIMENTO","ERRO - VERIFICAR"))))</f>
        <v>CUSTEIO</v>
      </c>
      <c r="S68" s="64">
        <f t="shared" si="1"/>
        <v>2300</v>
      </c>
      <c r="V68" s="44">
        <v>22.93</v>
      </c>
      <c r="X68" s="44">
        <v>2277.0700000000002</v>
      </c>
    </row>
    <row r="69" spans="1:24" x14ac:dyDescent="0.25">
      <c r="A69" t="s">
        <v>3219</v>
      </c>
      <c r="B69" t="s">
        <v>3220</v>
      </c>
      <c r="C69" t="s">
        <v>621</v>
      </c>
      <c r="D69" t="s">
        <v>3346</v>
      </c>
      <c r="E69" t="s">
        <v>3347</v>
      </c>
      <c r="F69" t="s">
        <v>3348</v>
      </c>
      <c r="G69" t="s">
        <v>3349</v>
      </c>
      <c r="H69" t="s">
        <v>3221</v>
      </c>
      <c r="I69" t="s">
        <v>1458</v>
      </c>
      <c r="J69" t="s">
        <v>3222</v>
      </c>
      <c r="K69" t="s">
        <v>3223</v>
      </c>
      <c r="L69" t="s">
        <v>3224</v>
      </c>
      <c r="M69" t="s">
        <v>164</v>
      </c>
      <c r="N69" t="s">
        <v>3225</v>
      </c>
      <c r="O69" t="s">
        <v>1583</v>
      </c>
      <c r="P69" t="s">
        <v>1584</v>
      </c>
      <c r="Q69" s="51" t="str">
        <f t="shared" si="2"/>
        <v>3</v>
      </c>
      <c r="R69" s="51" t="str">
        <f>IF(M69="","",IF(AND(M69&lt;&gt;'Tabelas auxiliares'!$B$236,M69&lt;&gt;'Tabelas auxiliares'!$B$237,M69&lt;&gt;'Tabelas auxiliares'!$C$236,M69&lt;&gt;'Tabelas auxiliares'!$C$237,M69&lt;&gt;'Tabelas auxiliares'!$D$236),"FOLHA DE PESSOAL",IF(Q69='Tabelas auxiliares'!$A$237,"CUSTEIO",IF(Q69='Tabelas auxiliares'!$A$236,"INVESTIMENTO","ERRO - VERIFICAR"))))</f>
        <v>CUSTEIO</v>
      </c>
      <c r="S69" s="64">
        <f t="shared" ref="S69:S132" si="3">IF(SUM(T69:X69)=0,"",SUM(T69:X69))</f>
        <v>900</v>
      </c>
      <c r="X69" s="44">
        <v>900</v>
      </c>
    </row>
    <row r="70" spans="1:24" x14ac:dyDescent="0.25">
      <c r="A70" t="s">
        <v>3219</v>
      </c>
      <c r="B70" t="s">
        <v>3220</v>
      </c>
      <c r="C70" t="s">
        <v>822</v>
      </c>
      <c r="D70" t="s">
        <v>3350</v>
      </c>
      <c r="E70" t="s">
        <v>3351</v>
      </c>
      <c r="F70" t="s">
        <v>3352</v>
      </c>
      <c r="G70" t="s">
        <v>3280</v>
      </c>
      <c r="H70" t="s">
        <v>3221</v>
      </c>
      <c r="I70" t="s">
        <v>1458</v>
      </c>
      <c r="J70" t="s">
        <v>3222</v>
      </c>
      <c r="K70" t="s">
        <v>3223</v>
      </c>
      <c r="L70" t="s">
        <v>3224</v>
      </c>
      <c r="M70" t="s">
        <v>164</v>
      </c>
      <c r="N70" t="s">
        <v>3225</v>
      </c>
      <c r="O70" t="s">
        <v>1583</v>
      </c>
      <c r="P70" t="s">
        <v>1584</v>
      </c>
      <c r="Q70" s="51" t="str">
        <f t="shared" si="2"/>
        <v>3</v>
      </c>
      <c r="R70" s="51" t="str">
        <f>IF(M70="","",IF(AND(M70&lt;&gt;'Tabelas auxiliares'!$B$236,M70&lt;&gt;'Tabelas auxiliares'!$B$237,M70&lt;&gt;'Tabelas auxiliares'!$C$236,M70&lt;&gt;'Tabelas auxiliares'!$C$237,M70&lt;&gt;'Tabelas auxiliares'!$D$236),"FOLHA DE PESSOAL",IF(Q70='Tabelas auxiliares'!$A$237,"CUSTEIO",IF(Q70='Tabelas auxiliares'!$A$236,"INVESTIMENTO","ERRO - VERIFICAR"))))</f>
        <v>CUSTEIO</v>
      </c>
      <c r="S70" s="64">
        <f t="shared" si="3"/>
        <v>160</v>
      </c>
      <c r="X70" s="44">
        <v>160</v>
      </c>
    </row>
    <row r="71" spans="1:24" x14ac:dyDescent="0.25">
      <c r="A71" t="s">
        <v>3219</v>
      </c>
      <c r="B71" t="s">
        <v>3220</v>
      </c>
      <c r="C71" t="s">
        <v>822</v>
      </c>
      <c r="D71" t="s">
        <v>3353</v>
      </c>
      <c r="E71" t="s">
        <v>3354</v>
      </c>
      <c r="F71" t="s">
        <v>3355</v>
      </c>
      <c r="G71" t="s">
        <v>3356</v>
      </c>
      <c r="H71" t="s">
        <v>3221</v>
      </c>
      <c r="I71" t="s">
        <v>1458</v>
      </c>
      <c r="J71" t="s">
        <v>3222</v>
      </c>
      <c r="K71" t="s">
        <v>3223</v>
      </c>
      <c r="L71" t="s">
        <v>3224</v>
      </c>
      <c r="M71" t="s">
        <v>164</v>
      </c>
      <c r="N71" t="s">
        <v>3225</v>
      </c>
      <c r="O71" t="s">
        <v>985</v>
      </c>
      <c r="P71" t="s">
        <v>986</v>
      </c>
      <c r="Q71" s="51" t="str">
        <f t="shared" si="2"/>
        <v>3</v>
      </c>
      <c r="R71" s="51" t="str">
        <f>IF(M71="","",IF(AND(M71&lt;&gt;'Tabelas auxiliares'!$B$236,M71&lt;&gt;'Tabelas auxiliares'!$B$237,M71&lt;&gt;'Tabelas auxiliares'!$C$236,M71&lt;&gt;'Tabelas auxiliares'!$C$237,M71&lt;&gt;'Tabelas auxiliares'!$D$236),"FOLHA DE PESSOAL",IF(Q71='Tabelas auxiliares'!$A$237,"CUSTEIO",IF(Q71='Tabelas auxiliares'!$A$236,"INVESTIMENTO","ERRO - VERIFICAR"))))</f>
        <v>CUSTEIO</v>
      </c>
      <c r="S71" s="64">
        <f t="shared" si="3"/>
        <v>1000</v>
      </c>
      <c r="X71" s="44">
        <v>1000</v>
      </c>
    </row>
    <row r="72" spans="1:24" x14ac:dyDescent="0.25">
      <c r="A72" t="s">
        <v>3219</v>
      </c>
      <c r="B72" t="s">
        <v>3220</v>
      </c>
      <c r="C72" t="s">
        <v>822</v>
      </c>
      <c r="D72" t="s">
        <v>3357</v>
      </c>
      <c r="E72" t="s">
        <v>3358</v>
      </c>
      <c r="F72" t="s">
        <v>3359</v>
      </c>
      <c r="G72" t="s">
        <v>3360</v>
      </c>
      <c r="H72" t="s">
        <v>3221</v>
      </c>
      <c r="I72" t="s">
        <v>1458</v>
      </c>
      <c r="J72" t="s">
        <v>3222</v>
      </c>
      <c r="K72" t="s">
        <v>3223</v>
      </c>
      <c r="L72" t="s">
        <v>3224</v>
      </c>
      <c r="M72" t="s">
        <v>164</v>
      </c>
      <c r="N72" t="s">
        <v>3225</v>
      </c>
      <c r="O72" t="s">
        <v>1583</v>
      </c>
      <c r="P72" t="s">
        <v>1584</v>
      </c>
      <c r="Q72" s="51" t="str">
        <f t="shared" si="2"/>
        <v>3</v>
      </c>
      <c r="R72" s="51" t="str">
        <f>IF(M72="","",IF(AND(M72&lt;&gt;'Tabelas auxiliares'!$B$236,M72&lt;&gt;'Tabelas auxiliares'!$B$237,M72&lt;&gt;'Tabelas auxiliares'!$C$236,M72&lt;&gt;'Tabelas auxiliares'!$C$237,M72&lt;&gt;'Tabelas auxiliares'!$D$236),"FOLHA DE PESSOAL",IF(Q72='Tabelas auxiliares'!$A$237,"CUSTEIO",IF(Q72='Tabelas auxiliares'!$A$236,"INVESTIMENTO","ERRO - VERIFICAR"))))</f>
        <v>CUSTEIO</v>
      </c>
      <c r="S72" s="64">
        <f t="shared" si="3"/>
        <v>150</v>
      </c>
      <c r="X72" s="44">
        <v>150</v>
      </c>
    </row>
    <row r="73" spans="1:24" x14ac:dyDescent="0.25">
      <c r="A73" t="s">
        <v>3219</v>
      </c>
      <c r="B73" t="s">
        <v>3220</v>
      </c>
      <c r="C73" t="s">
        <v>822</v>
      </c>
      <c r="D73" t="s">
        <v>3361</v>
      </c>
      <c r="E73" t="s">
        <v>3362</v>
      </c>
      <c r="F73" t="s">
        <v>3363</v>
      </c>
      <c r="G73" t="s">
        <v>165</v>
      </c>
      <c r="H73" t="s">
        <v>3221</v>
      </c>
      <c r="I73" t="s">
        <v>1458</v>
      </c>
      <c r="J73" t="s">
        <v>3222</v>
      </c>
      <c r="K73" t="s">
        <v>3223</v>
      </c>
      <c r="L73" t="s">
        <v>3224</v>
      </c>
      <c r="M73" t="s">
        <v>164</v>
      </c>
      <c r="N73" t="s">
        <v>3225</v>
      </c>
      <c r="O73" t="s">
        <v>985</v>
      </c>
      <c r="P73" t="s">
        <v>986</v>
      </c>
      <c r="Q73" s="51" t="str">
        <f t="shared" si="2"/>
        <v>3</v>
      </c>
      <c r="R73" s="51" t="str">
        <f>IF(M73="","",IF(AND(M73&lt;&gt;'Tabelas auxiliares'!$B$236,M73&lt;&gt;'Tabelas auxiliares'!$B$237,M73&lt;&gt;'Tabelas auxiliares'!$C$236,M73&lt;&gt;'Tabelas auxiliares'!$C$237,M73&lt;&gt;'Tabelas auxiliares'!$D$236),"FOLHA DE PESSOAL",IF(Q73='Tabelas auxiliares'!$A$237,"CUSTEIO",IF(Q73='Tabelas auxiliares'!$A$236,"INVESTIMENTO","ERRO - VERIFICAR"))))</f>
        <v>CUSTEIO</v>
      </c>
      <c r="S73" s="64">
        <f t="shared" si="3"/>
        <v>6255</v>
      </c>
      <c r="V73" s="44">
        <v>269.62</v>
      </c>
      <c r="X73" s="44">
        <v>5985.38</v>
      </c>
    </row>
    <row r="74" spans="1:24" x14ac:dyDescent="0.25">
      <c r="A74" t="s">
        <v>3219</v>
      </c>
      <c r="B74" t="s">
        <v>3220</v>
      </c>
      <c r="C74" t="s">
        <v>822</v>
      </c>
      <c r="D74" t="s">
        <v>3364</v>
      </c>
      <c r="E74" t="s">
        <v>3365</v>
      </c>
      <c r="F74" t="s">
        <v>3366</v>
      </c>
      <c r="G74" t="s">
        <v>165</v>
      </c>
      <c r="H74" t="s">
        <v>3221</v>
      </c>
      <c r="I74" t="s">
        <v>1458</v>
      </c>
      <c r="J74" t="s">
        <v>3222</v>
      </c>
      <c r="K74" t="s">
        <v>3223</v>
      </c>
      <c r="L74" t="s">
        <v>3224</v>
      </c>
      <c r="M74" t="s">
        <v>164</v>
      </c>
      <c r="N74" t="s">
        <v>3225</v>
      </c>
      <c r="O74" t="s">
        <v>985</v>
      </c>
      <c r="P74" t="s">
        <v>986</v>
      </c>
      <c r="Q74" s="51" t="str">
        <f t="shared" si="2"/>
        <v>3</v>
      </c>
      <c r="R74" s="51" t="str">
        <f>IF(M74="","",IF(AND(M74&lt;&gt;'Tabelas auxiliares'!$B$236,M74&lt;&gt;'Tabelas auxiliares'!$B$237,M74&lt;&gt;'Tabelas auxiliares'!$C$236,M74&lt;&gt;'Tabelas auxiliares'!$C$237,M74&lt;&gt;'Tabelas auxiliares'!$D$236),"FOLHA DE PESSOAL",IF(Q74='Tabelas auxiliares'!$A$237,"CUSTEIO",IF(Q74='Tabelas auxiliares'!$A$236,"INVESTIMENTO","ERRO - VERIFICAR"))))</f>
        <v>CUSTEIO</v>
      </c>
      <c r="S74" s="64">
        <f t="shared" si="3"/>
        <v>9670</v>
      </c>
      <c r="X74" s="44">
        <v>9670</v>
      </c>
    </row>
    <row r="75" spans="1:24" x14ac:dyDescent="0.25">
      <c r="A75" t="s">
        <v>3219</v>
      </c>
      <c r="B75" t="s">
        <v>3220</v>
      </c>
      <c r="C75" t="s">
        <v>1551</v>
      </c>
      <c r="D75" t="s">
        <v>3367</v>
      </c>
      <c r="E75" t="s">
        <v>3368</v>
      </c>
      <c r="F75" t="s">
        <v>3369</v>
      </c>
      <c r="G75" t="s">
        <v>3370</v>
      </c>
      <c r="H75" t="s">
        <v>3221</v>
      </c>
      <c r="I75" t="s">
        <v>1458</v>
      </c>
      <c r="J75" t="s">
        <v>3222</v>
      </c>
      <c r="K75" t="s">
        <v>3223</v>
      </c>
      <c r="L75" t="s">
        <v>3224</v>
      </c>
      <c r="M75" t="s">
        <v>164</v>
      </c>
      <c r="N75" t="s">
        <v>3225</v>
      </c>
      <c r="O75" t="s">
        <v>985</v>
      </c>
      <c r="P75" t="s">
        <v>986</v>
      </c>
      <c r="Q75" s="51" t="str">
        <f t="shared" si="2"/>
        <v>3</v>
      </c>
      <c r="R75" s="51" t="str">
        <f>IF(M75="","",IF(AND(M75&lt;&gt;'Tabelas auxiliares'!$B$236,M75&lt;&gt;'Tabelas auxiliares'!$B$237,M75&lt;&gt;'Tabelas auxiliares'!$C$236,M75&lt;&gt;'Tabelas auxiliares'!$C$237,M75&lt;&gt;'Tabelas auxiliares'!$D$236),"FOLHA DE PESSOAL",IF(Q75='Tabelas auxiliares'!$A$237,"CUSTEIO",IF(Q75='Tabelas auxiliares'!$A$236,"INVESTIMENTO","ERRO - VERIFICAR"))))</f>
        <v>CUSTEIO</v>
      </c>
      <c r="S75" s="64">
        <f t="shared" si="3"/>
        <v>1160</v>
      </c>
      <c r="X75" s="44">
        <v>1160</v>
      </c>
    </row>
    <row r="76" spans="1:24" x14ac:dyDescent="0.25">
      <c r="A76" t="s">
        <v>3219</v>
      </c>
      <c r="B76" t="s">
        <v>3220</v>
      </c>
      <c r="C76" t="s">
        <v>1551</v>
      </c>
      <c r="D76" t="s">
        <v>3371</v>
      </c>
      <c r="E76" t="s">
        <v>3372</v>
      </c>
      <c r="F76" t="s">
        <v>3373</v>
      </c>
      <c r="G76" t="s">
        <v>165</v>
      </c>
      <c r="H76" t="s">
        <v>3221</v>
      </c>
      <c r="I76" t="s">
        <v>1458</v>
      </c>
      <c r="J76" t="s">
        <v>3222</v>
      </c>
      <c r="K76" t="s">
        <v>3223</v>
      </c>
      <c r="L76" t="s">
        <v>3224</v>
      </c>
      <c r="M76" t="s">
        <v>164</v>
      </c>
      <c r="N76" t="s">
        <v>3225</v>
      </c>
      <c r="O76" t="s">
        <v>985</v>
      </c>
      <c r="P76" t="s">
        <v>986</v>
      </c>
      <c r="Q76" s="51" t="str">
        <f t="shared" si="2"/>
        <v>3</v>
      </c>
      <c r="R76" s="51" t="str">
        <f>IF(M76="","",IF(AND(M76&lt;&gt;'Tabelas auxiliares'!$B$236,M76&lt;&gt;'Tabelas auxiliares'!$B$237,M76&lt;&gt;'Tabelas auxiliares'!$C$236,M76&lt;&gt;'Tabelas auxiliares'!$C$237,M76&lt;&gt;'Tabelas auxiliares'!$D$236),"FOLHA DE PESSOAL",IF(Q76='Tabelas auxiliares'!$A$237,"CUSTEIO",IF(Q76='Tabelas auxiliares'!$A$236,"INVESTIMENTO","ERRO - VERIFICAR"))))</f>
        <v>CUSTEIO</v>
      </c>
      <c r="S76" s="64">
        <f t="shared" si="3"/>
        <v>12429.96</v>
      </c>
      <c r="V76" s="44">
        <v>197.74</v>
      </c>
      <c r="X76" s="44">
        <v>12232.22</v>
      </c>
    </row>
    <row r="77" spans="1:24" x14ac:dyDescent="0.25">
      <c r="A77" t="s">
        <v>3219</v>
      </c>
      <c r="B77" t="s">
        <v>3220</v>
      </c>
      <c r="C77" t="s">
        <v>1551</v>
      </c>
      <c r="D77" t="s">
        <v>3374</v>
      </c>
      <c r="E77" t="s">
        <v>3375</v>
      </c>
      <c r="F77" t="s">
        <v>3376</v>
      </c>
      <c r="G77" t="s">
        <v>3377</v>
      </c>
      <c r="H77" t="s">
        <v>3221</v>
      </c>
      <c r="I77" t="s">
        <v>1458</v>
      </c>
      <c r="J77" t="s">
        <v>3222</v>
      </c>
      <c r="K77" t="s">
        <v>3223</v>
      </c>
      <c r="L77" t="s">
        <v>3224</v>
      </c>
      <c r="M77" t="s">
        <v>164</v>
      </c>
      <c r="N77" t="s">
        <v>3225</v>
      </c>
      <c r="O77" t="s">
        <v>985</v>
      </c>
      <c r="P77" t="s">
        <v>986</v>
      </c>
      <c r="Q77" s="51" t="str">
        <f t="shared" si="2"/>
        <v>3</v>
      </c>
      <c r="R77" s="51" t="str">
        <f>IF(M77="","",IF(AND(M77&lt;&gt;'Tabelas auxiliares'!$B$236,M77&lt;&gt;'Tabelas auxiliares'!$B$237,M77&lt;&gt;'Tabelas auxiliares'!$C$236,M77&lt;&gt;'Tabelas auxiliares'!$C$237,M77&lt;&gt;'Tabelas auxiliares'!$D$236),"FOLHA DE PESSOAL",IF(Q77='Tabelas auxiliares'!$A$237,"CUSTEIO",IF(Q77='Tabelas auxiliares'!$A$236,"INVESTIMENTO","ERRO - VERIFICAR"))))</f>
        <v>CUSTEIO</v>
      </c>
      <c r="S77" s="64">
        <f t="shared" si="3"/>
        <v>1760</v>
      </c>
      <c r="V77" s="44">
        <v>391.44</v>
      </c>
      <c r="X77" s="44">
        <v>1368.56</v>
      </c>
    </row>
    <row r="78" spans="1:24" x14ac:dyDescent="0.25">
      <c r="A78" t="s">
        <v>3219</v>
      </c>
      <c r="B78" t="s">
        <v>3220</v>
      </c>
      <c r="C78" t="s">
        <v>1551</v>
      </c>
      <c r="D78" t="s">
        <v>3378</v>
      </c>
      <c r="E78" t="s">
        <v>3379</v>
      </c>
      <c r="F78" t="s">
        <v>3380</v>
      </c>
      <c r="G78" t="s">
        <v>3377</v>
      </c>
      <c r="H78" t="s">
        <v>3221</v>
      </c>
      <c r="I78" t="s">
        <v>1458</v>
      </c>
      <c r="J78" t="s">
        <v>3222</v>
      </c>
      <c r="K78" t="s">
        <v>3223</v>
      </c>
      <c r="L78" t="s">
        <v>3224</v>
      </c>
      <c r="M78" t="s">
        <v>164</v>
      </c>
      <c r="N78" t="s">
        <v>3225</v>
      </c>
      <c r="O78" t="s">
        <v>985</v>
      </c>
      <c r="P78" t="s">
        <v>986</v>
      </c>
      <c r="Q78" s="51" t="str">
        <f t="shared" si="2"/>
        <v>3</v>
      </c>
      <c r="R78" s="51" t="str">
        <f>IF(M78="","",IF(AND(M78&lt;&gt;'Tabelas auxiliares'!$B$236,M78&lt;&gt;'Tabelas auxiliares'!$B$237,M78&lt;&gt;'Tabelas auxiliares'!$C$236,M78&lt;&gt;'Tabelas auxiliares'!$C$237,M78&lt;&gt;'Tabelas auxiliares'!$D$236),"FOLHA DE PESSOAL",IF(Q78='Tabelas auxiliares'!$A$237,"CUSTEIO",IF(Q78='Tabelas auxiliares'!$A$236,"INVESTIMENTO","ERRO - VERIFICAR"))))</f>
        <v>CUSTEIO</v>
      </c>
      <c r="S78" s="64">
        <f t="shared" si="3"/>
        <v>100</v>
      </c>
      <c r="X78" s="44">
        <v>100</v>
      </c>
    </row>
    <row r="79" spans="1:24" x14ac:dyDescent="0.25">
      <c r="A79" t="s">
        <v>3219</v>
      </c>
      <c r="B79" t="s">
        <v>3220</v>
      </c>
      <c r="C79" t="s">
        <v>1551</v>
      </c>
      <c r="D79" t="s">
        <v>3381</v>
      </c>
      <c r="E79" t="s">
        <v>3382</v>
      </c>
      <c r="F79" t="s">
        <v>3383</v>
      </c>
      <c r="G79" t="s">
        <v>3384</v>
      </c>
      <c r="H79" t="s">
        <v>3221</v>
      </c>
      <c r="I79" t="s">
        <v>1458</v>
      </c>
      <c r="J79" t="s">
        <v>3222</v>
      </c>
      <c r="K79" t="s">
        <v>3223</v>
      </c>
      <c r="L79" t="s">
        <v>3224</v>
      </c>
      <c r="M79" t="s">
        <v>164</v>
      </c>
      <c r="N79" t="s">
        <v>3225</v>
      </c>
      <c r="O79" t="s">
        <v>985</v>
      </c>
      <c r="P79" t="s">
        <v>986</v>
      </c>
      <c r="Q79" s="51" t="str">
        <f t="shared" si="2"/>
        <v>3</v>
      </c>
      <c r="R79" s="51" t="str">
        <f>IF(M79="","",IF(AND(M79&lt;&gt;'Tabelas auxiliares'!$B$236,M79&lt;&gt;'Tabelas auxiliares'!$B$237,M79&lt;&gt;'Tabelas auxiliares'!$C$236,M79&lt;&gt;'Tabelas auxiliares'!$C$237,M79&lt;&gt;'Tabelas auxiliares'!$D$236),"FOLHA DE PESSOAL",IF(Q79='Tabelas auxiliares'!$A$237,"CUSTEIO",IF(Q79='Tabelas auxiliares'!$A$236,"INVESTIMENTO","ERRO - VERIFICAR"))))</f>
        <v>CUSTEIO</v>
      </c>
      <c r="S79" s="64">
        <f t="shared" si="3"/>
        <v>2350</v>
      </c>
      <c r="X79" s="44">
        <v>2350</v>
      </c>
    </row>
    <row r="80" spans="1:24" x14ac:dyDescent="0.25">
      <c r="A80" t="s">
        <v>3219</v>
      </c>
      <c r="B80" t="s">
        <v>3220</v>
      </c>
      <c r="C80" t="s">
        <v>1551</v>
      </c>
      <c r="D80" t="s">
        <v>3385</v>
      </c>
      <c r="E80" t="s">
        <v>3386</v>
      </c>
      <c r="F80" t="s">
        <v>3387</v>
      </c>
      <c r="G80" t="s">
        <v>3388</v>
      </c>
      <c r="H80" t="s">
        <v>3221</v>
      </c>
      <c r="I80" t="s">
        <v>1458</v>
      </c>
      <c r="J80" t="s">
        <v>3222</v>
      </c>
      <c r="K80" t="s">
        <v>3223</v>
      </c>
      <c r="L80" t="s">
        <v>3224</v>
      </c>
      <c r="M80" t="s">
        <v>164</v>
      </c>
      <c r="N80" t="s">
        <v>3225</v>
      </c>
      <c r="O80" t="s">
        <v>985</v>
      </c>
      <c r="P80" t="s">
        <v>986</v>
      </c>
      <c r="Q80" s="51" t="str">
        <f t="shared" si="2"/>
        <v>3</v>
      </c>
      <c r="R80" s="51" t="str">
        <f>IF(M80="","",IF(AND(M80&lt;&gt;'Tabelas auxiliares'!$B$236,M80&lt;&gt;'Tabelas auxiliares'!$B$237,M80&lt;&gt;'Tabelas auxiliares'!$C$236,M80&lt;&gt;'Tabelas auxiliares'!$C$237,M80&lt;&gt;'Tabelas auxiliares'!$D$236),"FOLHA DE PESSOAL",IF(Q80='Tabelas auxiliares'!$A$237,"CUSTEIO",IF(Q80='Tabelas auxiliares'!$A$236,"INVESTIMENTO","ERRO - VERIFICAR"))))</f>
        <v>CUSTEIO</v>
      </c>
      <c r="S80" s="64">
        <f t="shared" si="3"/>
        <v>1595.92</v>
      </c>
      <c r="X80" s="44">
        <v>1595.92</v>
      </c>
    </row>
    <row r="81" spans="1:24" x14ac:dyDescent="0.25">
      <c r="A81" t="s">
        <v>3219</v>
      </c>
      <c r="B81" t="s">
        <v>3220</v>
      </c>
      <c r="C81" t="s">
        <v>2403</v>
      </c>
      <c r="D81" t="s">
        <v>3389</v>
      </c>
      <c r="E81" t="s">
        <v>3390</v>
      </c>
      <c r="F81" t="s">
        <v>3391</v>
      </c>
      <c r="G81" t="s">
        <v>3392</v>
      </c>
      <c r="H81" t="s">
        <v>3221</v>
      </c>
      <c r="I81" t="s">
        <v>1458</v>
      </c>
      <c r="J81" t="s">
        <v>3222</v>
      </c>
      <c r="K81" t="s">
        <v>3223</v>
      </c>
      <c r="L81" t="s">
        <v>3224</v>
      </c>
      <c r="M81" t="s">
        <v>164</v>
      </c>
      <c r="N81" t="s">
        <v>3225</v>
      </c>
      <c r="O81" t="s">
        <v>1583</v>
      </c>
      <c r="P81" t="s">
        <v>1584</v>
      </c>
      <c r="Q81" s="51" t="str">
        <f t="shared" si="2"/>
        <v>3</v>
      </c>
      <c r="R81" s="51" t="str">
        <f>IF(M81="","",IF(AND(M81&lt;&gt;'Tabelas auxiliares'!$B$236,M81&lt;&gt;'Tabelas auxiliares'!$B$237,M81&lt;&gt;'Tabelas auxiliares'!$C$236,M81&lt;&gt;'Tabelas auxiliares'!$C$237,M81&lt;&gt;'Tabelas auxiliares'!$D$236),"FOLHA DE PESSOAL",IF(Q81='Tabelas auxiliares'!$A$237,"CUSTEIO",IF(Q81='Tabelas auxiliares'!$A$236,"INVESTIMENTO","ERRO - VERIFICAR"))))</f>
        <v>CUSTEIO</v>
      </c>
      <c r="S81" s="64">
        <f t="shared" si="3"/>
        <v>1100</v>
      </c>
      <c r="X81" s="44">
        <v>1100</v>
      </c>
    </row>
    <row r="82" spans="1:24" x14ac:dyDescent="0.25">
      <c r="A82" t="s">
        <v>3219</v>
      </c>
      <c r="B82" t="s">
        <v>3220</v>
      </c>
      <c r="C82" t="s">
        <v>611</v>
      </c>
      <c r="D82" t="s">
        <v>3393</v>
      </c>
      <c r="E82" t="s">
        <v>3394</v>
      </c>
      <c r="F82" t="s">
        <v>3395</v>
      </c>
      <c r="G82" t="s">
        <v>165</v>
      </c>
      <c r="H82" t="s">
        <v>3221</v>
      </c>
      <c r="I82" t="s">
        <v>1458</v>
      </c>
      <c r="J82" t="s">
        <v>3222</v>
      </c>
      <c r="K82" t="s">
        <v>3223</v>
      </c>
      <c r="L82" t="s">
        <v>3224</v>
      </c>
      <c r="M82" t="s">
        <v>164</v>
      </c>
      <c r="N82" t="s">
        <v>3225</v>
      </c>
      <c r="O82" t="s">
        <v>985</v>
      </c>
      <c r="P82" t="s">
        <v>986</v>
      </c>
      <c r="Q82" s="51" t="str">
        <f t="shared" si="2"/>
        <v>3</v>
      </c>
      <c r="R82" s="51" t="str">
        <f>IF(M82="","",IF(AND(M82&lt;&gt;'Tabelas auxiliares'!$B$236,M82&lt;&gt;'Tabelas auxiliares'!$B$237,M82&lt;&gt;'Tabelas auxiliares'!$C$236,M82&lt;&gt;'Tabelas auxiliares'!$C$237,M82&lt;&gt;'Tabelas auxiliares'!$D$236),"FOLHA DE PESSOAL",IF(Q82='Tabelas auxiliares'!$A$237,"CUSTEIO",IF(Q82='Tabelas auxiliares'!$A$236,"INVESTIMENTO","ERRO - VERIFICAR"))))</f>
        <v>CUSTEIO</v>
      </c>
      <c r="S82" s="64">
        <f t="shared" si="3"/>
        <v>1413.5</v>
      </c>
      <c r="V82" s="44">
        <v>53.45</v>
      </c>
      <c r="X82" s="44">
        <v>1360.05</v>
      </c>
    </row>
    <row r="83" spans="1:24" x14ac:dyDescent="0.25">
      <c r="A83" t="s">
        <v>3219</v>
      </c>
      <c r="B83" t="s">
        <v>3220</v>
      </c>
      <c r="C83" t="s">
        <v>611</v>
      </c>
      <c r="D83" t="s">
        <v>3396</v>
      </c>
      <c r="E83" t="s">
        <v>3397</v>
      </c>
      <c r="F83" t="s">
        <v>3398</v>
      </c>
      <c r="G83" t="s">
        <v>3399</v>
      </c>
      <c r="H83" t="s">
        <v>3221</v>
      </c>
      <c r="I83" t="s">
        <v>1458</v>
      </c>
      <c r="J83" t="s">
        <v>3222</v>
      </c>
      <c r="K83" t="s">
        <v>3223</v>
      </c>
      <c r="L83" t="s">
        <v>3224</v>
      </c>
      <c r="M83" t="s">
        <v>164</v>
      </c>
      <c r="N83" t="s">
        <v>3225</v>
      </c>
      <c r="O83" t="s">
        <v>985</v>
      </c>
      <c r="P83" t="s">
        <v>986</v>
      </c>
      <c r="Q83" s="51" t="str">
        <f t="shared" si="2"/>
        <v>3</v>
      </c>
      <c r="R83" s="51" t="str">
        <f>IF(M83="","",IF(AND(M83&lt;&gt;'Tabelas auxiliares'!$B$236,M83&lt;&gt;'Tabelas auxiliares'!$B$237,M83&lt;&gt;'Tabelas auxiliares'!$C$236,M83&lt;&gt;'Tabelas auxiliares'!$C$237,M83&lt;&gt;'Tabelas auxiliares'!$D$236),"FOLHA DE PESSOAL",IF(Q83='Tabelas auxiliares'!$A$237,"CUSTEIO",IF(Q83='Tabelas auxiliares'!$A$236,"INVESTIMENTO","ERRO - VERIFICAR"))))</f>
        <v>CUSTEIO</v>
      </c>
      <c r="S83" s="64">
        <f t="shared" si="3"/>
        <v>2400</v>
      </c>
      <c r="X83" s="44">
        <v>2400</v>
      </c>
    </row>
    <row r="84" spans="1:24" x14ac:dyDescent="0.25">
      <c r="A84" t="s">
        <v>3219</v>
      </c>
      <c r="B84" t="s">
        <v>3220</v>
      </c>
      <c r="C84" t="s">
        <v>611</v>
      </c>
      <c r="D84" t="s">
        <v>3400</v>
      </c>
      <c r="E84" t="s">
        <v>3401</v>
      </c>
      <c r="F84" t="s">
        <v>3402</v>
      </c>
      <c r="G84" t="s">
        <v>3403</v>
      </c>
      <c r="H84" t="s">
        <v>3221</v>
      </c>
      <c r="I84" t="s">
        <v>1458</v>
      </c>
      <c r="J84" t="s">
        <v>3222</v>
      </c>
      <c r="K84" t="s">
        <v>3223</v>
      </c>
      <c r="L84" t="s">
        <v>3224</v>
      </c>
      <c r="M84" t="s">
        <v>164</v>
      </c>
      <c r="N84" t="s">
        <v>3225</v>
      </c>
      <c r="O84" t="s">
        <v>985</v>
      </c>
      <c r="P84" t="s">
        <v>986</v>
      </c>
      <c r="Q84" s="51" t="str">
        <f t="shared" si="2"/>
        <v>3</v>
      </c>
      <c r="R84" s="51" t="str">
        <f>IF(M84="","",IF(AND(M84&lt;&gt;'Tabelas auxiliares'!$B$236,M84&lt;&gt;'Tabelas auxiliares'!$B$237,M84&lt;&gt;'Tabelas auxiliares'!$C$236,M84&lt;&gt;'Tabelas auxiliares'!$C$237,M84&lt;&gt;'Tabelas auxiliares'!$D$236),"FOLHA DE PESSOAL",IF(Q84='Tabelas auxiliares'!$A$237,"CUSTEIO",IF(Q84='Tabelas auxiliares'!$A$236,"INVESTIMENTO","ERRO - VERIFICAR"))))</f>
        <v>CUSTEIO</v>
      </c>
      <c r="S84" s="64">
        <f t="shared" si="3"/>
        <v>2400</v>
      </c>
      <c r="X84" s="44">
        <v>2400</v>
      </c>
    </row>
    <row r="85" spans="1:24" x14ac:dyDescent="0.25">
      <c r="A85" t="s">
        <v>3219</v>
      </c>
      <c r="B85" t="s">
        <v>3220</v>
      </c>
      <c r="C85" t="s">
        <v>611</v>
      </c>
      <c r="D85" t="s">
        <v>3404</v>
      </c>
      <c r="E85" t="s">
        <v>3405</v>
      </c>
      <c r="F85" t="s">
        <v>3406</v>
      </c>
      <c r="G85" t="s">
        <v>3407</v>
      </c>
      <c r="H85" t="s">
        <v>3221</v>
      </c>
      <c r="I85" t="s">
        <v>1458</v>
      </c>
      <c r="J85" t="s">
        <v>3222</v>
      </c>
      <c r="K85" t="s">
        <v>3223</v>
      </c>
      <c r="L85" t="s">
        <v>3224</v>
      </c>
      <c r="M85" t="s">
        <v>164</v>
      </c>
      <c r="N85" t="s">
        <v>3225</v>
      </c>
      <c r="O85" t="s">
        <v>985</v>
      </c>
      <c r="P85" t="s">
        <v>986</v>
      </c>
      <c r="Q85" s="51" t="str">
        <f t="shared" si="2"/>
        <v>3</v>
      </c>
      <c r="R85" s="51" t="str">
        <f>IF(M85="","",IF(AND(M85&lt;&gt;'Tabelas auxiliares'!$B$236,M85&lt;&gt;'Tabelas auxiliares'!$B$237,M85&lt;&gt;'Tabelas auxiliares'!$C$236,M85&lt;&gt;'Tabelas auxiliares'!$C$237,M85&lt;&gt;'Tabelas auxiliares'!$D$236),"FOLHA DE PESSOAL",IF(Q85='Tabelas auxiliares'!$A$237,"CUSTEIO",IF(Q85='Tabelas auxiliares'!$A$236,"INVESTIMENTO","ERRO - VERIFICAR"))))</f>
        <v>CUSTEIO</v>
      </c>
      <c r="S85" s="64">
        <f t="shared" si="3"/>
        <v>1560</v>
      </c>
      <c r="V85" s="44">
        <v>115</v>
      </c>
      <c r="X85" s="44">
        <v>1445</v>
      </c>
    </row>
    <row r="86" spans="1:24" x14ac:dyDescent="0.25">
      <c r="A86" t="s">
        <v>3219</v>
      </c>
      <c r="B86" t="s">
        <v>3220</v>
      </c>
      <c r="C86" t="s">
        <v>612</v>
      </c>
      <c r="D86" t="s">
        <v>3408</v>
      </c>
      <c r="E86" t="s">
        <v>3409</v>
      </c>
      <c r="F86" t="s">
        <v>3410</v>
      </c>
      <c r="G86" t="s">
        <v>3411</v>
      </c>
      <c r="H86" t="s">
        <v>3221</v>
      </c>
      <c r="I86" t="s">
        <v>1458</v>
      </c>
      <c r="J86" t="s">
        <v>3222</v>
      </c>
      <c r="K86" t="s">
        <v>3223</v>
      </c>
      <c r="L86" t="s">
        <v>3224</v>
      </c>
      <c r="M86" t="s">
        <v>164</v>
      </c>
      <c r="N86" t="s">
        <v>3225</v>
      </c>
      <c r="O86" t="s">
        <v>1583</v>
      </c>
      <c r="P86" t="s">
        <v>1584</v>
      </c>
      <c r="Q86" s="51" t="str">
        <f t="shared" si="2"/>
        <v>3</v>
      </c>
      <c r="R86" s="51" t="str">
        <f>IF(M86="","",IF(AND(M86&lt;&gt;'Tabelas auxiliares'!$B$236,M86&lt;&gt;'Tabelas auxiliares'!$B$237,M86&lt;&gt;'Tabelas auxiliares'!$C$236,M86&lt;&gt;'Tabelas auxiliares'!$C$237,M86&lt;&gt;'Tabelas auxiliares'!$D$236),"FOLHA DE PESSOAL",IF(Q86='Tabelas auxiliares'!$A$237,"CUSTEIO",IF(Q86='Tabelas auxiliares'!$A$236,"INVESTIMENTO","ERRO - VERIFICAR"))))</f>
        <v>CUSTEIO</v>
      </c>
      <c r="S86" s="64">
        <f t="shared" si="3"/>
        <v>480</v>
      </c>
      <c r="X86" s="44">
        <v>480</v>
      </c>
    </row>
    <row r="87" spans="1:24" x14ac:dyDescent="0.25">
      <c r="A87" t="s">
        <v>3219</v>
      </c>
      <c r="B87" t="s">
        <v>3220</v>
      </c>
      <c r="C87" t="s">
        <v>612</v>
      </c>
      <c r="D87" t="s">
        <v>3412</v>
      </c>
      <c r="E87" t="s">
        <v>3413</v>
      </c>
      <c r="F87" t="s">
        <v>3414</v>
      </c>
      <c r="G87" t="s">
        <v>3415</v>
      </c>
      <c r="H87" t="s">
        <v>3221</v>
      </c>
      <c r="I87" t="s">
        <v>1458</v>
      </c>
      <c r="J87" t="s">
        <v>3222</v>
      </c>
      <c r="K87" t="s">
        <v>3223</v>
      </c>
      <c r="L87" t="s">
        <v>3224</v>
      </c>
      <c r="M87" t="s">
        <v>164</v>
      </c>
      <c r="N87" t="s">
        <v>3225</v>
      </c>
      <c r="O87" t="s">
        <v>985</v>
      </c>
      <c r="P87" t="s">
        <v>986</v>
      </c>
      <c r="Q87" s="51" t="str">
        <f t="shared" si="2"/>
        <v>3</v>
      </c>
      <c r="R87" s="51" t="str">
        <f>IF(M87="","",IF(AND(M87&lt;&gt;'Tabelas auxiliares'!$B$236,M87&lt;&gt;'Tabelas auxiliares'!$B$237,M87&lt;&gt;'Tabelas auxiliares'!$C$236,M87&lt;&gt;'Tabelas auxiliares'!$C$237,M87&lt;&gt;'Tabelas auxiliares'!$D$236),"FOLHA DE PESSOAL",IF(Q87='Tabelas auxiliares'!$A$237,"CUSTEIO",IF(Q87='Tabelas auxiliares'!$A$236,"INVESTIMENTO","ERRO - VERIFICAR"))))</f>
        <v>CUSTEIO</v>
      </c>
      <c r="S87" s="64">
        <f t="shared" si="3"/>
        <v>520</v>
      </c>
      <c r="X87" s="44">
        <v>520</v>
      </c>
    </row>
    <row r="88" spans="1:24" x14ac:dyDescent="0.25">
      <c r="A88" t="s">
        <v>3219</v>
      </c>
      <c r="B88" t="s">
        <v>3220</v>
      </c>
      <c r="C88" t="s">
        <v>2548</v>
      </c>
      <c r="D88" t="s">
        <v>3416</v>
      </c>
      <c r="E88" t="s">
        <v>3417</v>
      </c>
      <c r="F88" t="s">
        <v>3418</v>
      </c>
      <c r="G88" t="s">
        <v>165</v>
      </c>
      <c r="H88" t="s">
        <v>3221</v>
      </c>
      <c r="I88" t="s">
        <v>1458</v>
      </c>
      <c r="J88" t="s">
        <v>3222</v>
      </c>
      <c r="K88" t="s">
        <v>3223</v>
      </c>
      <c r="L88" t="s">
        <v>3224</v>
      </c>
      <c r="M88" t="s">
        <v>164</v>
      </c>
      <c r="N88" t="s">
        <v>3225</v>
      </c>
      <c r="O88" t="s">
        <v>985</v>
      </c>
      <c r="P88" t="s">
        <v>986</v>
      </c>
      <c r="Q88" s="51" t="str">
        <f t="shared" si="2"/>
        <v>3</v>
      </c>
      <c r="R88" s="51" t="str">
        <f>IF(M88="","",IF(AND(M88&lt;&gt;'Tabelas auxiliares'!$B$236,M88&lt;&gt;'Tabelas auxiliares'!$B$237,M88&lt;&gt;'Tabelas auxiliares'!$C$236,M88&lt;&gt;'Tabelas auxiliares'!$C$237,M88&lt;&gt;'Tabelas auxiliares'!$D$236),"FOLHA DE PESSOAL",IF(Q88='Tabelas auxiliares'!$A$237,"CUSTEIO",IF(Q88='Tabelas auxiliares'!$A$236,"INVESTIMENTO","ERRO - VERIFICAR"))))</f>
        <v>CUSTEIO</v>
      </c>
      <c r="S88" s="64">
        <f t="shared" si="3"/>
        <v>8000</v>
      </c>
      <c r="V88" s="44">
        <v>425</v>
      </c>
      <c r="X88" s="44">
        <v>7575</v>
      </c>
    </row>
    <row r="89" spans="1:24" x14ac:dyDescent="0.25">
      <c r="A89" t="s">
        <v>3219</v>
      </c>
      <c r="B89" t="s">
        <v>3220</v>
      </c>
      <c r="C89" t="s">
        <v>2548</v>
      </c>
      <c r="D89" t="s">
        <v>3419</v>
      </c>
      <c r="E89" t="s">
        <v>3420</v>
      </c>
      <c r="F89" t="s">
        <v>3421</v>
      </c>
      <c r="G89" t="s">
        <v>3422</v>
      </c>
      <c r="H89" t="s">
        <v>3221</v>
      </c>
      <c r="I89" t="s">
        <v>1458</v>
      </c>
      <c r="J89" t="s">
        <v>3222</v>
      </c>
      <c r="K89" t="s">
        <v>3223</v>
      </c>
      <c r="L89" t="s">
        <v>3224</v>
      </c>
      <c r="M89" t="s">
        <v>164</v>
      </c>
      <c r="N89" t="s">
        <v>3225</v>
      </c>
      <c r="O89" t="s">
        <v>985</v>
      </c>
      <c r="P89" t="s">
        <v>986</v>
      </c>
      <c r="Q89" s="51" t="str">
        <f t="shared" si="2"/>
        <v>3</v>
      </c>
      <c r="R89" s="51" t="str">
        <f>IF(M89="","",IF(AND(M89&lt;&gt;'Tabelas auxiliares'!$B$236,M89&lt;&gt;'Tabelas auxiliares'!$B$237,M89&lt;&gt;'Tabelas auxiliares'!$C$236,M89&lt;&gt;'Tabelas auxiliares'!$C$237,M89&lt;&gt;'Tabelas auxiliares'!$D$236),"FOLHA DE PESSOAL",IF(Q89='Tabelas auxiliares'!$A$237,"CUSTEIO",IF(Q89='Tabelas auxiliares'!$A$236,"INVESTIMENTO","ERRO - VERIFICAR"))))</f>
        <v>CUSTEIO</v>
      </c>
      <c r="S89" s="64">
        <f t="shared" si="3"/>
        <v>240</v>
      </c>
      <c r="X89" s="44">
        <v>240</v>
      </c>
    </row>
    <row r="90" spans="1:24" x14ac:dyDescent="0.25">
      <c r="A90" t="s">
        <v>3219</v>
      </c>
      <c r="B90" t="s">
        <v>3220</v>
      </c>
      <c r="C90" t="s">
        <v>2548</v>
      </c>
      <c r="D90" t="s">
        <v>3423</v>
      </c>
      <c r="E90" t="s">
        <v>3424</v>
      </c>
      <c r="F90" t="s">
        <v>3425</v>
      </c>
      <c r="G90" t="s">
        <v>3426</v>
      </c>
      <c r="H90" t="s">
        <v>3221</v>
      </c>
      <c r="I90" t="s">
        <v>1458</v>
      </c>
      <c r="J90" t="s">
        <v>3222</v>
      </c>
      <c r="K90" t="s">
        <v>3223</v>
      </c>
      <c r="L90" t="s">
        <v>3224</v>
      </c>
      <c r="M90" t="s">
        <v>164</v>
      </c>
      <c r="N90" t="s">
        <v>3225</v>
      </c>
      <c r="O90" t="s">
        <v>985</v>
      </c>
      <c r="P90" t="s">
        <v>986</v>
      </c>
      <c r="Q90" s="51" t="str">
        <f t="shared" si="2"/>
        <v>3</v>
      </c>
      <c r="R90" s="51" t="str">
        <f>IF(M90="","",IF(AND(M90&lt;&gt;'Tabelas auxiliares'!$B$236,M90&lt;&gt;'Tabelas auxiliares'!$B$237,M90&lt;&gt;'Tabelas auxiliares'!$C$236,M90&lt;&gt;'Tabelas auxiliares'!$C$237,M90&lt;&gt;'Tabelas auxiliares'!$D$236),"FOLHA DE PESSOAL",IF(Q90='Tabelas auxiliares'!$A$237,"CUSTEIO",IF(Q90='Tabelas auxiliares'!$A$236,"INVESTIMENTO","ERRO - VERIFICAR"))))</f>
        <v>CUSTEIO</v>
      </c>
      <c r="S90" s="64">
        <f t="shared" si="3"/>
        <v>452</v>
      </c>
      <c r="X90" s="44">
        <v>452</v>
      </c>
    </row>
    <row r="91" spans="1:24" x14ac:dyDescent="0.25">
      <c r="A91" t="s">
        <v>3219</v>
      </c>
      <c r="B91" t="s">
        <v>3220</v>
      </c>
      <c r="C91" t="s">
        <v>1114</v>
      </c>
      <c r="D91" t="s">
        <v>3427</v>
      </c>
      <c r="E91" t="s">
        <v>3428</v>
      </c>
      <c r="F91" t="s">
        <v>3429</v>
      </c>
      <c r="G91" t="s">
        <v>3430</v>
      </c>
      <c r="H91" t="s">
        <v>3221</v>
      </c>
      <c r="I91" t="s">
        <v>1458</v>
      </c>
      <c r="J91" t="s">
        <v>3222</v>
      </c>
      <c r="K91" t="s">
        <v>3223</v>
      </c>
      <c r="L91" t="s">
        <v>3224</v>
      </c>
      <c r="M91" t="s">
        <v>164</v>
      </c>
      <c r="N91" t="s">
        <v>3225</v>
      </c>
      <c r="O91" t="s">
        <v>1583</v>
      </c>
      <c r="P91" t="s">
        <v>1584</v>
      </c>
      <c r="Q91" s="51" t="str">
        <f t="shared" si="2"/>
        <v>3</v>
      </c>
      <c r="R91" s="51" t="str">
        <f>IF(M91="","",IF(AND(M91&lt;&gt;'Tabelas auxiliares'!$B$236,M91&lt;&gt;'Tabelas auxiliares'!$B$237,M91&lt;&gt;'Tabelas auxiliares'!$C$236,M91&lt;&gt;'Tabelas auxiliares'!$C$237,M91&lt;&gt;'Tabelas auxiliares'!$D$236),"FOLHA DE PESSOAL",IF(Q91='Tabelas auxiliares'!$A$237,"CUSTEIO",IF(Q91='Tabelas auxiliares'!$A$236,"INVESTIMENTO","ERRO - VERIFICAR"))))</f>
        <v>CUSTEIO</v>
      </c>
      <c r="S91" s="64">
        <f t="shared" si="3"/>
        <v>2178.5</v>
      </c>
      <c r="X91" s="44">
        <v>2178.5</v>
      </c>
    </row>
    <row r="92" spans="1:24" x14ac:dyDescent="0.25">
      <c r="A92" t="s">
        <v>3219</v>
      </c>
      <c r="B92" t="s">
        <v>3220</v>
      </c>
      <c r="C92" t="s">
        <v>690</v>
      </c>
      <c r="D92" t="s">
        <v>3431</v>
      </c>
      <c r="E92" t="s">
        <v>3432</v>
      </c>
      <c r="F92" t="s">
        <v>3433</v>
      </c>
      <c r="G92" t="s">
        <v>3434</v>
      </c>
      <c r="H92" t="s">
        <v>3221</v>
      </c>
      <c r="I92" t="s">
        <v>1458</v>
      </c>
      <c r="J92" t="s">
        <v>3222</v>
      </c>
      <c r="K92" t="s">
        <v>3223</v>
      </c>
      <c r="L92" t="s">
        <v>3224</v>
      </c>
      <c r="M92" t="s">
        <v>164</v>
      </c>
      <c r="N92" t="s">
        <v>3225</v>
      </c>
      <c r="O92" t="s">
        <v>1583</v>
      </c>
      <c r="P92" t="s">
        <v>1584</v>
      </c>
      <c r="Q92" s="51" t="str">
        <f t="shared" si="2"/>
        <v>3</v>
      </c>
      <c r="R92" s="51" t="str">
        <f>IF(M92="","",IF(AND(M92&lt;&gt;'Tabelas auxiliares'!$B$236,M92&lt;&gt;'Tabelas auxiliares'!$B$237,M92&lt;&gt;'Tabelas auxiliares'!$C$236,M92&lt;&gt;'Tabelas auxiliares'!$C$237,M92&lt;&gt;'Tabelas auxiliares'!$D$236),"FOLHA DE PESSOAL",IF(Q92='Tabelas auxiliares'!$A$237,"CUSTEIO",IF(Q92='Tabelas auxiliares'!$A$236,"INVESTIMENTO","ERRO - VERIFICAR"))))</f>
        <v>CUSTEIO</v>
      </c>
      <c r="S92" s="64">
        <f t="shared" si="3"/>
        <v>1000</v>
      </c>
      <c r="X92" s="44">
        <v>1000</v>
      </c>
    </row>
    <row r="93" spans="1:24" x14ac:dyDescent="0.25">
      <c r="A93" t="s">
        <v>3219</v>
      </c>
      <c r="B93" t="s">
        <v>3220</v>
      </c>
      <c r="C93" t="s">
        <v>690</v>
      </c>
      <c r="D93" t="s">
        <v>3435</v>
      </c>
      <c r="E93" t="s">
        <v>3436</v>
      </c>
      <c r="F93" t="s">
        <v>3437</v>
      </c>
      <c r="G93" t="s">
        <v>3438</v>
      </c>
      <c r="H93" t="s">
        <v>3221</v>
      </c>
      <c r="I93" t="s">
        <v>1458</v>
      </c>
      <c r="J93" t="s">
        <v>3222</v>
      </c>
      <c r="K93" t="s">
        <v>3223</v>
      </c>
      <c r="L93" t="s">
        <v>3224</v>
      </c>
      <c r="M93" t="s">
        <v>164</v>
      </c>
      <c r="N93" t="s">
        <v>3225</v>
      </c>
      <c r="O93" t="s">
        <v>985</v>
      </c>
      <c r="P93" t="s">
        <v>986</v>
      </c>
      <c r="Q93" s="51" t="str">
        <f t="shared" si="2"/>
        <v>3</v>
      </c>
      <c r="R93" s="51" t="str">
        <f>IF(M93="","",IF(AND(M93&lt;&gt;'Tabelas auxiliares'!$B$236,M93&lt;&gt;'Tabelas auxiliares'!$B$237,M93&lt;&gt;'Tabelas auxiliares'!$C$236,M93&lt;&gt;'Tabelas auxiliares'!$C$237,M93&lt;&gt;'Tabelas auxiliares'!$D$236),"FOLHA DE PESSOAL",IF(Q93='Tabelas auxiliares'!$A$237,"CUSTEIO",IF(Q93='Tabelas auxiliares'!$A$236,"INVESTIMENTO","ERRO - VERIFICAR"))))</f>
        <v>CUSTEIO</v>
      </c>
      <c r="S93" s="64">
        <f t="shared" si="3"/>
        <v>9241</v>
      </c>
      <c r="X93" s="44">
        <v>9241</v>
      </c>
    </row>
    <row r="94" spans="1:24" x14ac:dyDescent="0.25">
      <c r="A94" t="s">
        <v>3219</v>
      </c>
      <c r="B94" t="s">
        <v>3220</v>
      </c>
      <c r="C94" t="s">
        <v>908</v>
      </c>
      <c r="D94" t="s">
        <v>3439</v>
      </c>
      <c r="E94" t="s">
        <v>3440</v>
      </c>
      <c r="F94" t="s">
        <v>3441</v>
      </c>
      <c r="G94" t="s">
        <v>3442</v>
      </c>
      <c r="H94" t="s">
        <v>3221</v>
      </c>
      <c r="I94" t="s">
        <v>1458</v>
      </c>
      <c r="J94" t="s">
        <v>3222</v>
      </c>
      <c r="K94" t="s">
        <v>3223</v>
      </c>
      <c r="L94" t="s">
        <v>3224</v>
      </c>
      <c r="M94" t="s">
        <v>164</v>
      </c>
      <c r="N94" t="s">
        <v>3225</v>
      </c>
      <c r="O94" t="s">
        <v>985</v>
      </c>
      <c r="P94" t="s">
        <v>986</v>
      </c>
      <c r="Q94" s="51" t="str">
        <f t="shared" si="2"/>
        <v>3</v>
      </c>
      <c r="R94" s="51" t="str">
        <f>IF(M94="","",IF(AND(M94&lt;&gt;'Tabelas auxiliares'!$B$236,M94&lt;&gt;'Tabelas auxiliares'!$B$237,M94&lt;&gt;'Tabelas auxiliares'!$C$236,M94&lt;&gt;'Tabelas auxiliares'!$C$237,M94&lt;&gt;'Tabelas auxiliares'!$D$236),"FOLHA DE PESSOAL",IF(Q94='Tabelas auxiliares'!$A$237,"CUSTEIO",IF(Q94='Tabelas auxiliares'!$A$236,"INVESTIMENTO","ERRO - VERIFICAR"))))</f>
        <v>CUSTEIO</v>
      </c>
      <c r="S94" s="64">
        <f t="shared" si="3"/>
        <v>1550</v>
      </c>
      <c r="X94" s="44">
        <v>1550</v>
      </c>
    </row>
    <row r="95" spans="1:24" x14ac:dyDescent="0.25">
      <c r="A95" t="s">
        <v>3219</v>
      </c>
      <c r="B95" t="s">
        <v>3220</v>
      </c>
      <c r="C95" t="s">
        <v>915</v>
      </c>
      <c r="D95" t="s">
        <v>3443</v>
      </c>
      <c r="E95" t="s">
        <v>3444</v>
      </c>
      <c r="F95" t="s">
        <v>3445</v>
      </c>
      <c r="G95" t="s">
        <v>165</v>
      </c>
      <c r="H95" t="s">
        <v>3221</v>
      </c>
      <c r="I95" t="s">
        <v>1458</v>
      </c>
      <c r="J95" t="s">
        <v>3222</v>
      </c>
      <c r="K95" t="s">
        <v>3223</v>
      </c>
      <c r="L95" t="s">
        <v>3224</v>
      </c>
      <c r="M95" t="s">
        <v>164</v>
      </c>
      <c r="N95" t="s">
        <v>3225</v>
      </c>
      <c r="O95" t="s">
        <v>985</v>
      </c>
      <c r="P95" t="s">
        <v>986</v>
      </c>
      <c r="Q95" s="51" t="str">
        <f t="shared" si="2"/>
        <v>3</v>
      </c>
      <c r="R95" s="51" t="str">
        <f>IF(M95="","",IF(AND(M95&lt;&gt;'Tabelas auxiliares'!$B$236,M95&lt;&gt;'Tabelas auxiliares'!$B$237,M95&lt;&gt;'Tabelas auxiliares'!$C$236,M95&lt;&gt;'Tabelas auxiliares'!$C$237,M95&lt;&gt;'Tabelas auxiliares'!$D$236),"FOLHA DE PESSOAL",IF(Q95='Tabelas auxiliares'!$A$237,"CUSTEIO",IF(Q95='Tabelas auxiliares'!$A$236,"INVESTIMENTO","ERRO - VERIFICAR"))))</f>
        <v>CUSTEIO</v>
      </c>
      <c r="S95" s="64">
        <f t="shared" si="3"/>
        <v>720</v>
      </c>
      <c r="X95" s="44">
        <v>720</v>
      </c>
    </row>
    <row r="96" spans="1:24" x14ac:dyDescent="0.25">
      <c r="A96" t="s">
        <v>3219</v>
      </c>
      <c r="B96" t="s">
        <v>3220</v>
      </c>
      <c r="C96" t="s">
        <v>792</v>
      </c>
      <c r="D96" t="s">
        <v>3446</v>
      </c>
      <c r="E96" t="s">
        <v>3447</v>
      </c>
      <c r="F96" t="s">
        <v>3448</v>
      </c>
      <c r="G96" t="s">
        <v>165</v>
      </c>
      <c r="H96" t="s">
        <v>3221</v>
      </c>
      <c r="I96" t="s">
        <v>1458</v>
      </c>
      <c r="J96" t="s">
        <v>3222</v>
      </c>
      <c r="K96" t="s">
        <v>3223</v>
      </c>
      <c r="L96" t="s">
        <v>3224</v>
      </c>
      <c r="M96" t="s">
        <v>164</v>
      </c>
      <c r="N96" t="s">
        <v>3225</v>
      </c>
      <c r="O96" t="s">
        <v>985</v>
      </c>
      <c r="P96" t="s">
        <v>986</v>
      </c>
      <c r="Q96" s="51" t="str">
        <f t="shared" si="2"/>
        <v>3</v>
      </c>
      <c r="R96" s="51" t="str">
        <f>IF(M96="","",IF(AND(M96&lt;&gt;'Tabelas auxiliares'!$B$236,M96&lt;&gt;'Tabelas auxiliares'!$B$237,M96&lt;&gt;'Tabelas auxiliares'!$C$236,M96&lt;&gt;'Tabelas auxiliares'!$C$237,M96&lt;&gt;'Tabelas auxiliares'!$D$236),"FOLHA DE PESSOAL",IF(Q96='Tabelas auxiliares'!$A$237,"CUSTEIO",IF(Q96='Tabelas auxiliares'!$A$236,"INVESTIMENTO","ERRO - VERIFICAR"))))</f>
        <v>CUSTEIO</v>
      </c>
      <c r="S96" s="64">
        <f t="shared" si="3"/>
        <v>6180</v>
      </c>
      <c r="V96" s="44">
        <v>3150</v>
      </c>
      <c r="X96" s="44">
        <v>3030</v>
      </c>
    </row>
    <row r="97" spans="1:24" x14ac:dyDescent="0.25">
      <c r="A97" t="s">
        <v>3219</v>
      </c>
      <c r="B97" t="s">
        <v>3220</v>
      </c>
      <c r="C97" t="s">
        <v>792</v>
      </c>
      <c r="D97" t="s">
        <v>3449</v>
      </c>
      <c r="E97" t="s">
        <v>3450</v>
      </c>
      <c r="F97" t="s">
        <v>3451</v>
      </c>
      <c r="G97" t="s">
        <v>3452</v>
      </c>
      <c r="H97" t="s">
        <v>3221</v>
      </c>
      <c r="I97" t="s">
        <v>1458</v>
      </c>
      <c r="J97" t="s">
        <v>3222</v>
      </c>
      <c r="K97" t="s">
        <v>3223</v>
      </c>
      <c r="L97" t="s">
        <v>3224</v>
      </c>
      <c r="M97" t="s">
        <v>164</v>
      </c>
      <c r="N97" t="s">
        <v>3225</v>
      </c>
      <c r="O97" t="s">
        <v>985</v>
      </c>
      <c r="P97" t="s">
        <v>986</v>
      </c>
      <c r="Q97" s="51" t="str">
        <f t="shared" si="2"/>
        <v>3</v>
      </c>
      <c r="R97" s="51" t="str">
        <f>IF(M97="","",IF(AND(M97&lt;&gt;'Tabelas auxiliares'!$B$236,M97&lt;&gt;'Tabelas auxiliares'!$B$237,M97&lt;&gt;'Tabelas auxiliares'!$C$236,M97&lt;&gt;'Tabelas auxiliares'!$C$237,M97&lt;&gt;'Tabelas auxiliares'!$D$236),"FOLHA DE PESSOAL",IF(Q97='Tabelas auxiliares'!$A$237,"CUSTEIO",IF(Q97='Tabelas auxiliares'!$A$236,"INVESTIMENTO","ERRO - VERIFICAR"))))</f>
        <v>CUSTEIO</v>
      </c>
      <c r="S97" s="64">
        <f t="shared" si="3"/>
        <v>5800</v>
      </c>
      <c r="X97" s="44">
        <v>5800</v>
      </c>
    </row>
    <row r="98" spans="1:24" x14ac:dyDescent="0.25">
      <c r="A98" t="s">
        <v>3219</v>
      </c>
      <c r="B98" t="s">
        <v>3220</v>
      </c>
      <c r="C98" t="s">
        <v>797</v>
      </c>
      <c r="D98" t="s">
        <v>3453</v>
      </c>
      <c r="E98" t="s">
        <v>3454</v>
      </c>
      <c r="F98" t="s">
        <v>3455</v>
      </c>
      <c r="G98" t="s">
        <v>3456</v>
      </c>
      <c r="H98" t="s">
        <v>3221</v>
      </c>
      <c r="I98" t="s">
        <v>1458</v>
      </c>
      <c r="J98" t="s">
        <v>3222</v>
      </c>
      <c r="K98" t="s">
        <v>3223</v>
      </c>
      <c r="L98" t="s">
        <v>3224</v>
      </c>
      <c r="M98" t="s">
        <v>164</v>
      </c>
      <c r="N98" t="s">
        <v>3225</v>
      </c>
      <c r="O98" t="s">
        <v>1583</v>
      </c>
      <c r="P98" t="s">
        <v>1584</v>
      </c>
      <c r="Q98" s="51" t="str">
        <f t="shared" si="2"/>
        <v>3</v>
      </c>
      <c r="R98" s="51" t="str">
        <f>IF(M98="","",IF(AND(M98&lt;&gt;'Tabelas auxiliares'!$B$236,M98&lt;&gt;'Tabelas auxiliares'!$B$237,M98&lt;&gt;'Tabelas auxiliares'!$C$236,M98&lt;&gt;'Tabelas auxiliares'!$C$237,M98&lt;&gt;'Tabelas auxiliares'!$D$236),"FOLHA DE PESSOAL",IF(Q98='Tabelas auxiliares'!$A$237,"CUSTEIO",IF(Q98='Tabelas auxiliares'!$A$236,"INVESTIMENTO","ERRO - VERIFICAR"))))</f>
        <v>CUSTEIO</v>
      </c>
      <c r="S98" s="64">
        <f t="shared" si="3"/>
        <v>3903.44</v>
      </c>
      <c r="X98" s="44">
        <v>3903.44</v>
      </c>
    </row>
    <row r="99" spans="1:24" x14ac:dyDescent="0.25">
      <c r="A99" t="s">
        <v>3219</v>
      </c>
      <c r="B99" t="s">
        <v>3220</v>
      </c>
      <c r="C99" t="s">
        <v>797</v>
      </c>
      <c r="D99" t="s">
        <v>3457</v>
      </c>
      <c r="E99" t="s">
        <v>3458</v>
      </c>
      <c r="F99" t="s">
        <v>3459</v>
      </c>
      <c r="G99" t="s">
        <v>3272</v>
      </c>
      <c r="H99" t="s">
        <v>3221</v>
      </c>
      <c r="I99" t="s">
        <v>1458</v>
      </c>
      <c r="J99" t="s">
        <v>3222</v>
      </c>
      <c r="K99" t="s">
        <v>3223</v>
      </c>
      <c r="L99" t="s">
        <v>3224</v>
      </c>
      <c r="M99" t="s">
        <v>164</v>
      </c>
      <c r="N99" t="s">
        <v>3225</v>
      </c>
      <c r="O99" t="s">
        <v>985</v>
      </c>
      <c r="P99" t="s">
        <v>986</v>
      </c>
      <c r="Q99" s="51" t="str">
        <f t="shared" si="2"/>
        <v>3</v>
      </c>
      <c r="R99" s="51" t="str">
        <f>IF(M99="","",IF(AND(M99&lt;&gt;'Tabelas auxiliares'!$B$236,M99&lt;&gt;'Tabelas auxiliares'!$B$237,M99&lt;&gt;'Tabelas auxiliares'!$C$236,M99&lt;&gt;'Tabelas auxiliares'!$C$237,M99&lt;&gt;'Tabelas auxiliares'!$D$236),"FOLHA DE PESSOAL",IF(Q99='Tabelas auxiliares'!$A$237,"CUSTEIO",IF(Q99='Tabelas auxiliares'!$A$236,"INVESTIMENTO","ERRO - VERIFICAR"))))</f>
        <v>CUSTEIO</v>
      </c>
      <c r="S99" s="64">
        <f t="shared" si="3"/>
        <v>880</v>
      </c>
      <c r="X99" s="44">
        <v>880</v>
      </c>
    </row>
    <row r="100" spans="1:24" x14ac:dyDescent="0.25">
      <c r="A100" t="s">
        <v>3219</v>
      </c>
      <c r="B100" t="s">
        <v>3220</v>
      </c>
      <c r="C100" t="s">
        <v>797</v>
      </c>
      <c r="D100" t="s">
        <v>3460</v>
      </c>
      <c r="E100" t="s">
        <v>3461</v>
      </c>
      <c r="F100" t="s">
        <v>3462</v>
      </c>
      <c r="G100" t="s">
        <v>3463</v>
      </c>
      <c r="H100" t="s">
        <v>3221</v>
      </c>
      <c r="I100" t="s">
        <v>1458</v>
      </c>
      <c r="J100" t="s">
        <v>3222</v>
      </c>
      <c r="K100" t="s">
        <v>3223</v>
      </c>
      <c r="L100" t="s">
        <v>3224</v>
      </c>
      <c r="M100" t="s">
        <v>164</v>
      </c>
      <c r="N100" t="s">
        <v>3225</v>
      </c>
      <c r="O100" t="s">
        <v>985</v>
      </c>
      <c r="P100" t="s">
        <v>986</v>
      </c>
      <c r="Q100" s="51" t="str">
        <f t="shared" si="2"/>
        <v>3</v>
      </c>
      <c r="R100" s="51" t="str">
        <f>IF(M100="","",IF(AND(M100&lt;&gt;'Tabelas auxiliares'!$B$236,M100&lt;&gt;'Tabelas auxiliares'!$B$237,M100&lt;&gt;'Tabelas auxiliares'!$C$236,M100&lt;&gt;'Tabelas auxiliares'!$C$237,M100&lt;&gt;'Tabelas auxiliares'!$D$236),"FOLHA DE PESSOAL",IF(Q100='Tabelas auxiliares'!$A$237,"CUSTEIO",IF(Q100='Tabelas auxiliares'!$A$236,"INVESTIMENTO","ERRO - VERIFICAR"))))</f>
        <v>CUSTEIO</v>
      </c>
      <c r="S100" s="64">
        <f t="shared" si="3"/>
        <v>7871.84</v>
      </c>
      <c r="X100" s="44">
        <v>7871.84</v>
      </c>
    </row>
    <row r="101" spans="1:24" x14ac:dyDescent="0.25">
      <c r="A101" t="s">
        <v>3219</v>
      </c>
      <c r="B101" t="s">
        <v>3220</v>
      </c>
      <c r="C101" t="s">
        <v>797</v>
      </c>
      <c r="D101" t="s">
        <v>3464</v>
      </c>
      <c r="E101" t="s">
        <v>3465</v>
      </c>
      <c r="F101" t="s">
        <v>3466</v>
      </c>
      <c r="G101" t="s">
        <v>3467</v>
      </c>
      <c r="H101" t="s">
        <v>3221</v>
      </c>
      <c r="I101" t="s">
        <v>1458</v>
      </c>
      <c r="J101" t="s">
        <v>3222</v>
      </c>
      <c r="K101" t="s">
        <v>3223</v>
      </c>
      <c r="L101" t="s">
        <v>3224</v>
      </c>
      <c r="M101" t="s">
        <v>164</v>
      </c>
      <c r="N101" t="s">
        <v>3225</v>
      </c>
      <c r="O101" t="s">
        <v>985</v>
      </c>
      <c r="P101" t="s">
        <v>986</v>
      </c>
      <c r="Q101" s="51" t="str">
        <f t="shared" si="2"/>
        <v>3</v>
      </c>
      <c r="R101" s="51" t="str">
        <f>IF(M101="","",IF(AND(M101&lt;&gt;'Tabelas auxiliares'!$B$236,M101&lt;&gt;'Tabelas auxiliares'!$B$237,M101&lt;&gt;'Tabelas auxiliares'!$C$236,M101&lt;&gt;'Tabelas auxiliares'!$C$237,M101&lt;&gt;'Tabelas auxiliares'!$D$236),"FOLHA DE PESSOAL",IF(Q101='Tabelas auxiliares'!$A$237,"CUSTEIO",IF(Q101='Tabelas auxiliares'!$A$236,"INVESTIMENTO","ERRO - VERIFICAR"))))</f>
        <v>CUSTEIO</v>
      </c>
      <c r="S101" s="64">
        <f t="shared" si="3"/>
        <v>980</v>
      </c>
      <c r="X101" s="44">
        <v>980</v>
      </c>
    </row>
    <row r="102" spans="1:24" x14ac:dyDescent="0.25">
      <c r="A102" t="s">
        <v>3219</v>
      </c>
      <c r="B102" t="s">
        <v>3220</v>
      </c>
      <c r="C102" t="s">
        <v>797</v>
      </c>
      <c r="D102" t="s">
        <v>3468</v>
      </c>
      <c r="E102" t="s">
        <v>3469</v>
      </c>
      <c r="F102" t="s">
        <v>3470</v>
      </c>
      <c r="G102" t="s">
        <v>3471</v>
      </c>
      <c r="H102" t="s">
        <v>3221</v>
      </c>
      <c r="I102" t="s">
        <v>1458</v>
      </c>
      <c r="J102" t="s">
        <v>3222</v>
      </c>
      <c r="K102" t="s">
        <v>3223</v>
      </c>
      <c r="L102" t="s">
        <v>3224</v>
      </c>
      <c r="M102" t="s">
        <v>164</v>
      </c>
      <c r="N102" t="s">
        <v>3225</v>
      </c>
      <c r="O102" t="s">
        <v>985</v>
      </c>
      <c r="P102" t="s">
        <v>986</v>
      </c>
      <c r="Q102" s="51" t="str">
        <f t="shared" si="2"/>
        <v>3</v>
      </c>
      <c r="R102" s="51" t="str">
        <f>IF(M102="","",IF(AND(M102&lt;&gt;'Tabelas auxiliares'!$B$236,M102&lt;&gt;'Tabelas auxiliares'!$B$237,M102&lt;&gt;'Tabelas auxiliares'!$C$236,M102&lt;&gt;'Tabelas auxiliares'!$C$237,M102&lt;&gt;'Tabelas auxiliares'!$D$236),"FOLHA DE PESSOAL",IF(Q102='Tabelas auxiliares'!$A$237,"CUSTEIO",IF(Q102='Tabelas auxiliares'!$A$236,"INVESTIMENTO","ERRO - VERIFICAR"))))</f>
        <v>CUSTEIO</v>
      </c>
      <c r="S102" s="64">
        <f t="shared" si="3"/>
        <v>1960</v>
      </c>
      <c r="X102" s="44">
        <v>1960</v>
      </c>
    </row>
    <row r="103" spans="1:24" x14ac:dyDescent="0.25">
      <c r="A103" t="s">
        <v>3219</v>
      </c>
      <c r="B103" t="s">
        <v>3220</v>
      </c>
      <c r="C103" t="s">
        <v>797</v>
      </c>
      <c r="D103" t="s">
        <v>3472</v>
      </c>
      <c r="E103" t="s">
        <v>3473</v>
      </c>
      <c r="F103" t="s">
        <v>3474</v>
      </c>
      <c r="G103" t="s">
        <v>3475</v>
      </c>
      <c r="H103" t="s">
        <v>3221</v>
      </c>
      <c r="I103" t="s">
        <v>1458</v>
      </c>
      <c r="J103" t="s">
        <v>3222</v>
      </c>
      <c r="K103" t="s">
        <v>3223</v>
      </c>
      <c r="L103" t="s">
        <v>3224</v>
      </c>
      <c r="M103" t="s">
        <v>164</v>
      </c>
      <c r="N103" t="s">
        <v>3225</v>
      </c>
      <c r="O103" t="s">
        <v>985</v>
      </c>
      <c r="P103" t="s">
        <v>986</v>
      </c>
      <c r="Q103" s="51" t="str">
        <f t="shared" si="2"/>
        <v>3</v>
      </c>
      <c r="R103" s="51" t="str">
        <f>IF(M103="","",IF(AND(M103&lt;&gt;'Tabelas auxiliares'!$B$236,M103&lt;&gt;'Tabelas auxiliares'!$B$237,M103&lt;&gt;'Tabelas auxiliares'!$C$236,M103&lt;&gt;'Tabelas auxiliares'!$C$237,M103&lt;&gt;'Tabelas auxiliares'!$D$236),"FOLHA DE PESSOAL",IF(Q103='Tabelas auxiliares'!$A$237,"CUSTEIO",IF(Q103='Tabelas auxiliares'!$A$236,"INVESTIMENTO","ERRO - VERIFICAR"))))</f>
        <v>CUSTEIO</v>
      </c>
      <c r="S103" s="64">
        <f t="shared" si="3"/>
        <v>2870</v>
      </c>
      <c r="X103" s="44">
        <v>2870</v>
      </c>
    </row>
    <row r="104" spans="1:24" x14ac:dyDescent="0.25">
      <c r="A104" t="s">
        <v>3219</v>
      </c>
      <c r="B104" t="s">
        <v>3220</v>
      </c>
      <c r="C104" t="s">
        <v>797</v>
      </c>
      <c r="D104" t="s">
        <v>3476</v>
      </c>
      <c r="E104" t="s">
        <v>3477</v>
      </c>
      <c r="F104" t="s">
        <v>3478</v>
      </c>
      <c r="G104" t="s">
        <v>3245</v>
      </c>
      <c r="H104" t="s">
        <v>3221</v>
      </c>
      <c r="I104" t="s">
        <v>1458</v>
      </c>
      <c r="J104" t="s">
        <v>3222</v>
      </c>
      <c r="K104" t="s">
        <v>3223</v>
      </c>
      <c r="L104" t="s">
        <v>3224</v>
      </c>
      <c r="M104" t="s">
        <v>164</v>
      </c>
      <c r="N104" t="s">
        <v>3225</v>
      </c>
      <c r="O104" t="s">
        <v>985</v>
      </c>
      <c r="P104" t="s">
        <v>986</v>
      </c>
      <c r="Q104" s="51" t="str">
        <f t="shared" si="2"/>
        <v>3</v>
      </c>
      <c r="R104" s="51" t="str">
        <f>IF(M104="","",IF(AND(M104&lt;&gt;'Tabelas auxiliares'!$B$236,M104&lt;&gt;'Tabelas auxiliares'!$B$237,M104&lt;&gt;'Tabelas auxiliares'!$C$236,M104&lt;&gt;'Tabelas auxiliares'!$C$237,M104&lt;&gt;'Tabelas auxiliares'!$D$236),"FOLHA DE PESSOAL",IF(Q104='Tabelas auxiliares'!$A$237,"CUSTEIO",IF(Q104='Tabelas auxiliares'!$A$236,"INVESTIMENTO","ERRO - VERIFICAR"))))</f>
        <v>CUSTEIO</v>
      </c>
      <c r="S104" s="64">
        <f t="shared" si="3"/>
        <v>6000</v>
      </c>
      <c r="X104" s="44">
        <v>6000</v>
      </c>
    </row>
    <row r="105" spans="1:24" x14ac:dyDescent="0.25">
      <c r="A105" t="s">
        <v>3219</v>
      </c>
      <c r="B105" t="s">
        <v>3220</v>
      </c>
      <c r="C105" t="s">
        <v>797</v>
      </c>
      <c r="D105" t="s">
        <v>3479</v>
      </c>
      <c r="E105" t="s">
        <v>3480</v>
      </c>
      <c r="F105" t="s">
        <v>3481</v>
      </c>
      <c r="G105" t="s">
        <v>3482</v>
      </c>
      <c r="H105" t="s">
        <v>3221</v>
      </c>
      <c r="I105" t="s">
        <v>1458</v>
      </c>
      <c r="J105" t="s">
        <v>3222</v>
      </c>
      <c r="K105" t="s">
        <v>3223</v>
      </c>
      <c r="L105" t="s">
        <v>3224</v>
      </c>
      <c r="M105" t="s">
        <v>164</v>
      </c>
      <c r="N105" t="s">
        <v>3225</v>
      </c>
      <c r="O105" t="s">
        <v>985</v>
      </c>
      <c r="P105" t="s">
        <v>986</v>
      </c>
      <c r="Q105" s="51" t="str">
        <f t="shared" si="2"/>
        <v>3</v>
      </c>
      <c r="R105" s="51" t="str">
        <f>IF(M105="","",IF(AND(M105&lt;&gt;'Tabelas auxiliares'!$B$236,M105&lt;&gt;'Tabelas auxiliares'!$B$237,M105&lt;&gt;'Tabelas auxiliares'!$C$236,M105&lt;&gt;'Tabelas auxiliares'!$C$237,M105&lt;&gt;'Tabelas auxiliares'!$D$236),"FOLHA DE PESSOAL",IF(Q105='Tabelas auxiliares'!$A$237,"CUSTEIO",IF(Q105='Tabelas auxiliares'!$A$236,"INVESTIMENTO","ERRO - VERIFICAR"))))</f>
        <v>CUSTEIO</v>
      </c>
      <c r="S105" s="64">
        <f t="shared" si="3"/>
        <v>3030</v>
      </c>
      <c r="V105" s="44">
        <v>445.91</v>
      </c>
      <c r="X105" s="44">
        <v>2584.09</v>
      </c>
    </row>
    <row r="106" spans="1:24" x14ac:dyDescent="0.25">
      <c r="A106" t="s">
        <v>3219</v>
      </c>
      <c r="B106" t="s">
        <v>3220</v>
      </c>
      <c r="C106" t="s">
        <v>1257</v>
      </c>
      <c r="D106" t="s">
        <v>3483</v>
      </c>
      <c r="E106" t="s">
        <v>3484</v>
      </c>
      <c r="F106" t="s">
        <v>3485</v>
      </c>
      <c r="G106" t="s">
        <v>3486</v>
      </c>
      <c r="H106" t="s">
        <v>3221</v>
      </c>
      <c r="I106" t="s">
        <v>1458</v>
      </c>
      <c r="J106" t="s">
        <v>3222</v>
      </c>
      <c r="K106" t="s">
        <v>3223</v>
      </c>
      <c r="L106" t="s">
        <v>3224</v>
      </c>
      <c r="M106" t="s">
        <v>164</v>
      </c>
      <c r="N106" t="s">
        <v>3225</v>
      </c>
      <c r="O106" t="s">
        <v>1583</v>
      </c>
      <c r="P106" t="s">
        <v>1584</v>
      </c>
      <c r="Q106" s="51" t="str">
        <f t="shared" si="2"/>
        <v>3</v>
      </c>
      <c r="R106" s="51" t="str">
        <f>IF(M106="","",IF(AND(M106&lt;&gt;'Tabelas auxiliares'!$B$236,M106&lt;&gt;'Tabelas auxiliares'!$B$237,M106&lt;&gt;'Tabelas auxiliares'!$C$236,M106&lt;&gt;'Tabelas auxiliares'!$C$237,M106&lt;&gt;'Tabelas auxiliares'!$D$236),"FOLHA DE PESSOAL",IF(Q106='Tabelas auxiliares'!$A$237,"CUSTEIO",IF(Q106='Tabelas auxiliares'!$A$236,"INVESTIMENTO","ERRO - VERIFICAR"))))</f>
        <v>CUSTEIO</v>
      </c>
      <c r="S106" s="64">
        <f t="shared" si="3"/>
        <v>1000</v>
      </c>
      <c r="X106" s="44">
        <v>1000</v>
      </c>
    </row>
    <row r="107" spans="1:24" x14ac:dyDescent="0.25">
      <c r="A107" t="s">
        <v>3219</v>
      </c>
      <c r="B107" t="s">
        <v>3220</v>
      </c>
      <c r="C107" t="s">
        <v>1257</v>
      </c>
      <c r="D107" t="s">
        <v>3487</v>
      </c>
      <c r="E107" t="s">
        <v>3488</v>
      </c>
      <c r="F107" t="s">
        <v>3489</v>
      </c>
      <c r="G107" t="s">
        <v>3490</v>
      </c>
      <c r="H107" t="s">
        <v>3221</v>
      </c>
      <c r="I107" t="s">
        <v>1458</v>
      </c>
      <c r="J107" t="s">
        <v>3222</v>
      </c>
      <c r="K107" t="s">
        <v>3223</v>
      </c>
      <c r="L107" t="s">
        <v>3224</v>
      </c>
      <c r="M107" t="s">
        <v>164</v>
      </c>
      <c r="N107" t="s">
        <v>3225</v>
      </c>
      <c r="O107" t="s">
        <v>1583</v>
      </c>
      <c r="P107" t="s">
        <v>1584</v>
      </c>
      <c r="Q107" s="51" t="str">
        <f t="shared" si="2"/>
        <v>3</v>
      </c>
      <c r="R107" s="51" t="str">
        <f>IF(M107="","",IF(AND(M107&lt;&gt;'Tabelas auxiliares'!$B$236,M107&lt;&gt;'Tabelas auxiliares'!$B$237,M107&lt;&gt;'Tabelas auxiliares'!$C$236,M107&lt;&gt;'Tabelas auxiliares'!$C$237,M107&lt;&gt;'Tabelas auxiliares'!$D$236),"FOLHA DE PESSOAL",IF(Q107='Tabelas auxiliares'!$A$237,"CUSTEIO",IF(Q107='Tabelas auxiliares'!$A$236,"INVESTIMENTO","ERRO - VERIFICAR"))))</f>
        <v>CUSTEIO</v>
      </c>
      <c r="S107" s="64">
        <f t="shared" si="3"/>
        <v>633.47</v>
      </c>
      <c r="X107" s="44">
        <v>633.47</v>
      </c>
    </row>
    <row r="108" spans="1:24" x14ac:dyDescent="0.25">
      <c r="A108" t="s">
        <v>3219</v>
      </c>
      <c r="B108" t="s">
        <v>3220</v>
      </c>
      <c r="C108" t="s">
        <v>1257</v>
      </c>
      <c r="D108" t="s">
        <v>3491</v>
      </c>
      <c r="E108" t="s">
        <v>3492</v>
      </c>
      <c r="F108" t="s">
        <v>3493</v>
      </c>
      <c r="G108" t="s">
        <v>3494</v>
      </c>
      <c r="H108" t="s">
        <v>3221</v>
      </c>
      <c r="I108" t="s">
        <v>1458</v>
      </c>
      <c r="J108" t="s">
        <v>3222</v>
      </c>
      <c r="K108" t="s">
        <v>3223</v>
      </c>
      <c r="L108" t="s">
        <v>3224</v>
      </c>
      <c r="M108" t="s">
        <v>164</v>
      </c>
      <c r="N108" t="s">
        <v>3225</v>
      </c>
      <c r="O108" t="s">
        <v>985</v>
      </c>
      <c r="P108" t="s">
        <v>986</v>
      </c>
      <c r="Q108" s="51" t="str">
        <f t="shared" si="2"/>
        <v>3</v>
      </c>
      <c r="R108" s="51" t="str">
        <f>IF(M108="","",IF(AND(M108&lt;&gt;'Tabelas auxiliares'!$B$236,M108&lt;&gt;'Tabelas auxiliares'!$B$237,M108&lt;&gt;'Tabelas auxiliares'!$C$236,M108&lt;&gt;'Tabelas auxiliares'!$C$237,M108&lt;&gt;'Tabelas auxiliares'!$D$236),"FOLHA DE PESSOAL",IF(Q108='Tabelas auxiliares'!$A$237,"CUSTEIO",IF(Q108='Tabelas auxiliares'!$A$236,"INVESTIMENTO","ERRO - VERIFICAR"))))</f>
        <v>CUSTEIO</v>
      </c>
      <c r="S108" s="64">
        <f t="shared" si="3"/>
        <v>1040</v>
      </c>
      <c r="X108" s="44">
        <v>1040</v>
      </c>
    </row>
    <row r="109" spans="1:24" x14ac:dyDescent="0.25">
      <c r="A109" t="s">
        <v>3219</v>
      </c>
      <c r="B109" t="s">
        <v>3220</v>
      </c>
      <c r="C109" t="s">
        <v>1257</v>
      </c>
      <c r="D109" t="s">
        <v>3495</v>
      </c>
      <c r="E109" t="s">
        <v>3496</v>
      </c>
      <c r="F109" t="s">
        <v>3497</v>
      </c>
      <c r="G109" t="s">
        <v>165</v>
      </c>
      <c r="H109" t="s">
        <v>3221</v>
      </c>
      <c r="I109" t="s">
        <v>1458</v>
      </c>
      <c r="J109" t="s">
        <v>3222</v>
      </c>
      <c r="K109" t="s">
        <v>3223</v>
      </c>
      <c r="L109" t="s">
        <v>3224</v>
      </c>
      <c r="M109" t="s">
        <v>164</v>
      </c>
      <c r="N109" t="s">
        <v>3225</v>
      </c>
      <c r="O109" t="s">
        <v>985</v>
      </c>
      <c r="P109" t="s">
        <v>986</v>
      </c>
      <c r="Q109" s="51" t="str">
        <f t="shared" si="2"/>
        <v>3</v>
      </c>
      <c r="R109" s="51" t="str">
        <f>IF(M109="","",IF(AND(M109&lt;&gt;'Tabelas auxiliares'!$B$236,M109&lt;&gt;'Tabelas auxiliares'!$B$237,M109&lt;&gt;'Tabelas auxiliares'!$C$236,M109&lt;&gt;'Tabelas auxiliares'!$C$237,M109&lt;&gt;'Tabelas auxiliares'!$D$236),"FOLHA DE PESSOAL",IF(Q109='Tabelas auxiliares'!$A$237,"CUSTEIO",IF(Q109='Tabelas auxiliares'!$A$236,"INVESTIMENTO","ERRO - VERIFICAR"))))</f>
        <v>CUSTEIO</v>
      </c>
      <c r="S109" s="64">
        <f t="shared" si="3"/>
        <v>7160</v>
      </c>
      <c r="X109" s="44">
        <v>7160</v>
      </c>
    </row>
    <row r="110" spans="1:24" x14ac:dyDescent="0.25">
      <c r="A110" t="s">
        <v>3219</v>
      </c>
      <c r="B110" t="s">
        <v>3220</v>
      </c>
      <c r="C110" t="s">
        <v>1257</v>
      </c>
      <c r="D110" t="s">
        <v>3498</v>
      </c>
      <c r="E110" t="s">
        <v>3499</v>
      </c>
      <c r="F110" t="s">
        <v>3500</v>
      </c>
      <c r="G110" t="s">
        <v>3501</v>
      </c>
      <c r="H110" t="s">
        <v>3221</v>
      </c>
      <c r="I110" t="s">
        <v>1458</v>
      </c>
      <c r="J110" t="s">
        <v>3222</v>
      </c>
      <c r="K110" t="s">
        <v>3223</v>
      </c>
      <c r="L110" t="s">
        <v>3224</v>
      </c>
      <c r="M110" t="s">
        <v>164</v>
      </c>
      <c r="N110" t="s">
        <v>3225</v>
      </c>
      <c r="O110" t="s">
        <v>985</v>
      </c>
      <c r="P110" t="s">
        <v>986</v>
      </c>
      <c r="Q110" s="51" t="str">
        <f t="shared" si="2"/>
        <v>3</v>
      </c>
      <c r="R110" s="51" t="str">
        <f>IF(M110="","",IF(AND(M110&lt;&gt;'Tabelas auxiliares'!$B$236,M110&lt;&gt;'Tabelas auxiliares'!$B$237,M110&lt;&gt;'Tabelas auxiliares'!$C$236,M110&lt;&gt;'Tabelas auxiliares'!$C$237,M110&lt;&gt;'Tabelas auxiliares'!$D$236),"FOLHA DE PESSOAL",IF(Q110='Tabelas auxiliares'!$A$237,"CUSTEIO",IF(Q110='Tabelas auxiliares'!$A$236,"INVESTIMENTO","ERRO - VERIFICAR"))))</f>
        <v>CUSTEIO</v>
      </c>
      <c r="S110" s="64">
        <f t="shared" si="3"/>
        <v>1670</v>
      </c>
      <c r="X110" s="44">
        <v>1670</v>
      </c>
    </row>
    <row r="111" spans="1:24" x14ac:dyDescent="0.25">
      <c r="A111" t="s">
        <v>3219</v>
      </c>
      <c r="B111" t="s">
        <v>3220</v>
      </c>
      <c r="C111" t="s">
        <v>1443</v>
      </c>
      <c r="D111" t="s">
        <v>3502</v>
      </c>
      <c r="E111" t="s">
        <v>3503</v>
      </c>
      <c r="F111" t="s">
        <v>3504</v>
      </c>
      <c r="G111" t="s">
        <v>3505</v>
      </c>
      <c r="H111" t="s">
        <v>3221</v>
      </c>
      <c r="I111" t="s">
        <v>1458</v>
      </c>
      <c r="J111" t="s">
        <v>3222</v>
      </c>
      <c r="K111" t="s">
        <v>3223</v>
      </c>
      <c r="L111" t="s">
        <v>3224</v>
      </c>
      <c r="M111" t="s">
        <v>164</v>
      </c>
      <c r="N111" t="s">
        <v>3225</v>
      </c>
      <c r="O111" t="s">
        <v>985</v>
      </c>
      <c r="P111" t="s">
        <v>986</v>
      </c>
      <c r="Q111" s="51" t="str">
        <f t="shared" si="2"/>
        <v>3</v>
      </c>
      <c r="R111" s="51" t="str">
        <f>IF(M111="","",IF(AND(M111&lt;&gt;'Tabelas auxiliares'!$B$236,M111&lt;&gt;'Tabelas auxiliares'!$B$237,M111&lt;&gt;'Tabelas auxiliares'!$C$236,M111&lt;&gt;'Tabelas auxiliares'!$C$237,M111&lt;&gt;'Tabelas auxiliares'!$D$236),"FOLHA DE PESSOAL",IF(Q111='Tabelas auxiliares'!$A$237,"CUSTEIO",IF(Q111='Tabelas auxiliares'!$A$236,"INVESTIMENTO","ERRO - VERIFICAR"))))</f>
        <v>CUSTEIO</v>
      </c>
      <c r="S111" s="64">
        <f t="shared" si="3"/>
        <v>550</v>
      </c>
      <c r="X111" s="44">
        <v>550</v>
      </c>
    </row>
    <row r="112" spans="1:24" x14ac:dyDescent="0.25">
      <c r="A112" t="s">
        <v>3219</v>
      </c>
      <c r="B112" t="s">
        <v>3220</v>
      </c>
      <c r="C112" t="s">
        <v>1443</v>
      </c>
      <c r="D112" t="s">
        <v>3506</v>
      </c>
      <c r="E112" t="s">
        <v>3507</v>
      </c>
      <c r="F112" t="s">
        <v>3508</v>
      </c>
      <c r="G112" t="s">
        <v>165</v>
      </c>
      <c r="H112" t="s">
        <v>3221</v>
      </c>
      <c r="I112" t="s">
        <v>1458</v>
      </c>
      <c r="J112" t="s">
        <v>3222</v>
      </c>
      <c r="K112" t="s">
        <v>3223</v>
      </c>
      <c r="L112" t="s">
        <v>3224</v>
      </c>
      <c r="M112" t="s">
        <v>164</v>
      </c>
      <c r="N112" t="s">
        <v>3225</v>
      </c>
      <c r="O112" t="s">
        <v>985</v>
      </c>
      <c r="P112" t="s">
        <v>986</v>
      </c>
      <c r="Q112" s="51" t="str">
        <f t="shared" si="2"/>
        <v>3</v>
      </c>
      <c r="R112" s="51" t="str">
        <f>IF(M112="","",IF(AND(M112&lt;&gt;'Tabelas auxiliares'!$B$236,M112&lt;&gt;'Tabelas auxiliares'!$B$237,M112&lt;&gt;'Tabelas auxiliares'!$C$236,M112&lt;&gt;'Tabelas auxiliares'!$C$237,M112&lt;&gt;'Tabelas auxiliares'!$D$236),"FOLHA DE PESSOAL",IF(Q112='Tabelas auxiliares'!$A$237,"CUSTEIO",IF(Q112='Tabelas auxiliares'!$A$236,"INVESTIMENTO","ERRO - VERIFICAR"))))</f>
        <v>CUSTEIO</v>
      </c>
      <c r="S112" s="64">
        <f t="shared" si="3"/>
        <v>2520</v>
      </c>
      <c r="V112" s="44">
        <v>1260</v>
      </c>
      <c r="X112" s="44">
        <v>1260</v>
      </c>
    </row>
    <row r="113" spans="1:24" x14ac:dyDescent="0.25">
      <c r="A113" t="s">
        <v>3219</v>
      </c>
      <c r="B113" t="s">
        <v>3220</v>
      </c>
      <c r="C113" t="s">
        <v>1443</v>
      </c>
      <c r="D113" t="s">
        <v>3509</v>
      </c>
      <c r="E113" t="s">
        <v>3510</v>
      </c>
      <c r="F113" t="s">
        <v>3511</v>
      </c>
      <c r="G113" t="s">
        <v>3512</v>
      </c>
      <c r="H113" t="s">
        <v>3221</v>
      </c>
      <c r="I113" t="s">
        <v>1458</v>
      </c>
      <c r="J113" t="s">
        <v>3222</v>
      </c>
      <c r="K113" t="s">
        <v>3223</v>
      </c>
      <c r="L113" t="s">
        <v>3224</v>
      </c>
      <c r="M113" t="s">
        <v>164</v>
      </c>
      <c r="N113" t="s">
        <v>3225</v>
      </c>
      <c r="O113" t="s">
        <v>985</v>
      </c>
      <c r="P113" t="s">
        <v>986</v>
      </c>
      <c r="Q113" s="51" t="str">
        <f t="shared" si="2"/>
        <v>3</v>
      </c>
      <c r="R113" s="51" t="str">
        <f>IF(M113="","",IF(AND(M113&lt;&gt;'Tabelas auxiliares'!$B$236,M113&lt;&gt;'Tabelas auxiliares'!$B$237,M113&lt;&gt;'Tabelas auxiliares'!$C$236,M113&lt;&gt;'Tabelas auxiliares'!$C$237,M113&lt;&gt;'Tabelas auxiliares'!$D$236),"FOLHA DE PESSOAL",IF(Q113='Tabelas auxiliares'!$A$237,"CUSTEIO",IF(Q113='Tabelas auxiliares'!$A$236,"INVESTIMENTO","ERRO - VERIFICAR"))))</f>
        <v>CUSTEIO</v>
      </c>
      <c r="S113" s="64">
        <f t="shared" si="3"/>
        <v>6111.72</v>
      </c>
      <c r="X113" s="44">
        <v>6111.72</v>
      </c>
    </row>
    <row r="114" spans="1:24" x14ac:dyDescent="0.25">
      <c r="A114" t="s">
        <v>3219</v>
      </c>
      <c r="B114" t="s">
        <v>3220</v>
      </c>
      <c r="C114" t="s">
        <v>1443</v>
      </c>
      <c r="D114" t="s">
        <v>3513</v>
      </c>
      <c r="E114" t="s">
        <v>3514</v>
      </c>
      <c r="F114" t="s">
        <v>3515</v>
      </c>
      <c r="G114" t="s">
        <v>3288</v>
      </c>
      <c r="H114" t="s">
        <v>3221</v>
      </c>
      <c r="I114" t="s">
        <v>1458</v>
      </c>
      <c r="J114" t="s">
        <v>3222</v>
      </c>
      <c r="K114" t="s">
        <v>3223</v>
      </c>
      <c r="L114" t="s">
        <v>3224</v>
      </c>
      <c r="M114" t="s">
        <v>164</v>
      </c>
      <c r="N114" t="s">
        <v>3225</v>
      </c>
      <c r="O114" t="s">
        <v>985</v>
      </c>
      <c r="P114" t="s">
        <v>986</v>
      </c>
      <c r="Q114" s="51" t="str">
        <f t="shared" si="2"/>
        <v>3</v>
      </c>
      <c r="R114" s="51" t="str">
        <f>IF(M114="","",IF(AND(M114&lt;&gt;'Tabelas auxiliares'!$B$236,M114&lt;&gt;'Tabelas auxiliares'!$B$237,M114&lt;&gt;'Tabelas auxiliares'!$C$236,M114&lt;&gt;'Tabelas auxiliares'!$C$237,M114&lt;&gt;'Tabelas auxiliares'!$D$236),"FOLHA DE PESSOAL",IF(Q114='Tabelas auxiliares'!$A$237,"CUSTEIO",IF(Q114='Tabelas auxiliares'!$A$236,"INVESTIMENTO","ERRO - VERIFICAR"))))</f>
        <v>CUSTEIO</v>
      </c>
      <c r="S114" s="64">
        <f t="shared" si="3"/>
        <v>450</v>
      </c>
      <c r="X114" s="44">
        <v>450</v>
      </c>
    </row>
    <row r="115" spans="1:24" x14ac:dyDescent="0.25">
      <c r="A115" t="s">
        <v>3219</v>
      </c>
      <c r="B115" t="s">
        <v>3220</v>
      </c>
      <c r="C115" t="s">
        <v>1443</v>
      </c>
      <c r="D115" t="s">
        <v>3516</v>
      </c>
      <c r="E115" t="s">
        <v>3517</v>
      </c>
      <c r="F115" t="s">
        <v>3518</v>
      </c>
      <c r="G115" t="s">
        <v>3519</v>
      </c>
      <c r="H115" t="s">
        <v>3221</v>
      </c>
      <c r="I115" t="s">
        <v>1458</v>
      </c>
      <c r="J115" t="s">
        <v>3222</v>
      </c>
      <c r="K115" t="s">
        <v>3223</v>
      </c>
      <c r="L115" t="s">
        <v>3224</v>
      </c>
      <c r="M115" t="s">
        <v>164</v>
      </c>
      <c r="N115" t="s">
        <v>3225</v>
      </c>
      <c r="O115" t="s">
        <v>985</v>
      </c>
      <c r="P115" t="s">
        <v>986</v>
      </c>
      <c r="Q115" s="51" t="str">
        <f t="shared" si="2"/>
        <v>3</v>
      </c>
      <c r="R115" s="51" t="str">
        <f>IF(M115="","",IF(AND(M115&lt;&gt;'Tabelas auxiliares'!$B$236,M115&lt;&gt;'Tabelas auxiliares'!$B$237,M115&lt;&gt;'Tabelas auxiliares'!$C$236,M115&lt;&gt;'Tabelas auxiliares'!$C$237,M115&lt;&gt;'Tabelas auxiliares'!$D$236),"FOLHA DE PESSOAL",IF(Q115='Tabelas auxiliares'!$A$237,"CUSTEIO",IF(Q115='Tabelas auxiliares'!$A$236,"INVESTIMENTO","ERRO - VERIFICAR"))))</f>
        <v>CUSTEIO</v>
      </c>
      <c r="S115" s="64">
        <f t="shared" si="3"/>
        <v>6505</v>
      </c>
      <c r="X115" s="44">
        <v>6505</v>
      </c>
    </row>
    <row r="116" spans="1:24" x14ac:dyDescent="0.25">
      <c r="A116" t="s">
        <v>3219</v>
      </c>
      <c r="B116" t="s">
        <v>3220</v>
      </c>
      <c r="C116" t="s">
        <v>1264</v>
      </c>
      <c r="D116" t="s">
        <v>3520</v>
      </c>
      <c r="E116" t="s">
        <v>3521</v>
      </c>
      <c r="F116" t="s">
        <v>3522</v>
      </c>
      <c r="G116" t="s">
        <v>3523</v>
      </c>
      <c r="H116" t="s">
        <v>3221</v>
      </c>
      <c r="I116" t="s">
        <v>1458</v>
      </c>
      <c r="J116" t="s">
        <v>3222</v>
      </c>
      <c r="K116" t="s">
        <v>3223</v>
      </c>
      <c r="L116" t="s">
        <v>3224</v>
      </c>
      <c r="M116" t="s">
        <v>164</v>
      </c>
      <c r="N116" t="s">
        <v>3225</v>
      </c>
      <c r="O116" t="s">
        <v>985</v>
      </c>
      <c r="P116" t="s">
        <v>986</v>
      </c>
      <c r="Q116" s="51" t="str">
        <f t="shared" si="2"/>
        <v>3</v>
      </c>
      <c r="R116" s="51" t="str">
        <f>IF(M116="","",IF(AND(M116&lt;&gt;'Tabelas auxiliares'!$B$236,M116&lt;&gt;'Tabelas auxiliares'!$B$237,M116&lt;&gt;'Tabelas auxiliares'!$C$236,M116&lt;&gt;'Tabelas auxiliares'!$C$237,M116&lt;&gt;'Tabelas auxiliares'!$D$236),"FOLHA DE PESSOAL",IF(Q116='Tabelas auxiliares'!$A$237,"CUSTEIO",IF(Q116='Tabelas auxiliares'!$A$236,"INVESTIMENTO","ERRO - VERIFICAR"))))</f>
        <v>CUSTEIO</v>
      </c>
      <c r="S116" s="64">
        <f t="shared" si="3"/>
        <v>2715.7200000000003</v>
      </c>
      <c r="V116" s="44">
        <v>58.26</v>
      </c>
      <c r="X116" s="44">
        <v>2657.46</v>
      </c>
    </row>
    <row r="117" spans="1:24" x14ac:dyDescent="0.25">
      <c r="A117" t="s">
        <v>3219</v>
      </c>
      <c r="B117" t="s">
        <v>3220</v>
      </c>
      <c r="C117" t="s">
        <v>1264</v>
      </c>
      <c r="D117" t="s">
        <v>3524</v>
      </c>
      <c r="E117" t="s">
        <v>3525</v>
      </c>
      <c r="F117" t="s">
        <v>3526</v>
      </c>
      <c r="G117" t="s">
        <v>3527</v>
      </c>
      <c r="H117" t="s">
        <v>3221</v>
      </c>
      <c r="I117" t="s">
        <v>1458</v>
      </c>
      <c r="J117" t="s">
        <v>3222</v>
      </c>
      <c r="K117" t="s">
        <v>3223</v>
      </c>
      <c r="L117" t="s">
        <v>3224</v>
      </c>
      <c r="M117" t="s">
        <v>164</v>
      </c>
      <c r="N117" t="s">
        <v>3225</v>
      </c>
      <c r="O117" t="s">
        <v>985</v>
      </c>
      <c r="P117" t="s">
        <v>986</v>
      </c>
      <c r="Q117" s="51" t="str">
        <f t="shared" si="2"/>
        <v>3</v>
      </c>
      <c r="R117" s="51" t="str">
        <f>IF(M117="","",IF(AND(M117&lt;&gt;'Tabelas auxiliares'!$B$236,M117&lt;&gt;'Tabelas auxiliares'!$B$237,M117&lt;&gt;'Tabelas auxiliares'!$C$236,M117&lt;&gt;'Tabelas auxiliares'!$C$237,M117&lt;&gt;'Tabelas auxiliares'!$D$236),"FOLHA DE PESSOAL",IF(Q117='Tabelas auxiliares'!$A$237,"CUSTEIO",IF(Q117='Tabelas auxiliares'!$A$236,"INVESTIMENTO","ERRO - VERIFICAR"))))</f>
        <v>CUSTEIO</v>
      </c>
      <c r="S117" s="64">
        <f t="shared" si="3"/>
        <v>3000</v>
      </c>
      <c r="X117" s="44">
        <v>3000</v>
      </c>
    </row>
    <row r="118" spans="1:24" x14ac:dyDescent="0.25">
      <c r="A118" t="s">
        <v>3219</v>
      </c>
      <c r="B118" t="s">
        <v>3220</v>
      </c>
      <c r="C118" t="s">
        <v>1264</v>
      </c>
      <c r="D118" t="s">
        <v>3528</v>
      </c>
      <c r="E118" t="s">
        <v>3529</v>
      </c>
      <c r="F118" t="s">
        <v>3530</v>
      </c>
      <c r="G118" t="s">
        <v>3426</v>
      </c>
      <c r="H118" t="s">
        <v>3221</v>
      </c>
      <c r="I118" t="s">
        <v>1458</v>
      </c>
      <c r="J118" t="s">
        <v>3222</v>
      </c>
      <c r="K118" t="s">
        <v>3223</v>
      </c>
      <c r="L118" t="s">
        <v>3224</v>
      </c>
      <c r="M118" t="s">
        <v>164</v>
      </c>
      <c r="N118" t="s">
        <v>3225</v>
      </c>
      <c r="O118" t="s">
        <v>985</v>
      </c>
      <c r="P118" t="s">
        <v>986</v>
      </c>
      <c r="Q118" s="51" t="str">
        <f t="shared" si="2"/>
        <v>3</v>
      </c>
      <c r="R118" s="51" t="str">
        <f>IF(M118="","",IF(AND(M118&lt;&gt;'Tabelas auxiliares'!$B$236,M118&lt;&gt;'Tabelas auxiliares'!$B$237,M118&lt;&gt;'Tabelas auxiliares'!$C$236,M118&lt;&gt;'Tabelas auxiliares'!$C$237,M118&lt;&gt;'Tabelas auxiliares'!$D$236),"FOLHA DE PESSOAL",IF(Q118='Tabelas auxiliares'!$A$237,"CUSTEIO",IF(Q118='Tabelas auxiliares'!$A$236,"INVESTIMENTO","ERRO - VERIFICAR"))))</f>
        <v>CUSTEIO</v>
      </c>
      <c r="S118" s="64">
        <f t="shared" si="3"/>
        <v>1560</v>
      </c>
      <c r="X118" s="44">
        <v>1560</v>
      </c>
    </row>
    <row r="119" spans="1:24" x14ac:dyDescent="0.25">
      <c r="A119" t="s">
        <v>3219</v>
      </c>
      <c r="B119" t="s">
        <v>3220</v>
      </c>
      <c r="C119" t="s">
        <v>1264</v>
      </c>
      <c r="D119" t="s">
        <v>3531</v>
      </c>
      <c r="E119" t="s">
        <v>3532</v>
      </c>
      <c r="F119" t="s">
        <v>3533</v>
      </c>
      <c r="G119" t="s">
        <v>165</v>
      </c>
      <c r="H119" t="s">
        <v>3221</v>
      </c>
      <c r="I119" t="s">
        <v>1458</v>
      </c>
      <c r="J119" t="s">
        <v>3222</v>
      </c>
      <c r="K119" t="s">
        <v>3223</v>
      </c>
      <c r="L119" t="s">
        <v>3224</v>
      </c>
      <c r="M119" t="s">
        <v>164</v>
      </c>
      <c r="N119" t="s">
        <v>3225</v>
      </c>
      <c r="O119" t="s">
        <v>985</v>
      </c>
      <c r="P119" t="s">
        <v>986</v>
      </c>
      <c r="Q119" s="51" t="str">
        <f t="shared" si="2"/>
        <v>3</v>
      </c>
      <c r="R119" s="51" t="str">
        <f>IF(M119="","",IF(AND(M119&lt;&gt;'Tabelas auxiliares'!$B$236,M119&lt;&gt;'Tabelas auxiliares'!$B$237,M119&lt;&gt;'Tabelas auxiliares'!$C$236,M119&lt;&gt;'Tabelas auxiliares'!$C$237,M119&lt;&gt;'Tabelas auxiliares'!$D$236),"FOLHA DE PESSOAL",IF(Q119='Tabelas auxiliares'!$A$237,"CUSTEIO",IF(Q119='Tabelas auxiliares'!$A$236,"INVESTIMENTO","ERRO - VERIFICAR"))))</f>
        <v>CUSTEIO</v>
      </c>
      <c r="S119" s="64">
        <f t="shared" si="3"/>
        <v>12000</v>
      </c>
      <c r="X119" s="44">
        <v>12000</v>
      </c>
    </row>
    <row r="120" spans="1:24" x14ac:dyDescent="0.25">
      <c r="A120" t="s">
        <v>3219</v>
      </c>
      <c r="B120" t="s">
        <v>3220</v>
      </c>
      <c r="C120" t="s">
        <v>1264</v>
      </c>
      <c r="D120" t="s">
        <v>3534</v>
      </c>
      <c r="E120" t="s">
        <v>3535</v>
      </c>
      <c r="F120" t="s">
        <v>3536</v>
      </c>
      <c r="G120" t="s">
        <v>3537</v>
      </c>
      <c r="H120" t="s">
        <v>3221</v>
      </c>
      <c r="I120" t="s">
        <v>1458</v>
      </c>
      <c r="J120" t="s">
        <v>3222</v>
      </c>
      <c r="K120" t="s">
        <v>3223</v>
      </c>
      <c r="L120" t="s">
        <v>3224</v>
      </c>
      <c r="M120" t="s">
        <v>164</v>
      </c>
      <c r="N120" t="s">
        <v>3225</v>
      </c>
      <c r="O120" t="s">
        <v>985</v>
      </c>
      <c r="P120" t="s">
        <v>986</v>
      </c>
      <c r="Q120" s="51" t="str">
        <f t="shared" si="2"/>
        <v>3</v>
      </c>
      <c r="R120" s="51" t="str">
        <f>IF(M120="","",IF(AND(M120&lt;&gt;'Tabelas auxiliares'!$B$236,M120&lt;&gt;'Tabelas auxiliares'!$B$237,M120&lt;&gt;'Tabelas auxiliares'!$C$236,M120&lt;&gt;'Tabelas auxiliares'!$C$237,M120&lt;&gt;'Tabelas auxiliares'!$D$236),"FOLHA DE PESSOAL",IF(Q120='Tabelas auxiliares'!$A$237,"CUSTEIO",IF(Q120='Tabelas auxiliares'!$A$236,"INVESTIMENTO","ERRO - VERIFICAR"))))</f>
        <v>CUSTEIO</v>
      </c>
      <c r="S120" s="64">
        <f t="shared" si="3"/>
        <v>485.71</v>
      </c>
      <c r="X120" s="44">
        <v>485.71</v>
      </c>
    </row>
    <row r="121" spans="1:24" x14ac:dyDescent="0.25">
      <c r="A121" t="s">
        <v>3219</v>
      </c>
      <c r="B121" t="s">
        <v>3220</v>
      </c>
      <c r="C121" t="s">
        <v>1264</v>
      </c>
      <c r="D121" t="s">
        <v>3538</v>
      </c>
      <c r="E121" t="s">
        <v>3539</v>
      </c>
      <c r="F121" t="s">
        <v>3540</v>
      </c>
      <c r="G121" t="s">
        <v>3541</v>
      </c>
      <c r="H121" t="s">
        <v>3221</v>
      </c>
      <c r="I121" t="s">
        <v>1458</v>
      </c>
      <c r="J121" t="s">
        <v>3222</v>
      </c>
      <c r="K121" t="s">
        <v>3223</v>
      </c>
      <c r="L121" t="s">
        <v>3224</v>
      </c>
      <c r="M121" t="s">
        <v>164</v>
      </c>
      <c r="N121" t="s">
        <v>3225</v>
      </c>
      <c r="O121" t="s">
        <v>1583</v>
      </c>
      <c r="P121" t="s">
        <v>1584</v>
      </c>
      <c r="Q121" s="51" t="str">
        <f t="shared" si="2"/>
        <v>3</v>
      </c>
      <c r="R121" s="51" t="str">
        <f>IF(M121="","",IF(AND(M121&lt;&gt;'Tabelas auxiliares'!$B$236,M121&lt;&gt;'Tabelas auxiliares'!$B$237,M121&lt;&gt;'Tabelas auxiliares'!$C$236,M121&lt;&gt;'Tabelas auxiliares'!$C$237,M121&lt;&gt;'Tabelas auxiliares'!$D$236),"FOLHA DE PESSOAL",IF(Q121='Tabelas auxiliares'!$A$237,"CUSTEIO",IF(Q121='Tabelas auxiliares'!$A$236,"INVESTIMENTO","ERRO - VERIFICAR"))))</f>
        <v>CUSTEIO</v>
      </c>
      <c r="S121" s="64">
        <f t="shared" si="3"/>
        <v>2293.73</v>
      </c>
      <c r="X121" s="44">
        <v>2293.73</v>
      </c>
    </row>
    <row r="122" spans="1:24" x14ac:dyDescent="0.25">
      <c r="A122" t="s">
        <v>3219</v>
      </c>
      <c r="B122" t="s">
        <v>3220</v>
      </c>
      <c r="C122" t="s">
        <v>2932</v>
      </c>
      <c r="D122" t="s">
        <v>3542</v>
      </c>
      <c r="E122" t="s">
        <v>3543</v>
      </c>
      <c r="F122" t="s">
        <v>3544</v>
      </c>
      <c r="G122" t="s">
        <v>3545</v>
      </c>
      <c r="H122" t="s">
        <v>3221</v>
      </c>
      <c r="I122" t="s">
        <v>1458</v>
      </c>
      <c r="J122" t="s">
        <v>3222</v>
      </c>
      <c r="K122" t="s">
        <v>3223</v>
      </c>
      <c r="L122" t="s">
        <v>3224</v>
      </c>
      <c r="M122" t="s">
        <v>164</v>
      </c>
      <c r="N122" t="s">
        <v>3225</v>
      </c>
      <c r="O122" t="s">
        <v>1583</v>
      </c>
      <c r="P122" t="s">
        <v>1584</v>
      </c>
      <c r="Q122" s="51" t="str">
        <f t="shared" si="2"/>
        <v>3</v>
      </c>
      <c r="R122" s="51" t="str">
        <f>IF(M122="","",IF(AND(M122&lt;&gt;'Tabelas auxiliares'!$B$236,M122&lt;&gt;'Tabelas auxiliares'!$B$237,M122&lt;&gt;'Tabelas auxiliares'!$C$236,M122&lt;&gt;'Tabelas auxiliares'!$C$237,M122&lt;&gt;'Tabelas auxiliares'!$D$236),"FOLHA DE PESSOAL",IF(Q122='Tabelas auxiliares'!$A$237,"CUSTEIO",IF(Q122='Tabelas auxiliares'!$A$236,"INVESTIMENTO","ERRO - VERIFICAR"))))</f>
        <v>CUSTEIO</v>
      </c>
      <c r="S122" s="64">
        <f t="shared" si="3"/>
        <v>352</v>
      </c>
      <c r="X122" s="44">
        <v>352</v>
      </c>
    </row>
    <row r="123" spans="1:24" x14ac:dyDescent="0.25">
      <c r="A123" t="s">
        <v>3219</v>
      </c>
      <c r="B123" t="s">
        <v>3220</v>
      </c>
      <c r="C123" t="s">
        <v>2932</v>
      </c>
      <c r="D123" t="s">
        <v>3546</v>
      </c>
      <c r="E123" t="s">
        <v>3547</v>
      </c>
      <c r="F123" t="s">
        <v>3548</v>
      </c>
      <c r="G123" t="s">
        <v>165</v>
      </c>
      <c r="H123" t="s">
        <v>3221</v>
      </c>
      <c r="I123" t="s">
        <v>1458</v>
      </c>
      <c r="J123" t="s">
        <v>3222</v>
      </c>
      <c r="K123" t="s">
        <v>3223</v>
      </c>
      <c r="L123" t="s">
        <v>3224</v>
      </c>
      <c r="M123" t="s">
        <v>164</v>
      </c>
      <c r="N123" t="s">
        <v>3225</v>
      </c>
      <c r="O123" t="s">
        <v>985</v>
      </c>
      <c r="P123" t="s">
        <v>986</v>
      </c>
      <c r="Q123" s="51" t="str">
        <f t="shared" si="2"/>
        <v>3</v>
      </c>
      <c r="R123" s="51" t="str">
        <f>IF(M123="","",IF(AND(M123&lt;&gt;'Tabelas auxiliares'!$B$236,M123&lt;&gt;'Tabelas auxiliares'!$B$237,M123&lt;&gt;'Tabelas auxiliares'!$C$236,M123&lt;&gt;'Tabelas auxiliares'!$C$237,M123&lt;&gt;'Tabelas auxiliares'!$D$236),"FOLHA DE PESSOAL",IF(Q123='Tabelas auxiliares'!$A$237,"CUSTEIO",IF(Q123='Tabelas auxiliares'!$A$236,"INVESTIMENTO","ERRO - VERIFICAR"))))</f>
        <v>CUSTEIO</v>
      </c>
      <c r="S123" s="64">
        <f t="shared" si="3"/>
        <v>9090</v>
      </c>
      <c r="V123" s="44">
        <v>3030</v>
      </c>
      <c r="X123" s="44">
        <v>6060</v>
      </c>
    </row>
    <row r="124" spans="1:24" x14ac:dyDescent="0.25">
      <c r="A124" t="s">
        <v>3219</v>
      </c>
      <c r="B124" t="s">
        <v>3220</v>
      </c>
      <c r="C124" t="s">
        <v>2932</v>
      </c>
      <c r="D124" t="s">
        <v>3549</v>
      </c>
      <c r="E124" t="s">
        <v>3550</v>
      </c>
      <c r="F124" t="s">
        <v>3551</v>
      </c>
      <c r="G124" t="s">
        <v>3552</v>
      </c>
      <c r="H124" t="s">
        <v>3221</v>
      </c>
      <c r="I124" t="s">
        <v>1458</v>
      </c>
      <c r="J124" t="s">
        <v>3222</v>
      </c>
      <c r="K124" t="s">
        <v>3223</v>
      </c>
      <c r="L124" t="s">
        <v>3224</v>
      </c>
      <c r="M124" t="s">
        <v>164</v>
      </c>
      <c r="N124" t="s">
        <v>3225</v>
      </c>
      <c r="O124" t="s">
        <v>985</v>
      </c>
      <c r="P124" t="s">
        <v>986</v>
      </c>
      <c r="Q124" s="51" t="str">
        <f t="shared" si="2"/>
        <v>3</v>
      </c>
      <c r="R124" s="51" t="str">
        <f>IF(M124="","",IF(AND(M124&lt;&gt;'Tabelas auxiliares'!$B$236,M124&lt;&gt;'Tabelas auxiliares'!$B$237,M124&lt;&gt;'Tabelas auxiliares'!$C$236,M124&lt;&gt;'Tabelas auxiliares'!$C$237,M124&lt;&gt;'Tabelas auxiliares'!$D$236),"FOLHA DE PESSOAL",IF(Q124='Tabelas auxiliares'!$A$237,"CUSTEIO",IF(Q124='Tabelas auxiliares'!$A$236,"INVESTIMENTO","ERRO - VERIFICAR"))))</f>
        <v>CUSTEIO</v>
      </c>
      <c r="S124" s="64">
        <f t="shared" si="3"/>
        <v>512</v>
      </c>
      <c r="X124" s="44">
        <v>512</v>
      </c>
    </row>
    <row r="125" spans="1:24" x14ac:dyDescent="0.25">
      <c r="A125" t="s">
        <v>3219</v>
      </c>
      <c r="B125" t="s">
        <v>3220</v>
      </c>
      <c r="C125" t="s">
        <v>2932</v>
      </c>
      <c r="D125" t="s">
        <v>3553</v>
      </c>
      <c r="E125" t="s">
        <v>3554</v>
      </c>
      <c r="F125" t="s">
        <v>3555</v>
      </c>
      <c r="G125" t="s">
        <v>165</v>
      </c>
      <c r="H125" t="s">
        <v>3221</v>
      </c>
      <c r="I125" t="s">
        <v>1458</v>
      </c>
      <c r="J125" t="s">
        <v>3222</v>
      </c>
      <c r="K125" t="s">
        <v>3223</v>
      </c>
      <c r="L125" t="s">
        <v>3224</v>
      </c>
      <c r="M125" t="s">
        <v>164</v>
      </c>
      <c r="N125" t="s">
        <v>3225</v>
      </c>
      <c r="O125" t="s">
        <v>985</v>
      </c>
      <c r="P125" t="s">
        <v>986</v>
      </c>
      <c r="Q125" s="51" t="str">
        <f t="shared" si="2"/>
        <v>3</v>
      </c>
      <c r="R125" s="51" t="str">
        <f>IF(M125="","",IF(AND(M125&lt;&gt;'Tabelas auxiliares'!$B$236,M125&lt;&gt;'Tabelas auxiliares'!$B$237,M125&lt;&gt;'Tabelas auxiliares'!$C$236,M125&lt;&gt;'Tabelas auxiliares'!$C$237,M125&lt;&gt;'Tabelas auxiliares'!$D$236),"FOLHA DE PESSOAL",IF(Q125='Tabelas auxiliares'!$A$237,"CUSTEIO",IF(Q125='Tabelas auxiliares'!$A$236,"INVESTIMENTO","ERRO - VERIFICAR"))))</f>
        <v>CUSTEIO</v>
      </c>
      <c r="S125" s="64">
        <f t="shared" si="3"/>
        <v>1723.27</v>
      </c>
      <c r="X125" s="44">
        <v>1723.27</v>
      </c>
    </row>
    <row r="126" spans="1:24" x14ac:dyDescent="0.25">
      <c r="A126" t="s">
        <v>3219</v>
      </c>
      <c r="B126" t="s">
        <v>3220</v>
      </c>
      <c r="C126" t="s">
        <v>622</v>
      </c>
      <c r="D126" t="s">
        <v>3556</v>
      </c>
      <c r="E126" t="s">
        <v>3557</v>
      </c>
      <c r="F126" t="s">
        <v>3558</v>
      </c>
      <c r="G126" t="s">
        <v>3559</v>
      </c>
      <c r="H126" t="s">
        <v>3221</v>
      </c>
      <c r="I126" t="s">
        <v>1458</v>
      </c>
      <c r="J126" t="s">
        <v>3222</v>
      </c>
      <c r="K126" t="s">
        <v>3223</v>
      </c>
      <c r="L126" t="s">
        <v>3224</v>
      </c>
      <c r="M126" t="s">
        <v>164</v>
      </c>
      <c r="N126" t="s">
        <v>3225</v>
      </c>
      <c r="O126" t="s">
        <v>985</v>
      </c>
      <c r="P126" t="s">
        <v>986</v>
      </c>
      <c r="Q126" s="51" t="str">
        <f t="shared" si="2"/>
        <v>3</v>
      </c>
      <c r="R126" s="51" t="str">
        <f>IF(M126="","",IF(AND(M126&lt;&gt;'Tabelas auxiliares'!$B$236,M126&lt;&gt;'Tabelas auxiliares'!$B$237,M126&lt;&gt;'Tabelas auxiliares'!$C$236,M126&lt;&gt;'Tabelas auxiliares'!$C$237,M126&lt;&gt;'Tabelas auxiliares'!$D$236),"FOLHA DE PESSOAL",IF(Q126='Tabelas auxiliares'!$A$237,"CUSTEIO",IF(Q126='Tabelas auxiliares'!$A$236,"INVESTIMENTO","ERRO - VERIFICAR"))))</f>
        <v>CUSTEIO</v>
      </c>
      <c r="S126" s="64">
        <f t="shared" si="3"/>
        <v>2014.16</v>
      </c>
      <c r="X126" s="44">
        <v>2014.16</v>
      </c>
    </row>
    <row r="127" spans="1:24" x14ac:dyDescent="0.25">
      <c r="A127" t="s">
        <v>3219</v>
      </c>
      <c r="B127" t="s">
        <v>3220</v>
      </c>
      <c r="C127" t="s">
        <v>1003</v>
      </c>
      <c r="D127" t="s">
        <v>3560</v>
      </c>
      <c r="E127" t="s">
        <v>3561</v>
      </c>
      <c r="F127" t="s">
        <v>3562</v>
      </c>
      <c r="G127" t="s">
        <v>165</v>
      </c>
      <c r="H127" t="s">
        <v>3221</v>
      </c>
      <c r="I127" t="s">
        <v>1458</v>
      </c>
      <c r="J127" t="s">
        <v>3222</v>
      </c>
      <c r="K127" t="s">
        <v>3223</v>
      </c>
      <c r="L127" t="s">
        <v>3224</v>
      </c>
      <c r="M127" t="s">
        <v>164</v>
      </c>
      <c r="N127" t="s">
        <v>3225</v>
      </c>
      <c r="O127" t="s">
        <v>985</v>
      </c>
      <c r="P127" t="s">
        <v>986</v>
      </c>
      <c r="Q127" s="51" t="str">
        <f t="shared" si="2"/>
        <v>3</v>
      </c>
      <c r="R127" s="51" t="str">
        <f>IF(M127="","",IF(AND(M127&lt;&gt;'Tabelas auxiliares'!$B$236,M127&lt;&gt;'Tabelas auxiliares'!$B$237,M127&lt;&gt;'Tabelas auxiliares'!$C$236,M127&lt;&gt;'Tabelas auxiliares'!$C$237,M127&lt;&gt;'Tabelas auxiliares'!$D$236),"FOLHA DE PESSOAL",IF(Q127='Tabelas auxiliares'!$A$237,"CUSTEIO",IF(Q127='Tabelas auxiliares'!$A$236,"INVESTIMENTO","ERRO - VERIFICAR"))))</f>
        <v>CUSTEIO</v>
      </c>
      <c r="S127" s="64">
        <f t="shared" si="3"/>
        <v>12600</v>
      </c>
      <c r="V127" s="44">
        <v>130</v>
      </c>
      <c r="X127" s="44">
        <v>12470</v>
      </c>
    </row>
    <row r="128" spans="1:24" x14ac:dyDescent="0.25">
      <c r="A128" t="s">
        <v>3219</v>
      </c>
      <c r="B128" t="s">
        <v>3220</v>
      </c>
      <c r="C128" t="s">
        <v>1003</v>
      </c>
      <c r="D128" t="s">
        <v>3563</v>
      </c>
      <c r="E128" t="s">
        <v>3564</v>
      </c>
      <c r="F128" t="s">
        <v>3565</v>
      </c>
      <c r="G128" t="s">
        <v>3264</v>
      </c>
      <c r="H128" t="s">
        <v>3221</v>
      </c>
      <c r="I128" t="s">
        <v>1458</v>
      </c>
      <c r="J128" t="s">
        <v>3222</v>
      </c>
      <c r="K128" t="s">
        <v>3223</v>
      </c>
      <c r="L128" t="s">
        <v>3224</v>
      </c>
      <c r="M128" t="s">
        <v>164</v>
      </c>
      <c r="N128" t="s">
        <v>3225</v>
      </c>
      <c r="O128" t="s">
        <v>1583</v>
      </c>
      <c r="P128" t="s">
        <v>1584</v>
      </c>
      <c r="Q128" s="51" t="str">
        <f t="shared" si="2"/>
        <v>3</v>
      </c>
      <c r="R128" s="51" t="str">
        <f>IF(M128="","",IF(AND(M128&lt;&gt;'Tabelas auxiliares'!$B$236,M128&lt;&gt;'Tabelas auxiliares'!$B$237,M128&lt;&gt;'Tabelas auxiliares'!$C$236,M128&lt;&gt;'Tabelas auxiliares'!$C$237,M128&lt;&gt;'Tabelas auxiliares'!$D$236),"FOLHA DE PESSOAL",IF(Q128='Tabelas auxiliares'!$A$237,"CUSTEIO",IF(Q128='Tabelas auxiliares'!$A$236,"INVESTIMENTO","ERRO - VERIFICAR"))))</f>
        <v>CUSTEIO</v>
      </c>
      <c r="S128" s="64">
        <f t="shared" si="3"/>
        <v>100</v>
      </c>
      <c r="X128" s="44">
        <v>100</v>
      </c>
    </row>
    <row r="129" spans="1:24" x14ac:dyDescent="0.25">
      <c r="A129" t="s">
        <v>3219</v>
      </c>
      <c r="B129" t="s">
        <v>3220</v>
      </c>
      <c r="C129" t="s">
        <v>1003</v>
      </c>
      <c r="D129" t="s">
        <v>3566</v>
      </c>
      <c r="E129" t="s">
        <v>3567</v>
      </c>
      <c r="F129" t="s">
        <v>3568</v>
      </c>
      <c r="G129" t="s">
        <v>3569</v>
      </c>
      <c r="H129" t="s">
        <v>3221</v>
      </c>
      <c r="I129" t="s">
        <v>1458</v>
      </c>
      <c r="J129" t="s">
        <v>3222</v>
      </c>
      <c r="K129" t="s">
        <v>3223</v>
      </c>
      <c r="L129" t="s">
        <v>3224</v>
      </c>
      <c r="M129" t="s">
        <v>164</v>
      </c>
      <c r="N129" t="s">
        <v>3225</v>
      </c>
      <c r="O129" t="s">
        <v>985</v>
      </c>
      <c r="P129" t="s">
        <v>986</v>
      </c>
      <c r="Q129" s="51" t="str">
        <f t="shared" si="2"/>
        <v>3</v>
      </c>
      <c r="R129" s="51" t="str">
        <f>IF(M129="","",IF(AND(M129&lt;&gt;'Tabelas auxiliares'!$B$236,M129&lt;&gt;'Tabelas auxiliares'!$B$237,M129&lt;&gt;'Tabelas auxiliares'!$C$236,M129&lt;&gt;'Tabelas auxiliares'!$C$237,M129&lt;&gt;'Tabelas auxiliares'!$D$236),"FOLHA DE PESSOAL",IF(Q129='Tabelas auxiliares'!$A$237,"CUSTEIO",IF(Q129='Tabelas auxiliares'!$A$236,"INVESTIMENTO","ERRO - VERIFICAR"))))</f>
        <v>CUSTEIO</v>
      </c>
      <c r="S129" s="64">
        <f t="shared" si="3"/>
        <v>1750</v>
      </c>
      <c r="X129" s="44">
        <v>1750</v>
      </c>
    </row>
    <row r="130" spans="1:24" x14ac:dyDescent="0.25">
      <c r="A130" t="s">
        <v>3219</v>
      </c>
      <c r="B130" t="s">
        <v>3220</v>
      </c>
      <c r="C130" t="s">
        <v>1003</v>
      </c>
      <c r="D130" t="s">
        <v>3570</v>
      </c>
      <c r="E130" t="s">
        <v>3571</v>
      </c>
      <c r="F130" t="s">
        <v>3572</v>
      </c>
      <c r="G130" t="s">
        <v>3573</v>
      </c>
      <c r="H130" t="s">
        <v>3221</v>
      </c>
      <c r="I130" t="s">
        <v>1458</v>
      </c>
      <c r="J130" t="s">
        <v>3222</v>
      </c>
      <c r="K130" t="s">
        <v>3223</v>
      </c>
      <c r="L130" t="s">
        <v>3224</v>
      </c>
      <c r="M130" t="s">
        <v>164</v>
      </c>
      <c r="N130" t="s">
        <v>3225</v>
      </c>
      <c r="O130" t="s">
        <v>985</v>
      </c>
      <c r="P130" t="s">
        <v>986</v>
      </c>
      <c r="Q130" s="51" t="str">
        <f t="shared" si="2"/>
        <v>3</v>
      </c>
      <c r="R130" s="51" t="str">
        <f>IF(M130="","",IF(AND(M130&lt;&gt;'Tabelas auxiliares'!$B$236,M130&lt;&gt;'Tabelas auxiliares'!$B$237,M130&lt;&gt;'Tabelas auxiliares'!$C$236,M130&lt;&gt;'Tabelas auxiliares'!$C$237,M130&lt;&gt;'Tabelas auxiliares'!$D$236),"FOLHA DE PESSOAL",IF(Q130='Tabelas auxiliares'!$A$237,"CUSTEIO",IF(Q130='Tabelas auxiliares'!$A$236,"INVESTIMENTO","ERRO - VERIFICAR"))))</f>
        <v>CUSTEIO</v>
      </c>
      <c r="S130" s="64">
        <f t="shared" si="3"/>
        <v>1450</v>
      </c>
      <c r="X130" s="44">
        <v>1450</v>
      </c>
    </row>
    <row r="131" spans="1:24" x14ac:dyDescent="0.25">
      <c r="A131" t="s">
        <v>3219</v>
      </c>
      <c r="B131" t="s">
        <v>3220</v>
      </c>
      <c r="C131" t="s">
        <v>1003</v>
      </c>
      <c r="D131" t="s">
        <v>3574</v>
      </c>
      <c r="E131" t="s">
        <v>3575</v>
      </c>
      <c r="F131" t="s">
        <v>3576</v>
      </c>
      <c r="G131" t="s">
        <v>3577</v>
      </c>
      <c r="H131" t="s">
        <v>3221</v>
      </c>
      <c r="I131" t="s">
        <v>1458</v>
      </c>
      <c r="J131" t="s">
        <v>3222</v>
      </c>
      <c r="K131" t="s">
        <v>3223</v>
      </c>
      <c r="L131" t="s">
        <v>3224</v>
      </c>
      <c r="M131" t="s">
        <v>164</v>
      </c>
      <c r="N131" t="s">
        <v>3225</v>
      </c>
      <c r="O131" t="s">
        <v>985</v>
      </c>
      <c r="P131" t="s">
        <v>986</v>
      </c>
      <c r="Q131" s="51" t="str">
        <f t="shared" si="2"/>
        <v>3</v>
      </c>
      <c r="R131" s="51" t="str">
        <f>IF(M131="","",IF(AND(M131&lt;&gt;'Tabelas auxiliares'!$B$236,M131&lt;&gt;'Tabelas auxiliares'!$B$237,M131&lt;&gt;'Tabelas auxiliares'!$C$236,M131&lt;&gt;'Tabelas auxiliares'!$C$237,M131&lt;&gt;'Tabelas auxiliares'!$D$236),"FOLHA DE PESSOAL",IF(Q131='Tabelas auxiliares'!$A$237,"CUSTEIO",IF(Q131='Tabelas auxiliares'!$A$236,"INVESTIMENTO","ERRO - VERIFICAR"))))</f>
        <v>CUSTEIO</v>
      </c>
      <c r="S131" s="64">
        <f t="shared" si="3"/>
        <v>850</v>
      </c>
      <c r="X131" s="44">
        <v>850</v>
      </c>
    </row>
    <row r="132" spans="1:24" x14ac:dyDescent="0.25">
      <c r="A132" t="s">
        <v>3219</v>
      </c>
      <c r="B132" t="s">
        <v>3220</v>
      </c>
      <c r="C132" t="s">
        <v>617</v>
      </c>
      <c r="D132" t="s">
        <v>3578</v>
      </c>
      <c r="E132" t="s">
        <v>3579</v>
      </c>
      <c r="F132" t="s">
        <v>3580</v>
      </c>
      <c r="G132" t="s">
        <v>165</v>
      </c>
      <c r="H132" t="s">
        <v>3221</v>
      </c>
      <c r="I132" t="s">
        <v>1458</v>
      </c>
      <c r="J132" t="s">
        <v>3222</v>
      </c>
      <c r="K132" t="s">
        <v>3223</v>
      </c>
      <c r="L132" t="s">
        <v>3224</v>
      </c>
      <c r="M132" t="s">
        <v>164</v>
      </c>
      <c r="N132" t="s">
        <v>3225</v>
      </c>
      <c r="O132" t="s">
        <v>985</v>
      </c>
      <c r="P132" t="s">
        <v>986</v>
      </c>
      <c r="Q132" s="51" t="str">
        <f t="shared" ref="Q132:Q195" si="4">LEFT(O132,1)</f>
        <v>3</v>
      </c>
      <c r="R132" s="51" t="str">
        <f>IF(M132="","",IF(AND(M132&lt;&gt;'Tabelas auxiliares'!$B$236,M132&lt;&gt;'Tabelas auxiliares'!$B$237,M132&lt;&gt;'Tabelas auxiliares'!$C$236,M132&lt;&gt;'Tabelas auxiliares'!$C$237,M132&lt;&gt;'Tabelas auxiliares'!$D$236),"FOLHA DE PESSOAL",IF(Q132='Tabelas auxiliares'!$A$237,"CUSTEIO",IF(Q132='Tabelas auxiliares'!$A$236,"INVESTIMENTO","ERRO - VERIFICAR"))))</f>
        <v>CUSTEIO</v>
      </c>
      <c r="S132" s="64">
        <f t="shared" si="3"/>
        <v>1935</v>
      </c>
      <c r="X132" s="44">
        <v>1935</v>
      </c>
    </row>
    <row r="133" spans="1:24" x14ac:dyDescent="0.25">
      <c r="A133" t="s">
        <v>3219</v>
      </c>
      <c r="B133" t="s">
        <v>3220</v>
      </c>
      <c r="C133" t="s">
        <v>851</v>
      </c>
      <c r="D133" t="s">
        <v>3581</v>
      </c>
      <c r="E133" t="s">
        <v>3582</v>
      </c>
      <c r="F133" t="s">
        <v>3583</v>
      </c>
      <c r="G133" t="s">
        <v>165</v>
      </c>
      <c r="H133" t="s">
        <v>3221</v>
      </c>
      <c r="I133" t="s">
        <v>1458</v>
      </c>
      <c r="J133" t="s">
        <v>3222</v>
      </c>
      <c r="K133" t="s">
        <v>3223</v>
      </c>
      <c r="L133" t="s">
        <v>3224</v>
      </c>
      <c r="M133" t="s">
        <v>164</v>
      </c>
      <c r="N133" t="s">
        <v>3225</v>
      </c>
      <c r="O133" t="s">
        <v>985</v>
      </c>
      <c r="P133" t="s">
        <v>986</v>
      </c>
      <c r="Q133" s="51" t="str">
        <f t="shared" si="4"/>
        <v>3</v>
      </c>
      <c r="R133" s="51" t="str">
        <f>IF(M133="","",IF(AND(M133&lt;&gt;'Tabelas auxiliares'!$B$236,M133&lt;&gt;'Tabelas auxiliares'!$B$237,M133&lt;&gt;'Tabelas auxiliares'!$C$236,M133&lt;&gt;'Tabelas auxiliares'!$C$237,M133&lt;&gt;'Tabelas auxiliares'!$D$236),"FOLHA DE PESSOAL",IF(Q133='Tabelas auxiliares'!$A$237,"CUSTEIO",IF(Q133='Tabelas auxiliares'!$A$236,"INVESTIMENTO","ERRO - VERIFICAR"))))</f>
        <v>CUSTEIO</v>
      </c>
      <c r="S133" s="64">
        <f t="shared" ref="S133:S196" si="5">IF(SUM(T133:X133)=0,"",SUM(T133:X133))</f>
        <v>18000</v>
      </c>
      <c r="X133" s="44">
        <v>18000</v>
      </c>
    </row>
    <row r="134" spans="1:24" x14ac:dyDescent="0.25">
      <c r="A134" t="s">
        <v>3219</v>
      </c>
      <c r="B134" t="s">
        <v>3220</v>
      </c>
      <c r="C134" t="s">
        <v>851</v>
      </c>
      <c r="D134" t="s">
        <v>3584</v>
      </c>
      <c r="E134" t="s">
        <v>3585</v>
      </c>
      <c r="F134" t="s">
        <v>3586</v>
      </c>
      <c r="G134" t="s">
        <v>165</v>
      </c>
      <c r="H134" t="s">
        <v>3221</v>
      </c>
      <c r="I134" t="s">
        <v>1458</v>
      </c>
      <c r="J134" t="s">
        <v>3222</v>
      </c>
      <c r="K134" t="s">
        <v>3223</v>
      </c>
      <c r="L134" t="s">
        <v>3224</v>
      </c>
      <c r="M134" t="s">
        <v>164</v>
      </c>
      <c r="N134" t="s">
        <v>3225</v>
      </c>
      <c r="O134" t="s">
        <v>985</v>
      </c>
      <c r="P134" t="s">
        <v>986</v>
      </c>
      <c r="Q134" s="51" t="str">
        <f t="shared" si="4"/>
        <v>3</v>
      </c>
      <c r="R134" s="51" t="str">
        <f>IF(M134="","",IF(AND(M134&lt;&gt;'Tabelas auxiliares'!$B$236,M134&lt;&gt;'Tabelas auxiliares'!$B$237,M134&lt;&gt;'Tabelas auxiliares'!$C$236,M134&lt;&gt;'Tabelas auxiliares'!$C$237,M134&lt;&gt;'Tabelas auxiliares'!$D$236),"FOLHA DE PESSOAL",IF(Q134='Tabelas auxiliares'!$A$237,"CUSTEIO",IF(Q134='Tabelas auxiliares'!$A$236,"INVESTIMENTO","ERRO - VERIFICAR"))))</f>
        <v>CUSTEIO</v>
      </c>
      <c r="S134" s="64">
        <f t="shared" si="5"/>
        <v>3440</v>
      </c>
      <c r="X134" s="44">
        <v>3440</v>
      </c>
    </row>
    <row r="135" spans="1:24" x14ac:dyDescent="0.25">
      <c r="A135" t="s">
        <v>3219</v>
      </c>
      <c r="B135" t="s">
        <v>3220</v>
      </c>
      <c r="C135" t="s">
        <v>851</v>
      </c>
      <c r="D135" t="s">
        <v>3587</v>
      </c>
      <c r="E135" t="s">
        <v>3588</v>
      </c>
      <c r="F135" t="s">
        <v>3589</v>
      </c>
      <c r="G135" t="s">
        <v>3590</v>
      </c>
      <c r="H135" t="s">
        <v>3221</v>
      </c>
      <c r="I135" t="s">
        <v>1458</v>
      </c>
      <c r="J135" t="s">
        <v>3222</v>
      </c>
      <c r="K135" t="s">
        <v>3223</v>
      </c>
      <c r="L135" t="s">
        <v>3224</v>
      </c>
      <c r="M135" t="s">
        <v>164</v>
      </c>
      <c r="N135" t="s">
        <v>3225</v>
      </c>
      <c r="O135" t="s">
        <v>985</v>
      </c>
      <c r="P135" t="s">
        <v>986</v>
      </c>
      <c r="Q135" s="51" t="str">
        <f t="shared" si="4"/>
        <v>3</v>
      </c>
      <c r="R135" s="51" t="str">
        <f>IF(M135="","",IF(AND(M135&lt;&gt;'Tabelas auxiliares'!$B$236,M135&lt;&gt;'Tabelas auxiliares'!$B$237,M135&lt;&gt;'Tabelas auxiliares'!$C$236,M135&lt;&gt;'Tabelas auxiliares'!$C$237,M135&lt;&gt;'Tabelas auxiliares'!$D$236),"FOLHA DE PESSOAL",IF(Q135='Tabelas auxiliares'!$A$237,"CUSTEIO",IF(Q135='Tabelas auxiliares'!$A$236,"INVESTIMENTO","ERRO - VERIFICAR"))))</f>
        <v>CUSTEIO</v>
      </c>
      <c r="S135" s="64">
        <f t="shared" si="5"/>
        <v>880</v>
      </c>
      <c r="X135" s="44">
        <v>880</v>
      </c>
    </row>
    <row r="136" spans="1:24" x14ac:dyDescent="0.25">
      <c r="A136" t="s">
        <v>3219</v>
      </c>
      <c r="B136" t="s">
        <v>3220</v>
      </c>
      <c r="C136" t="s">
        <v>851</v>
      </c>
      <c r="D136" t="s">
        <v>3591</v>
      </c>
      <c r="E136" t="s">
        <v>3592</v>
      </c>
      <c r="F136" t="s">
        <v>3593</v>
      </c>
      <c r="G136" t="s">
        <v>3594</v>
      </c>
      <c r="H136" t="s">
        <v>3221</v>
      </c>
      <c r="I136" t="s">
        <v>1458</v>
      </c>
      <c r="J136" t="s">
        <v>3222</v>
      </c>
      <c r="K136" t="s">
        <v>3223</v>
      </c>
      <c r="L136" t="s">
        <v>3224</v>
      </c>
      <c r="M136" t="s">
        <v>164</v>
      </c>
      <c r="N136" t="s">
        <v>3225</v>
      </c>
      <c r="O136" t="s">
        <v>1583</v>
      </c>
      <c r="P136" t="s">
        <v>1584</v>
      </c>
      <c r="Q136" s="51" t="str">
        <f t="shared" si="4"/>
        <v>3</v>
      </c>
      <c r="R136" s="51" t="str">
        <f>IF(M136="","",IF(AND(M136&lt;&gt;'Tabelas auxiliares'!$B$236,M136&lt;&gt;'Tabelas auxiliares'!$B$237,M136&lt;&gt;'Tabelas auxiliares'!$C$236,M136&lt;&gt;'Tabelas auxiliares'!$C$237,M136&lt;&gt;'Tabelas auxiliares'!$D$236),"FOLHA DE PESSOAL",IF(Q136='Tabelas auxiliares'!$A$237,"CUSTEIO",IF(Q136='Tabelas auxiliares'!$A$236,"INVESTIMENTO","ERRO - VERIFICAR"))))</f>
        <v>CUSTEIO</v>
      </c>
      <c r="S136" s="64">
        <f t="shared" si="5"/>
        <v>3532.85</v>
      </c>
      <c r="X136" s="44">
        <v>3532.85</v>
      </c>
    </row>
    <row r="137" spans="1:24" x14ac:dyDescent="0.25">
      <c r="A137" t="s">
        <v>3219</v>
      </c>
      <c r="B137" t="s">
        <v>3220</v>
      </c>
      <c r="C137" t="s">
        <v>851</v>
      </c>
      <c r="D137" t="s">
        <v>3595</v>
      </c>
      <c r="E137" t="s">
        <v>3596</v>
      </c>
      <c r="F137" t="s">
        <v>3597</v>
      </c>
      <c r="G137" t="s">
        <v>3598</v>
      </c>
      <c r="H137" t="s">
        <v>3221</v>
      </c>
      <c r="I137" t="s">
        <v>1458</v>
      </c>
      <c r="J137" t="s">
        <v>3222</v>
      </c>
      <c r="K137" t="s">
        <v>3223</v>
      </c>
      <c r="L137" t="s">
        <v>3224</v>
      </c>
      <c r="M137" t="s">
        <v>164</v>
      </c>
      <c r="N137" t="s">
        <v>3225</v>
      </c>
      <c r="O137" t="s">
        <v>1583</v>
      </c>
      <c r="P137" t="s">
        <v>1584</v>
      </c>
      <c r="Q137" s="51" t="str">
        <f t="shared" si="4"/>
        <v>3</v>
      </c>
      <c r="R137" s="51" t="str">
        <f>IF(M137="","",IF(AND(M137&lt;&gt;'Tabelas auxiliares'!$B$236,M137&lt;&gt;'Tabelas auxiliares'!$B$237,M137&lt;&gt;'Tabelas auxiliares'!$C$236,M137&lt;&gt;'Tabelas auxiliares'!$C$237,M137&lt;&gt;'Tabelas auxiliares'!$D$236),"FOLHA DE PESSOAL",IF(Q137='Tabelas auxiliares'!$A$237,"CUSTEIO",IF(Q137='Tabelas auxiliares'!$A$236,"INVESTIMENTO","ERRO - VERIFICAR"))))</f>
        <v>CUSTEIO</v>
      </c>
      <c r="S137" s="64">
        <f t="shared" si="5"/>
        <v>580</v>
      </c>
      <c r="X137" s="44">
        <v>580</v>
      </c>
    </row>
    <row r="138" spans="1:24" x14ac:dyDescent="0.25">
      <c r="A138" t="s">
        <v>3219</v>
      </c>
      <c r="B138" t="s">
        <v>3220</v>
      </c>
      <c r="C138" t="s">
        <v>851</v>
      </c>
      <c r="D138" t="s">
        <v>3599</v>
      </c>
      <c r="E138" t="s">
        <v>3600</v>
      </c>
      <c r="F138" t="s">
        <v>3601</v>
      </c>
      <c r="G138" t="s">
        <v>3541</v>
      </c>
      <c r="H138" t="s">
        <v>3221</v>
      </c>
      <c r="I138" t="s">
        <v>1458</v>
      </c>
      <c r="J138" t="s">
        <v>3222</v>
      </c>
      <c r="K138" t="s">
        <v>3223</v>
      </c>
      <c r="L138" t="s">
        <v>3224</v>
      </c>
      <c r="M138" t="s">
        <v>164</v>
      </c>
      <c r="N138" t="s">
        <v>3225</v>
      </c>
      <c r="O138" t="s">
        <v>1583</v>
      </c>
      <c r="P138" t="s">
        <v>1584</v>
      </c>
      <c r="Q138" s="51" t="str">
        <f t="shared" si="4"/>
        <v>3</v>
      </c>
      <c r="R138" s="51" t="str">
        <f>IF(M138="","",IF(AND(M138&lt;&gt;'Tabelas auxiliares'!$B$236,M138&lt;&gt;'Tabelas auxiliares'!$B$237,M138&lt;&gt;'Tabelas auxiliares'!$C$236,M138&lt;&gt;'Tabelas auxiliares'!$C$237,M138&lt;&gt;'Tabelas auxiliares'!$D$236),"FOLHA DE PESSOAL",IF(Q138='Tabelas auxiliares'!$A$237,"CUSTEIO",IF(Q138='Tabelas auxiliares'!$A$236,"INVESTIMENTO","ERRO - VERIFICAR"))))</f>
        <v>CUSTEIO</v>
      </c>
      <c r="S138" s="64">
        <f t="shared" si="5"/>
        <v>301</v>
      </c>
      <c r="X138" s="44">
        <v>301</v>
      </c>
    </row>
    <row r="139" spans="1:24" x14ac:dyDescent="0.25">
      <c r="A139" t="s">
        <v>3219</v>
      </c>
      <c r="B139" t="s">
        <v>3220</v>
      </c>
      <c r="C139" t="s">
        <v>800</v>
      </c>
      <c r="D139" t="s">
        <v>3602</v>
      </c>
      <c r="E139" t="s">
        <v>3603</v>
      </c>
      <c r="F139" t="s">
        <v>3604</v>
      </c>
      <c r="G139" t="s">
        <v>3605</v>
      </c>
      <c r="H139" t="s">
        <v>3221</v>
      </c>
      <c r="I139" t="s">
        <v>1458</v>
      </c>
      <c r="J139" t="s">
        <v>3222</v>
      </c>
      <c r="K139" t="s">
        <v>3223</v>
      </c>
      <c r="L139" t="s">
        <v>3224</v>
      </c>
      <c r="M139" t="s">
        <v>164</v>
      </c>
      <c r="N139" t="s">
        <v>3225</v>
      </c>
      <c r="O139" t="s">
        <v>985</v>
      </c>
      <c r="P139" t="s">
        <v>986</v>
      </c>
      <c r="Q139" s="51" t="str">
        <f t="shared" si="4"/>
        <v>3</v>
      </c>
      <c r="R139" s="51" t="str">
        <f>IF(M139="","",IF(AND(M139&lt;&gt;'Tabelas auxiliares'!$B$236,M139&lt;&gt;'Tabelas auxiliares'!$B$237,M139&lt;&gt;'Tabelas auxiliares'!$C$236,M139&lt;&gt;'Tabelas auxiliares'!$C$237,M139&lt;&gt;'Tabelas auxiliares'!$D$236),"FOLHA DE PESSOAL",IF(Q139='Tabelas auxiliares'!$A$237,"CUSTEIO",IF(Q139='Tabelas auxiliares'!$A$236,"INVESTIMENTO","ERRO - VERIFICAR"))))</f>
        <v>CUSTEIO</v>
      </c>
      <c r="S139" s="64">
        <f t="shared" si="5"/>
        <v>2149</v>
      </c>
      <c r="X139" s="44">
        <v>2149</v>
      </c>
    </row>
    <row r="140" spans="1:24" x14ac:dyDescent="0.25">
      <c r="A140" t="s">
        <v>3219</v>
      </c>
      <c r="B140" t="s">
        <v>3220</v>
      </c>
      <c r="C140" t="s">
        <v>800</v>
      </c>
      <c r="D140" t="s">
        <v>3606</v>
      </c>
      <c r="E140" t="s">
        <v>3607</v>
      </c>
      <c r="F140" t="s">
        <v>3608</v>
      </c>
      <c r="G140" t="s">
        <v>3609</v>
      </c>
      <c r="H140" t="s">
        <v>3221</v>
      </c>
      <c r="I140" t="s">
        <v>1458</v>
      </c>
      <c r="J140" t="s">
        <v>3222</v>
      </c>
      <c r="K140" t="s">
        <v>3223</v>
      </c>
      <c r="L140" t="s">
        <v>3224</v>
      </c>
      <c r="M140" t="s">
        <v>164</v>
      </c>
      <c r="N140" t="s">
        <v>3225</v>
      </c>
      <c r="O140" t="s">
        <v>985</v>
      </c>
      <c r="P140" t="s">
        <v>986</v>
      </c>
      <c r="Q140" s="51" t="str">
        <f t="shared" si="4"/>
        <v>3</v>
      </c>
      <c r="R140" s="51" t="str">
        <f>IF(M140="","",IF(AND(M140&lt;&gt;'Tabelas auxiliares'!$B$236,M140&lt;&gt;'Tabelas auxiliares'!$B$237,M140&lt;&gt;'Tabelas auxiliares'!$C$236,M140&lt;&gt;'Tabelas auxiliares'!$C$237,M140&lt;&gt;'Tabelas auxiliares'!$D$236),"FOLHA DE PESSOAL",IF(Q140='Tabelas auxiliares'!$A$237,"CUSTEIO",IF(Q140='Tabelas auxiliares'!$A$236,"INVESTIMENTO","ERRO - VERIFICAR"))))</f>
        <v>CUSTEIO</v>
      </c>
      <c r="S140" s="64">
        <f t="shared" si="5"/>
        <v>1920</v>
      </c>
      <c r="X140" s="44">
        <v>1920</v>
      </c>
    </row>
    <row r="141" spans="1:24" x14ac:dyDescent="0.25">
      <c r="A141" t="s">
        <v>3219</v>
      </c>
      <c r="B141" t="s">
        <v>3220</v>
      </c>
      <c r="C141" t="s">
        <v>800</v>
      </c>
      <c r="D141" t="s">
        <v>3610</v>
      </c>
      <c r="E141" t="s">
        <v>3611</v>
      </c>
      <c r="F141" t="s">
        <v>3612</v>
      </c>
      <c r="G141" t="s">
        <v>3613</v>
      </c>
      <c r="H141" t="s">
        <v>3221</v>
      </c>
      <c r="I141" t="s">
        <v>1458</v>
      </c>
      <c r="J141" t="s">
        <v>3222</v>
      </c>
      <c r="K141" t="s">
        <v>3223</v>
      </c>
      <c r="L141" t="s">
        <v>3224</v>
      </c>
      <c r="M141" t="s">
        <v>164</v>
      </c>
      <c r="N141" t="s">
        <v>3225</v>
      </c>
      <c r="O141" t="s">
        <v>1583</v>
      </c>
      <c r="P141" t="s">
        <v>1584</v>
      </c>
      <c r="Q141" s="51" t="str">
        <f t="shared" si="4"/>
        <v>3</v>
      </c>
      <c r="R141" s="51" t="str">
        <f>IF(M141="","",IF(AND(M141&lt;&gt;'Tabelas auxiliares'!$B$236,M141&lt;&gt;'Tabelas auxiliares'!$B$237,M141&lt;&gt;'Tabelas auxiliares'!$C$236,M141&lt;&gt;'Tabelas auxiliares'!$C$237,M141&lt;&gt;'Tabelas auxiliares'!$D$236),"FOLHA DE PESSOAL",IF(Q141='Tabelas auxiliares'!$A$237,"CUSTEIO",IF(Q141='Tabelas auxiliares'!$A$236,"INVESTIMENTO","ERRO - VERIFICAR"))))</f>
        <v>CUSTEIO</v>
      </c>
      <c r="S141" s="64">
        <f t="shared" si="5"/>
        <v>1050</v>
      </c>
      <c r="V141" s="44">
        <v>1050</v>
      </c>
    </row>
    <row r="142" spans="1:24" x14ac:dyDescent="0.25">
      <c r="A142" t="s">
        <v>3219</v>
      </c>
      <c r="B142" t="s">
        <v>3220</v>
      </c>
      <c r="C142" t="s">
        <v>948</v>
      </c>
      <c r="D142" t="s">
        <v>3614</v>
      </c>
      <c r="E142" t="s">
        <v>3615</v>
      </c>
      <c r="F142" t="s">
        <v>3616</v>
      </c>
      <c r="G142" t="s">
        <v>3617</v>
      </c>
      <c r="H142" t="s">
        <v>3221</v>
      </c>
      <c r="I142" t="s">
        <v>1458</v>
      </c>
      <c r="J142" t="s">
        <v>3222</v>
      </c>
      <c r="K142" t="s">
        <v>3223</v>
      </c>
      <c r="L142" t="s">
        <v>3224</v>
      </c>
      <c r="M142" t="s">
        <v>164</v>
      </c>
      <c r="N142" t="s">
        <v>3225</v>
      </c>
      <c r="O142" t="s">
        <v>985</v>
      </c>
      <c r="P142" t="s">
        <v>986</v>
      </c>
      <c r="Q142" s="51" t="str">
        <f t="shared" si="4"/>
        <v>3</v>
      </c>
      <c r="R142" s="51" t="str">
        <f>IF(M142="","",IF(AND(M142&lt;&gt;'Tabelas auxiliares'!$B$236,M142&lt;&gt;'Tabelas auxiliares'!$B$237,M142&lt;&gt;'Tabelas auxiliares'!$C$236,M142&lt;&gt;'Tabelas auxiliares'!$C$237,M142&lt;&gt;'Tabelas auxiliares'!$D$236),"FOLHA DE PESSOAL",IF(Q142='Tabelas auxiliares'!$A$237,"CUSTEIO",IF(Q142='Tabelas auxiliares'!$A$236,"INVESTIMENTO","ERRO - VERIFICAR"))))</f>
        <v>CUSTEIO</v>
      </c>
      <c r="S142" s="64">
        <f t="shared" si="5"/>
        <v>652.70000000000005</v>
      </c>
      <c r="X142" s="44">
        <v>652.70000000000005</v>
      </c>
    </row>
    <row r="143" spans="1:24" x14ac:dyDescent="0.25">
      <c r="A143" t="s">
        <v>3219</v>
      </c>
      <c r="B143" t="s">
        <v>3220</v>
      </c>
      <c r="C143" t="s">
        <v>948</v>
      </c>
      <c r="D143" t="s">
        <v>3618</v>
      </c>
      <c r="E143" t="s">
        <v>3619</v>
      </c>
      <c r="F143" t="s">
        <v>3620</v>
      </c>
      <c r="G143" t="s">
        <v>3621</v>
      </c>
      <c r="H143" t="s">
        <v>3221</v>
      </c>
      <c r="I143" t="s">
        <v>1458</v>
      </c>
      <c r="J143" t="s">
        <v>3222</v>
      </c>
      <c r="K143" t="s">
        <v>3223</v>
      </c>
      <c r="L143" t="s">
        <v>3224</v>
      </c>
      <c r="M143" t="s">
        <v>164</v>
      </c>
      <c r="N143" t="s">
        <v>3225</v>
      </c>
      <c r="O143" t="s">
        <v>985</v>
      </c>
      <c r="P143" t="s">
        <v>986</v>
      </c>
      <c r="Q143" s="51" t="str">
        <f t="shared" si="4"/>
        <v>3</v>
      </c>
      <c r="R143" s="51" t="str">
        <f>IF(M143="","",IF(AND(M143&lt;&gt;'Tabelas auxiliares'!$B$236,M143&lt;&gt;'Tabelas auxiliares'!$B$237,M143&lt;&gt;'Tabelas auxiliares'!$C$236,M143&lt;&gt;'Tabelas auxiliares'!$C$237,M143&lt;&gt;'Tabelas auxiliares'!$D$236),"FOLHA DE PESSOAL",IF(Q143='Tabelas auxiliares'!$A$237,"CUSTEIO",IF(Q143='Tabelas auxiliares'!$A$236,"INVESTIMENTO","ERRO - VERIFICAR"))))</f>
        <v>CUSTEIO</v>
      </c>
      <c r="S143" s="64">
        <f t="shared" si="5"/>
        <v>5000</v>
      </c>
      <c r="X143" s="44">
        <v>5000</v>
      </c>
    </row>
    <row r="144" spans="1:24" x14ac:dyDescent="0.25">
      <c r="A144" t="s">
        <v>3219</v>
      </c>
      <c r="B144" t="s">
        <v>3220</v>
      </c>
      <c r="C144" t="s">
        <v>948</v>
      </c>
      <c r="D144" t="s">
        <v>3622</v>
      </c>
      <c r="E144" t="s">
        <v>3623</v>
      </c>
      <c r="F144" t="s">
        <v>3624</v>
      </c>
      <c r="G144" t="s">
        <v>3625</v>
      </c>
      <c r="H144" t="s">
        <v>3221</v>
      </c>
      <c r="I144" t="s">
        <v>1458</v>
      </c>
      <c r="J144" t="s">
        <v>3222</v>
      </c>
      <c r="K144" t="s">
        <v>3223</v>
      </c>
      <c r="L144" t="s">
        <v>3224</v>
      </c>
      <c r="M144" t="s">
        <v>164</v>
      </c>
      <c r="N144" t="s">
        <v>3225</v>
      </c>
      <c r="O144" t="s">
        <v>985</v>
      </c>
      <c r="P144" t="s">
        <v>986</v>
      </c>
      <c r="Q144" s="51" t="str">
        <f t="shared" si="4"/>
        <v>3</v>
      </c>
      <c r="R144" s="51" t="str">
        <f>IF(M144="","",IF(AND(M144&lt;&gt;'Tabelas auxiliares'!$B$236,M144&lt;&gt;'Tabelas auxiliares'!$B$237,M144&lt;&gt;'Tabelas auxiliares'!$C$236,M144&lt;&gt;'Tabelas auxiliares'!$C$237,M144&lt;&gt;'Tabelas auxiliares'!$D$236),"FOLHA DE PESSOAL",IF(Q144='Tabelas auxiliares'!$A$237,"CUSTEIO",IF(Q144='Tabelas auxiliares'!$A$236,"INVESTIMENTO","ERRO - VERIFICAR"))))</f>
        <v>CUSTEIO</v>
      </c>
      <c r="S144" s="64">
        <f t="shared" si="5"/>
        <v>5000</v>
      </c>
      <c r="X144" s="44">
        <v>5000</v>
      </c>
    </row>
    <row r="145" spans="1:24" x14ac:dyDescent="0.25">
      <c r="A145" t="s">
        <v>3219</v>
      </c>
      <c r="B145" t="s">
        <v>3220</v>
      </c>
      <c r="C145" t="s">
        <v>1111</v>
      </c>
      <c r="D145" t="s">
        <v>3626</v>
      </c>
      <c r="E145" t="s">
        <v>3627</v>
      </c>
      <c r="F145" t="s">
        <v>3628</v>
      </c>
      <c r="G145" t="s">
        <v>3629</v>
      </c>
      <c r="H145" t="s">
        <v>3221</v>
      </c>
      <c r="I145" t="s">
        <v>1458</v>
      </c>
      <c r="J145" t="s">
        <v>3222</v>
      </c>
      <c r="K145" t="s">
        <v>3223</v>
      </c>
      <c r="L145" t="s">
        <v>3224</v>
      </c>
      <c r="M145" t="s">
        <v>164</v>
      </c>
      <c r="N145" t="s">
        <v>3225</v>
      </c>
      <c r="O145" t="s">
        <v>1583</v>
      </c>
      <c r="P145" t="s">
        <v>1584</v>
      </c>
      <c r="Q145" s="51" t="str">
        <f t="shared" si="4"/>
        <v>3</v>
      </c>
      <c r="R145" s="51" t="str">
        <f>IF(M145="","",IF(AND(M145&lt;&gt;'Tabelas auxiliares'!$B$236,M145&lt;&gt;'Tabelas auxiliares'!$B$237,M145&lt;&gt;'Tabelas auxiliares'!$C$236,M145&lt;&gt;'Tabelas auxiliares'!$C$237,M145&lt;&gt;'Tabelas auxiliares'!$D$236),"FOLHA DE PESSOAL",IF(Q145='Tabelas auxiliares'!$A$237,"CUSTEIO",IF(Q145='Tabelas auxiliares'!$A$236,"INVESTIMENTO","ERRO - VERIFICAR"))))</f>
        <v>CUSTEIO</v>
      </c>
      <c r="S145" s="64">
        <f t="shared" si="5"/>
        <v>165</v>
      </c>
      <c r="X145" s="44">
        <v>165</v>
      </c>
    </row>
    <row r="146" spans="1:24" x14ac:dyDescent="0.25">
      <c r="A146" t="s">
        <v>3219</v>
      </c>
      <c r="B146" t="s">
        <v>3220</v>
      </c>
      <c r="C146" t="s">
        <v>1111</v>
      </c>
      <c r="D146" t="s">
        <v>3630</v>
      </c>
      <c r="E146" t="s">
        <v>3631</v>
      </c>
      <c r="F146" t="s">
        <v>3632</v>
      </c>
      <c r="G146" t="s">
        <v>3633</v>
      </c>
      <c r="H146" t="s">
        <v>3221</v>
      </c>
      <c r="I146" t="s">
        <v>1458</v>
      </c>
      <c r="J146" t="s">
        <v>3222</v>
      </c>
      <c r="K146" t="s">
        <v>3223</v>
      </c>
      <c r="L146" t="s">
        <v>3224</v>
      </c>
      <c r="M146" t="s">
        <v>164</v>
      </c>
      <c r="N146" t="s">
        <v>3225</v>
      </c>
      <c r="O146" t="s">
        <v>985</v>
      </c>
      <c r="P146" t="s">
        <v>986</v>
      </c>
      <c r="Q146" s="51" t="str">
        <f t="shared" si="4"/>
        <v>3</v>
      </c>
      <c r="R146" s="51" t="str">
        <f>IF(M146="","",IF(AND(M146&lt;&gt;'Tabelas auxiliares'!$B$236,M146&lt;&gt;'Tabelas auxiliares'!$B$237,M146&lt;&gt;'Tabelas auxiliares'!$C$236,M146&lt;&gt;'Tabelas auxiliares'!$C$237,M146&lt;&gt;'Tabelas auxiliares'!$D$236),"FOLHA DE PESSOAL",IF(Q146='Tabelas auxiliares'!$A$237,"CUSTEIO",IF(Q146='Tabelas auxiliares'!$A$236,"INVESTIMENTO","ERRO - VERIFICAR"))))</f>
        <v>CUSTEIO</v>
      </c>
      <c r="S146" s="64">
        <f t="shared" si="5"/>
        <v>2110</v>
      </c>
      <c r="X146" s="44">
        <v>2110</v>
      </c>
    </row>
    <row r="147" spans="1:24" x14ac:dyDescent="0.25">
      <c r="A147" t="s">
        <v>3219</v>
      </c>
      <c r="B147" t="s">
        <v>3220</v>
      </c>
      <c r="C147" t="s">
        <v>796</v>
      </c>
      <c r="D147" t="s">
        <v>3634</v>
      </c>
      <c r="E147" t="s">
        <v>3635</v>
      </c>
      <c r="F147" t="s">
        <v>3636</v>
      </c>
      <c r="G147" t="s">
        <v>3637</v>
      </c>
      <c r="H147" t="s">
        <v>3221</v>
      </c>
      <c r="I147" t="s">
        <v>1458</v>
      </c>
      <c r="J147" t="s">
        <v>3222</v>
      </c>
      <c r="K147" t="s">
        <v>3223</v>
      </c>
      <c r="L147" t="s">
        <v>3224</v>
      </c>
      <c r="M147" t="s">
        <v>164</v>
      </c>
      <c r="N147" t="s">
        <v>3225</v>
      </c>
      <c r="O147" t="s">
        <v>1583</v>
      </c>
      <c r="P147" t="s">
        <v>1584</v>
      </c>
      <c r="Q147" s="51" t="str">
        <f t="shared" si="4"/>
        <v>3</v>
      </c>
      <c r="R147" s="51" t="str">
        <f>IF(M147="","",IF(AND(M147&lt;&gt;'Tabelas auxiliares'!$B$236,M147&lt;&gt;'Tabelas auxiliares'!$B$237,M147&lt;&gt;'Tabelas auxiliares'!$C$236,M147&lt;&gt;'Tabelas auxiliares'!$C$237,M147&lt;&gt;'Tabelas auxiliares'!$D$236),"FOLHA DE PESSOAL",IF(Q147='Tabelas auxiliares'!$A$237,"CUSTEIO",IF(Q147='Tabelas auxiliares'!$A$236,"INVESTIMENTO","ERRO - VERIFICAR"))))</f>
        <v>CUSTEIO</v>
      </c>
      <c r="S147" s="64">
        <f t="shared" si="5"/>
        <v>500</v>
      </c>
      <c r="X147" s="44">
        <v>500</v>
      </c>
    </row>
    <row r="148" spans="1:24" x14ac:dyDescent="0.25">
      <c r="A148" t="s">
        <v>3219</v>
      </c>
      <c r="B148" t="s">
        <v>3220</v>
      </c>
      <c r="C148" t="s">
        <v>796</v>
      </c>
      <c r="D148" t="s">
        <v>3638</v>
      </c>
      <c r="E148" t="s">
        <v>3639</v>
      </c>
      <c r="F148" t="s">
        <v>3640</v>
      </c>
      <c r="G148" t="s">
        <v>165</v>
      </c>
      <c r="H148" t="s">
        <v>3221</v>
      </c>
      <c r="I148" t="s">
        <v>1458</v>
      </c>
      <c r="J148" t="s">
        <v>3222</v>
      </c>
      <c r="K148" t="s">
        <v>3223</v>
      </c>
      <c r="L148" t="s">
        <v>3224</v>
      </c>
      <c r="M148" t="s">
        <v>164</v>
      </c>
      <c r="N148" t="s">
        <v>3225</v>
      </c>
      <c r="O148" t="s">
        <v>985</v>
      </c>
      <c r="P148" t="s">
        <v>986</v>
      </c>
      <c r="Q148" s="51" t="str">
        <f t="shared" si="4"/>
        <v>3</v>
      </c>
      <c r="R148" s="51" t="str">
        <f>IF(M148="","",IF(AND(M148&lt;&gt;'Tabelas auxiliares'!$B$236,M148&lt;&gt;'Tabelas auxiliares'!$B$237,M148&lt;&gt;'Tabelas auxiliares'!$C$236,M148&lt;&gt;'Tabelas auxiliares'!$C$237,M148&lt;&gt;'Tabelas auxiliares'!$D$236),"FOLHA DE PESSOAL",IF(Q148='Tabelas auxiliares'!$A$237,"CUSTEIO",IF(Q148='Tabelas auxiliares'!$A$236,"INVESTIMENTO","ERRO - VERIFICAR"))))</f>
        <v>CUSTEIO</v>
      </c>
      <c r="S148" s="64">
        <f t="shared" si="5"/>
        <v>3617</v>
      </c>
      <c r="X148" s="44">
        <v>3617</v>
      </c>
    </row>
    <row r="149" spans="1:24" x14ac:dyDescent="0.25">
      <c r="A149" t="s">
        <v>3219</v>
      </c>
      <c r="B149" t="s">
        <v>3220</v>
      </c>
      <c r="C149" t="s">
        <v>796</v>
      </c>
      <c r="D149" t="s">
        <v>3641</v>
      </c>
      <c r="E149" t="s">
        <v>3642</v>
      </c>
      <c r="F149" t="s">
        <v>3643</v>
      </c>
      <c r="G149" t="s">
        <v>3644</v>
      </c>
      <c r="H149" t="s">
        <v>3221</v>
      </c>
      <c r="I149" t="s">
        <v>1458</v>
      </c>
      <c r="J149" t="s">
        <v>3222</v>
      </c>
      <c r="K149" t="s">
        <v>3223</v>
      </c>
      <c r="L149" t="s">
        <v>3224</v>
      </c>
      <c r="M149" t="s">
        <v>164</v>
      </c>
      <c r="N149" t="s">
        <v>3225</v>
      </c>
      <c r="O149" t="s">
        <v>985</v>
      </c>
      <c r="P149" t="s">
        <v>986</v>
      </c>
      <c r="Q149" s="51" t="str">
        <f t="shared" si="4"/>
        <v>3</v>
      </c>
      <c r="R149" s="51" t="str">
        <f>IF(M149="","",IF(AND(M149&lt;&gt;'Tabelas auxiliares'!$B$236,M149&lt;&gt;'Tabelas auxiliares'!$B$237,M149&lt;&gt;'Tabelas auxiliares'!$C$236,M149&lt;&gt;'Tabelas auxiliares'!$C$237,M149&lt;&gt;'Tabelas auxiliares'!$D$236),"FOLHA DE PESSOAL",IF(Q149='Tabelas auxiliares'!$A$237,"CUSTEIO",IF(Q149='Tabelas auxiliares'!$A$236,"INVESTIMENTO","ERRO - VERIFICAR"))))</f>
        <v>CUSTEIO</v>
      </c>
      <c r="S149" s="64">
        <f t="shared" si="5"/>
        <v>2110</v>
      </c>
      <c r="X149" s="44">
        <v>2110</v>
      </c>
    </row>
    <row r="150" spans="1:24" x14ac:dyDescent="0.25">
      <c r="A150" t="s">
        <v>3219</v>
      </c>
      <c r="B150" t="s">
        <v>3220</v>
      </c>
      <c r="C150" t="s">
        <v>796</v>
      </c>
      <c r="D150" t="s">
        <v>3645</v>
      </c>
      <c r="E150" t="s">
        <v>3646</v>
      </c>
      <c r="F150" t="s">
        <v>3647</v>
      </c>
      <c r="G150" t="s">
        <v>3648</v>
      </c>
      <c r="H150" t="s">
        <v>3221</v>
      </c>
      <c r="I150" t="s">
        <v>1458</v>
      </c>
      <c r="J150" t="s">
        <v>3222</v>
      </c>
      <c r="K150" t="s">
        <v>3223</v>
      </c>
      <c r="L150" t="s">
        <v>3224</v>
      </c>
      <c r="M150" t="s">
        <v>164</v>
      </c>
      <c r="N150" t="s">
        <v>3225</v>
      </c>
      <c r="O150" t="s">
        <v>985</v>
      </c>
      <c r="P150" t="s">
        <v>986</v>
      </c>
      <c r="Q150" s="51" t="str">
        <f t="shared" si="4"/>
        <v>3</v>
      </c>
      <c r="R150" s="51" t="str">
        <f>IF(M150="","",IF(AND(M150&lt;&gt;'Tabelas auxiliares'!$B$236,M150&lt;&gt;'Tabelas auxiliares'!$B$237,M150&lt;&gt;'Tabelas auxiliares'!$C$236,M150&lt;&gt;'Tabelas auxiliares'!$C$237,M150&lt;&gt;'Tabelas auxiliares'!$D$236),"FOLHA DE PESSOAL",IF(Q150='Tabelas auxiliares'!$A$237,"CUSTEIO",IF(Q150='Tabelas auxiliares'!$A$236,"INVESTIMENTO","ERRO - VERIFICAR"))))</f>
        <v>CUSTEIO</v>
      </c>
      <c r="S150" s="64">
        <f t="shared" si="5"/>
        <v>2712.5</v>
      </c>
      <c r="V150" s="44">
        <v>2712.5</v>
      </c>
    </row>
    <row r="151" spans="1:24" x14ac:dyDescent="0.25">
      <c r="A151" t="s">
        <v>3219</v>
      </c>
      <c r="B151" t="s">
        <v>3220</v>
      </c>
      <c r="C151" t="s">
        <v>603</v>
      </c>
      <c r="D151" t="s">
        <v>3649</v>
      </c>
      <c r="E151" t="s">
        <v>3650</v>
      </c>
      <c r="F151" t="s">
        <v>3651</v>
      </c>
      <c r="G151" t="s">
        <v>165</v>
      </c>
      <c r="H151" t="s">
        <v>3221</v>
      </c>
      <c r="I151" t="s">
        <v>1458</v>
      </c>
      <c r="J151" t="s">
        <v>3222</v>
      </c>
      <c r="K151" t="s">
        <v>3223</v>
      </c>
      <c r="L151" t="s">
        <v>3224</v>
      </c>
      <c r="M151" t="s">
        <v>164</v>
      </c>
      <c r="N151" t="s">
        <v>3225</v>
      </c>
      <c r="O151" t="s">
        <v>985</v>
      </c>
      <c r="P151" t="s">
        <v>986</v>
      </c>
      <c r="Q151" s="51" t="str">
        <f t="shared" si="4"/>
        <v>3</v>
      </c>
      <c r="R151" s="51" t="str">
        <f>IF(M151="","",IF(AND(M151&lt;&gt;'Tabelas auxiliares'!$B$236,M151&lt;&gt;'Tabelas auxiliares'!$B$237,M151&lt;&gt;'Tabelas auxiliares'!$C$236,M151&lt;&gt;'Tabelas auxiliares'!$C$237,M151&lt;&gt;'Tabelas auxiliares'!$D$236),"FOLHA DE PESSOAL",IF(Q151='Tabelas auxiliares'!$A$237,"CUSTEIO",IF(Q151='Tabelas auxiliares'!$A$236,"INVESTIMENTO","ERRO - VERIFICAR"))))</f>
        <v>CUSTEIO</v>
      </c>
      <c r="S151" s="64">
        <f t="shared" si="5"/>
        <v>2700</v>
      </c>
      <c r="V151" s="44">
        <v>35.81</v>
      </c>
      <c r="X151" s="44">
        <v>2664.19</v>
      </c>
    </row>
    <row r="152" spans="1:24" x14ac:dyDescent="0.25">
      <c r="A152" t="s">
        <v>3219</v>
      </c>
      <c r="B152" t="s">
        <v>3220</v>
      </c>
      <c r="C152" t="s">
        <v>603</v>
      </c>
      <c r="D152" t="s">
        <v>3652</v>
      </c>
      <c r="E152" t="s">
        <v>3653</v>
      </c>
      <c r="F152" t="s">
        <v>3654</v>
      </c>
      <c r="G152" t="s">
        <v>165</v>
      </c>
      <c r="H152" t="s">
        <v>3221</v>
      </c>
      <c r="I152" t="s">
        <v>1458</v>
      </c>
      <c r="J152" t="s">
        <v>3222</v>
      </c>
      <c r="K152" t="s">
        <v>3223</v>
      </c>
      <c r="L152" t="s">
        <v>3224</v>
      </c>
      <c r="M152" t="s">
        <v>164</v>
      </c>
      <c r="N152" t="s">
        <v>3225</v>
      </c>
      <c r="O152" t="s">
        <v>985</v>
      </c>
      <c r="P152" t="s">
        <v>986</v>
      </c>
      <c r="Q152" s="51" t="str">
        <f t="shared" si="4"/>
        <v>3</v>
      </c>
      <c r="R152" s="51" t="str">
        <f>IF(M152="","",IF(AND(M152&lt;&gt;'Tabelas auxiliares'!$B$236,M152&lt;&gt;'Tabelas auxiliares'!$B$237,M152&lt;&gt;'Tabelas auxiliares'!$C$236,M152&lt;&gt;'Tabelas auxiliares'!$C$237,M152&lt;&gt;'Tabelas auxiliares'!$D$236),"FOLHA DE PESSOAL",IF(Q152='Tabelas auxiliares'!$A$237,"CUSTEIO",IF(Q152='Tabelas auxiliares'!$A$236,"INVESTIMENTO","ERRO - VERIFICAR"))))</f>
        <v>CUSTEIO</v>
      </c>
      <c r="S152" s="64">
        <f t="shared" si="5"/>
        <v>1126</v>
      </c>
      <c r="V152" s="44">
        <v>24</v>
      </c>
      <c r="X152" s="44">
        <v>1102</v>
      </c>
    </row>
    <row r="153" spans="1:24" x14ac:dyDescent="0.25">
      <c r="A153" t="s">
        <v>3219</v>
      </c>
      <c r="B153" t="s">
        <v>3220</v>
      </c>
      <c r="C153" t="s">
        <v>603</v>
      </c>
      <c r="D153" t="s">
        <v>3655</v>
      </c>
      <c r="E153" t="s">
        <v>3656</v>
      </c>
      <c r="F153" t="s">
        <v>3657</v>
      </c>
      <c r="G153" t="s">
        <v>3658</v>
      </c>
      <c r="H153" t="s">
        <v>3221</v>
      </c>
      <c r="I153" t="s">
        <v>1458</v>
      </c>
      <c r="J153" t="s">
        <v>3222</v>
      </c>
      <c r="K153" t="s">
        <v>3223</v>
      </c>
      <c r="L153" t="s">
        <v>3224</v>
      </c>
      <c r="M153" t="s">
        <v>164</v>
      </c>
      <c r="N153" t="s">
        <v>3225</v>
      </c>
      <c r="O153" t="s">
        <v>1583</v>
      </c>
      <c r="P153" t="s">
        <v>1584</v>
      </c>
      <c r="Q153" s="51" t="str">
        <f t="shared" si="4"/>
        <v>3</v>
      </c>
      <c r="R153" s="51" t="str">
        <f>IF(M153="","",IF(AND(M153&lt;&gt;'Tabelas auxiliares'!$B$236,M153&lt;&gt;'Tabelas auxiliares'!$B$237,M153&lt;&gt;'Tabelas auxiliares'!$C$236,M153&lt;&gt;'Tabelas auxiliares'!$C$237,M153&lt;&gt;'Tabelas auxiliares'!$D$236),"FOLHA DE PESSOAL",IF(Q153='Tabelas auxiliares'!$A$237,"CUSTEIO",IF(Q153='Tabelas auxiliares'!$A$236,"INVESTIMENTO","ERRO - VERIFICAR"))))</f>
        <v>CUSTEIO</v>
      </c>
      <c r="S153" s="64">
        <f t="shared" si="5"/>
        <v>3842.56</v>
      </c>
      <c r="X153" s="44">
        <v>3842.56</v>
      </c>
    </row>
    <row r="154" spans="1:24" x14ac:dyDescent="0.25">
      <c r="A154" t="s">
        <v>3219</v>
      </c>
      <c r="B154" t="s">
        <v>3220</v>
      </c>
      <c r="C154" t="s">
        <v>778</v>
      </c>
      <c r="D154" t="s">
        <v>3659</v>
      </c>
      <c r="E154" t="s">
        <v>3660</v>
      </c>
      <c r="F154" t="s">
        <v>3661</v>
      </c>
      <c r="G154" t="s">
        <v>3662</v>
      </c>
      <c r="H154" t="s">
        <v>3221</v>
      </c>
      <c r="I154" t="s">
        <v>1458</v>
      </c>
      <c r="J154" t="s">
        <v>3222</v>
      </c>
      <c r="K154" t="s">
        <v>3223</v>
      </c>
      <c r="L154" t="s">
        <v>3224</v>
      </c>
      <c r="M154" t="s">
        <v>164</v>
      </c>
      <c r="N154" t="s">
        <v>3225</v>
      </c>
      <c r="O154" t="s">
        <v>1583</v>
      </c>
      <c r="P154" t="s">
        <v>1584</v>
      </c>
      <c r="Q154" s="51" t="str">
        <f t="shared" si="4"/>
        <v>3</v>
      </c>
      <c r="R154" s="51" t="str">
        <f>IF(M154="","",IF(AND(M154&lt;&gt;'Tabelas auxiliares'!$B$236,M154&lt;&gt;'Tabelas auxiliares'!$B$237,M154&lt;&gt;'Tabelas auxiliares'!$C$236,M154&lt;&gt;'Tabelas auxiliares'!$C$237,M154&lt;&gt;'Tabelas auxiliares'!$D$236),"FOLHA DE PESSOAL",IF(Q154='Tabelas auxiliares'!$A$237,"CUSTEIO",IF(Q154='Tabelas auxiliares'!$A$236,"INVESTIMENTO","ERRO - VERIFICAR"))))</f>
        <v>CUSTEIO</v>
      </c>
      <c r="S154" s="64">
        <f t="shared" si="5"/>
        <v>120</v>
      </c>
      <c r="X154" s="44">
        <v>120</v>
      </c>
    </row>
    <row r="155" spans="1:24" x14ac:dyDescent="0.25">
      <c r="A155" t="s">
        <v>3219</v>
      </c>
      <c r="B155" t="s">
        <v>3220</v>
      </c>
      <c r="C155" t="s">
        <v>778</v>
      </c>
      <c r="D155" t="s">
        <v>3663</v>
      </c>
      <c r="E155" t="s">
        <v>3664</v>
      </c>
      <c r="F155" t="s">
        <v>3665</v>
      </c>
      <c r="G155" t="s">
        <v>165</v>
      </c>
      <c r="H155" t="s">
        <v>3221</v>
      </c>
      <c r="I155" t="s">
        <v>1458</v>
      </c>
      <c r="J155" t="s">
        <v>3222</v>
      </c>
      <c r="K155" t="s">
        <v>3223</v>
      </c>
      <c r="L155" t="s">
        <v>3224</v>
      </c>
      <c r="M155" t="s">
        <v>164</v>
      </c>
      <c r="N155" t="s">
        <v>3225</v>
      </c>
      <c r="O155" t="s">
        <v>985</v>
      </c>
      <c r="P155" t="s">
        <v>986</v>
      </c>
      <c r="Q155" s="51" t="str">
        <f t="shared" si="4"/>
        <v>3</v>
      </c>
      <c r="R155" s="51" t="str">
        <f>IF(M155="","",IF(AND(M155&lt;&gt;'Tabelas auxiliares'!$B$236,M155&lt;&gt;'Tabelas auxiliares'!$B$237,M155&lt;&gt;'Tabelas auxiliares'!$C$236,M155&lt;&gt;'Tabelas auxiliares'!$C$237,M155&lt;&gt;'Tabelas auxiliares'!$D$236),"FOLHA DE PESSOAL",IF(Q155='Tabelas auxiliares'!$A$237,"CUSTEIO",IF(Q155='Tabelas auxiliares'!$A$236,"INVESTIMENTO","ERRO - VERIFICAR"))))</f>
        <v>CUSTEIO</v>
      </c>
      <c r="S155" s="64">
        <f t="shared" si="5"/>
        <v>3930</v>
      </c>
      <c r="X155" s="44">
        <v>3930</v>
      </c>
    </row>
    <row r="156" spans="1:24" x14ac:dyDescent="0.25">
      <c r="A156" t="s">
        <v>3219</v>
      </c>
      <c r="B156" t="s">
        <v>3220</v>
      </c>
      <c r="C156" t="s">
        <v>2454</v>
      </c>
      <c r="D156" t="s">
        <v>3666</v>
      </c>
      <c r="E156" t="s">
        <v>3667</v>
      </c>
      <c r="F156" t="s">
        <v>3668</v>
      </c>
      <c r="G156" t="s">
        <v>165</v>
      </c>
      <c r="H156" t="s">
        <v>3221</v>
      </c>
      <c r="I156" t="s">
        <v>1458</v>
      </c>
      <c r="J156" t="s">
        <v>3222</v>
      </c>
      <c r="K156" t="s">
        <v>3223</v>
      </c>
      <c r="L156" t="s">
        <v>3224</v>
      </c>
      <c r="M156" t="s">
        <v>164</v>
      </c>
      <c r="N156" t="s">
        <v>3225</v>
      </c>
      <c r="O156" t="s">
        <v>985</v>
      </c>
      <c r="P156" t="s">
        <v>986</v>
      </c>
      <c r="Q156" s="51" t="str">
        <f t="shared" si="4"/>
        <v>3</v>
      </c>
      <c r="R156" s="51" t="str">
        <f>IF(M156="","",IF(AND(M156&lt;&gt;'Tabelas auxiliares'!$B$236,M156&lt;&gt;'Tabelas auxiliares'!$B$237,M156&lt;&gt;'Tabelas auxiliares'!$C$236,M156&lt;&gt;'Tabelas auxiliares'!$C$237,M156&lt;&gt;'Tabelas auxiliares'!$D$236),"FOLHA DE PESSOAL",IF(Q156='Tabelas auxiliares'!$A$237,"CUSTEIO",IF(Q156='Tabelas auxiliares'!$A$236,"INVESTIMENTO","ERRO - VERIFICAR"))))</f>
        <v>CUSTEIO</v>
      </c>
      <c r="S156" s="64">
        <f t="shared" si="5"/>
        <v>3300</v>
      </c>
      <c r="X156" s="44">
        <v>3300</v>
      </c>
    </row>
    <row r="157" spans="1:24" x14ac:dyDescent="0.25">
      <c r="A157" t="s">
        <v>3219</v>
      </c>
      <c r="B157" t="s">
        <v>3220</v>
      </c>
      <c r="C157" t="s">
        <v>1925</v>
      </c>
      <c r="D157" t="s">
        <v>3669</v>
      </c>
      <c r="E157" t="s">
        <v>3670</v>
      </c>
      <c r="F157" t="s">
        <v>3671</v>
      </c>
      <c r="G157" t="s">
        <v>3672</v>
      </c>
      <c r="H157" t="s">
        <v>3221</v>
      </c>
      <c r="I157" t="s">
        <v>1458</v>
      </c>
      <c r="J157" t="s">
        <v>3222</v>
      </c>
      <c r="K157" t="s">
        <v>3223</v>
      </c>
      <c r="L157" t="s">
        <v>3224</v>
      </c>
      <c r="M157" t="s">
        <v>164</v>
      </c>
      <c r="N157" t="s">
        <v>3225</v>
      </c>
      <c r="O157" t="s">
        <v>1583</v>
      </c>
      <c r="P157" t="s">
        <v>1584</v>
      </c>
      <c r="Q157" s="51" t="str">
        <f t="shared" si="4"/>
        <v>3</v>
      </c>
      <c r="R157" s="51" t="str">
        <f>IF(M157="","",IF(AND(M157&lt;&gt;'Tabelas auxiliares'!$B$236,M157&lt;&gt;'Tabelas auxiliares'!$B$237,M157&lt;&gt;'Tabelas auxiliares'!$C$236,M157&lt;&gt;'Tabelas auxiliares'!$C$237,M157&lt;&gt;'Tabelas auxiliares'!$D$236),"FOLHA DE PESSOAL",IF(Q157='Tabelas auxiliares'!$A$237,"CUSTEIO",IF(Q157='Tabelas auxiliares'!$A$236,"INVESTIMENTO","ERRO - VERIFICAR"))))</f>
        <v>CUSTEIO</v>
      </c>
      <c r="S157" s="64">
        <f t="shared" si="5"/>
        <v>352</v>
      </c>
      <c r="X157" s="44">
        <v>352</v>
      </c>
    </row>
    <row r="158" spans="1:24" x14ac:dyDescent="0.25">
      <c r="A158" t="s">
        <v>3219</v>
      </c>
      <c r="B158" t="s">
        <v>3220</v>
      </c>
      <c r="C158" t="s">
        <v>794</v>
      </c>
      <c r="D158" t="s">
        <v>3673</v>
      </c>
      <c r="E158" t="s">
        <v>3674</v>
      </c>
      <c r="F158" t="s">
        <v>3675</v>
      </c>
      <c r="G158" t="s">
        <v>3676</v>
      </c>
      <c r="H158" t="s">
        <v>3221</v>
      </c>
      <c r="I158" t="s">
        <v>1458</v>
      </c>
      <c r="J158" t="s">
        <v>3222</v>
      </c>
      <c r="K158" t="s">
        <v>3223</v>
      </c>
      <c r="L158" t="s">
        <v>3224</v>
      </c>
      <c r="M158" t="s">
        <v>164</v>
      </c>
      <c r="N158" t="s">
        <v>3225</v>
      </c>
      <c r="O158" t="s">
        <v>985</v>
      </c>
      <c r="P158" t="s">
        <v>986</v>
      </c>
      <c r="Q158" s="51" t="str">
        <f t="shared" si="4"/>
        <v>3</v>
      </c>
      <c r="R158" s="51" t="str">
        <f>IF(M158="","",IF(AND(M158&lt;&gt;'Tabelas auxiliares'!$B$236,M158&lt;&gt;'Tabelas auxiliares'!$B$237,M158&lt;&gt;'Tabelas auxiliares'!$C$236,M158&lt;&gt;'Tabelas auxiliares'!$C$237,M158&lt;&gt;'Tabelas auxiliares'!$D$236),"FOLHA DE PESSOAL",IF(Q158='Tabelas auxiliares'!$A$237,"CUSTEIO",IF(Q158='Tabelas auxiliares'!$A$236,"INVESTIMENTO","ERRO - VERIFICAR"))))</f>
        <v>CUSTEIO</v>
      </c>
      <c r="S158" s="64">
        <f t="shared" si="5"/>
        <v>750</v>
      </c>
      <c r="X158" s="44">
        <v>750</v>
      </c>
    </row>
    <row r="159" spans="1:24" x14ac:dyDescent="0.25">
      <c r="A159" t="s">
        <v>3219</v>
      </c>
      <c r="B159" t="s">
        <v>3220</v>
      </c>
      <c r="C159" t="s">
        <v>794</v>
      </c>
      <c r="D159" t="s">
        <v>3677</v>
      </c>
      <c r="E159" t="s">
        <v>3678</v>
      </c>
      <c r="F159" t="s">
        <v>3679</v>
      </c>
      <c r="G159" t="s">
        <v>3680</v>
      </c>
      <c r="H159" t="s">
        <v>3221</v>
      </c>
      <c r="I159" t="s">
        <v>1458</v>
      </c>
      <c r="J159" t="s">
        <v>3222</v>
      </c>
      <c r="K159" t="s">
        <v>3223</v>
      </c>
      <c r="L159" t="s">
        <v>3224</v>
      </c>
      <c r="M159" t="s">
        <v>164</v>
      </c>
      <c r="N159" t="s">
        <v>3225</v>
      </c>
      <c r="O159" t="s">
        <v>1583</v>
      </c>
      <c r="P159" t="s">
        <v>1584</v>
      </c>
      <c r="Q159" s="51" t="str">
        <f t="shared" si="4"/>
        <v>3</v>
      </c>
      <c r="R159" s="51" t="str">
        <f>IF(M159="","",IF(AND(M159&lt;&gt;'Tabelas auxiliares'!$B$236,M159&lt;&gt;'Tabelas auxiliares'!$B$237,M159&lt;&gt;'Tabelas auxiliares'!$C$236,M159&lt;&gt;'Tabelas auxiliares'!$C$237,M159&lt;&gt;'Tabelas auxiliares'!$D$236),"FOLHA DE PESSOAL",IF(Q159='Tabelas auxiliares'!$A$237,"CUSTEIO",IF(Q159='Tabelas auxiliares'!$A$236,"INVESTIMENTO","ERRO - VERIFICAR"))))</f>
        <v>CUSTEIO</v>
      </c>
      <c r="S159" s="64">
        <f t="shared" si="5"/>
        <v>1050</v>
      </c>
      <c r="V159" s="44">
        <v>150</v>
      </c>
      <c r="X159" s="44">
        <v>900</v>
      </c>
    </row>
    <row r="160" spans="1:24" x14ac:dyDescent="0.25">
      <c r="A160" t="s">
        <v>3219</v>
      </c>
      <c r="B160" t="s">
        <v>3220</v>
      </c>
      <c r="C160" t="s">
        <v>836</v>
      </c>
      <c r="D160" t="s">
        <v>3681</v>
      </c>
      <c r="E160" t="s">
        <v>3682</v>
      </c>
      <c r="F160" t="s">
        <v>3683</v>
      </c>
      <c r="G160" t="s">
        <v>3684</v>
      </c>
      <c r="H160" t="s">
        <v>3221</v>
      </c>
      <c r="I160" t="s">
        <v>1458</v>
      </c>
      <c r="J160" t="s">
        <v>3222</v>
      </c>
      <c r="K160" t="s">
        <v>3223</v>
      </c>
      <c r="L160" t="s">
        <v>3224</v>
      </c>
      <c r="M160" t="s">
        <v>164</v>
      </c>
      <c r="N160" t="s">
        <v>3225</v>
      </c>
      <c r="O160" t="s">
        <v>985</v>
      </c>
      <c r="P160" t="s">
        <v>986</v>
      </c>
      <c r="Q160" s="51" t="str">
        <f t="shared" si="4"/>
        <v>3</v>
      </c>
      <c r="R160" s="51" t="str">
        <f>IF(M160="","",IF(AND(M160&lt;&gt;'Tabelas auxiliares'!$B$236,M160&lt;&gt;'Tabelas auxiliares'!$B$237,M160&lt;&gt;'Tabelas auxiliares'!$C$236,M160&lt;&gt;'Tabelas auxiliares'!$C$237,M160&lt;&gt;'Tabelas auxiliares'!$D$236),"FOLHA DE PESSOAL",IF(Q160='Tabelas auxiliares'!$A$237,"CUSTEIO",IF(Q160='Tabelas auxiliares'!$A$236,"INVESTIMENTO","ERRO - VERIFICAR"))))</f>
        <v>CUSTEIO</v>
      </c>
      <c r="S160" s="64">
        <f t="shared" si="5"/>
        <v>1700</v>
      </c>
      <c r="V160" s="44">
        <v>155.97</v>
      </c>
      <c r="X160" s="44">
        <v>1544.03</v>
      </c>
    </row>
    <row r="161" spans="1:24" x14ac:dyDescent="0.25">
      <c r="A161" t="s">
        <v>3219</v>
      </c>
      <c r="B161" t="s">
        <v>3220</v>
      </c>
      <c r="C161" t="s">
        <v>836</v>
      </c>
      <c r="D161" t="s">
        <v>3685</v>
      </c>
      <c r="E161" t="s">
        <v>3686</v>
      </c>
      <c r="F161" t="s">
        <v>3687</v>
      </c>
      <c r="G161" t="s">
        <v>3688</v>
      </c>
      <c r="H161" t="s">
        <v>3221</v>
      </c>
      <c r="I161" t="s">
        <v>1458</v>
      </c>
      <c r="J161" t="s">
        <v>3222</v>
      </c>
      <c r="K161" t="s">
        <v>3223</v>
      </c>
      <c r="L161" t="s">
        <v>3224</v>
      </c>
      <c r="M161" t="s">
        <v>164</v>
      </c>
      <c r="N161" t="s">
        <v>3225</v>
      </c>
      <c r="O161" t="s">
        <v>985</v>
      </c>
      <c r="P161" t="s">
        <v>986</v>
      </c>
      <c r="Q161" s="51" t="str">
        <f t="shared" si="4"/>
        <v>3</v>
      </c>
      <c r="R161" s="51" t="str">
        <f>IF(M161="","",IF(AND(M161&lt;&gt;'Tabelas auxiliares'!$B$236,M161&lt;&gt;'Tabelas auxiliares'!$B$237,M161&lt;&gt;'Tabelas auxiliares'!$C$236,M161&lt;&gt;'Tabelas auxiliares'!$C$237,M161&lt;&gt;'Tabelas auxiliares'!$D$236),"FOLHA DE PESSOAL",IF(Q161='Tabelas auxiliares'!$A$237,"CUSTEIO",IF(Q161='Tabelas auxiliares'!$A$236,"INVESTIMENTO","ERRO - VERIFICAR"))))</f>
        <v>CUSTEIO</v>
      </c>
      <c r="S161" s="64">
        <f t="shared" si="5"/>
        <v>2590</v>
      </c>
      <c r="X161" s="44">
        <v>2590</v>
      </c>
    </row>
    <row r="162" spans="1:24" x14ac:dyDescent="0.25">
      <c r="A162" t="s">
        <v>3219</v>
      </c>
      <c r="B162" t="s">
        <v>3220</v>
      </c>
      <c r="C162" t="s">
        <v>836</v>
      </c>
      <c r="D162" t="s">
        <v>3689</v>
      </c>
      <c r="E162" t="s">
        <v>3690</v>
      </c>
      <c r="F162" t="s">
        <v>3691</v>
      </c>
      <c r="G162" t="s">
        <v>3692</v>
      </c>
      <c r="H162" t="s">
        <v>3221</v>
      </c>
      <c r="I162" t="s">
        <v>1458</v>
      </c>
      <c r="J162" t="s">
        <v>3222</v>
      </c>
      <c r="K162" t="s">
        <v>3223</v>
      </c>
      <c r="L162" t="s">
        <v>3224</v>
      </c>
      <c r="M162" t="s">
        <v>164</v>
      </c>
      <c r="N162" t="s">
        <v>3225</v>
      </c>
      <c r="O162" t="s">
        <v>985</v>
      </c>
      <c r="P162" t="s">
        <v>986</v>
      </c>
      <c r="Q162" s="51" t="str">
        <f t="shared" si="4"/>
        <v>3</v>
      </c>
      <c r="R162" s="51" t="str">
        <f>IF(M162="","",IF(AND(M162&lt;&gt;'Tabelas auxiliares'!$B$236,M162&lt;&gt;'Tabelas auxiliares'!$B$237,M162&lt;&gt;'Tabelas auxiliares'!$C$236,M162&lt;&gt;'Tabelas auxiliares'!$C$237,M162&lt;&gt;'Tabelas auxiliares'!$D$236),"FOLHA DE PESSOAL",IF(Q162='Tabelas auxiliares'!$A$237,"CUSTEIO",IF(Q162='Tabelas auxiliares'!$A$236,"INVESTIMENTO","ERRO - VERIFICAR"))))</f>
        <v>CUSTEIO</v>
      </c>
      <c r="S162" s="64">
        <f t="shared" si="5"/>
        <v>900</v>
      </c>
      <c r="X162" s="44">
        <v>900</v>
      </c>
    </row>
    <row r="163" spans="1:24" x14ac:dyDescent="0.25">
      <c r="A163" t="s">
        <v>3219</v>
      </c>
      <c r="B163" t="s">
        <v>3220</v>
      </c>
      <c r="C163" t="s">
        <v>835</v>
      </c>
      <c r="D163" t="s">
        <v>3693</v>
      </c>
      <c r="E163" t="s">
        <v>3694</v>
      </c>
      <c r="F163" t="s">
        <v>3695</v>
      </c>
      <c r="G163" t="s">
        <v>165</v>
      </c>
      <c r="H163" t="s">
        <v>3221</v>
      </c>
      <c r="I163" t="s">
        <v>1458</v>
      </c>
      <c r="J163" t="s">
        <v>3222</v>
      </c>
      <c r="K163" t="s">
        <v>3223</v>
      </c>
      <c r="L163" t="s">
        <v>3224</v>
      </c>
      <c r="M163" t="s">
        <v>164</v>
      </c>
      <c r="N163" t="s">
        <v>3225</v>
      </c>
      <c r="O163" t="s">
        <v>985</v>
      </c>
      <c r="P163" t="s">
        <v>986</v>
      </c>
      <c r="Q163" s="51" t="str">
        <f t="shared" si="4"/>
        <v>3</v>
      </c>
      <c r="R163" s="51" t="str">
        <f>IF(M163="","",IF(AND(M163&lt;&gt;'Tabelas auxiliares'!$B$236,M163&lt;&gt;'Tabelas auxiliares'!$B$237,M163&lt;&gt;'Tabelas auxiliares'!$C$236,M163&lt;&gt;'Tabelas auxiliares'!$C$237,M163&lt;&gt;'Tabelas auxiliares'!$D$236),"FOLHA DE PESSOAL",IF(Q163='Tabelas auxiliares'!$A$237,"CUSTEIO",IF(Q163='Tabelas auxiliares'!$A$236,"INVESTIMENTO","ERRO - VERIFICAR"))))</f>
        <v>CUSTEIO</v>
      </c>
      <c r="S163" s="64">
        <f t="shared" si="5"/>
        <v>4560</v>
      </c>
      <c r="X163" s="44">
        <v>4560</v>
      </c>
    </row>
    <row r="164" spans="1:24" x14ac:dyDescent="0.25">
      <c r="A164" t="s">
        <v>3219</v>
      </c>
      <c r="B164" t="s">
        <v>3220</v>
      </c>
      <c r="C164" t="s">
        <v>835</v>
      </c>
      <c r="D164" t="s">
        <v>3696</v>
      </c>
      <c r="E164" t="s">
        <v>3697</v>
      </c>
      <c r="F164" t="s">
        <v>3698</v>
      </c>
      <c r="G164" t="s">
        <v>3699</v>
      </c>
      <c r="H164" t="s">
        <v>3221</v>
      </c>
      <c r="I164" t="s">
        <v>1458</v>
      </c>
      <c r="J164" t="s">
        <v>3222</v>
      </c>
      <c r="K164" t="s">
        <v>3223</v>
      </c>
      <c r="L164" t="s">
        <v>3224</v>
      </c>
      <c r="M164" t="s">
        <v>164</v>
      </c>
      <c r="N164" t="s">
        <v>3225</v>
      </c>
      <c r="O164" t="s">
        <v>1583</v>
      </c>
      <c r="P164" t="s">
        <v>1584</v>
      </c>
      <c r="Q164" s="51" t="str">
        <f t="shared" si="4"/>
        <v>3</v>
      </c>
      <c r="R164" s="51" t="str">
        <f>IF(M164="","",IF(AND(M164&lt;&gt;'Tabelas auxiliares'!$B$236,M164&lt;&gt;'Tabelas auxiliares'!$B$237,M164&lt;&gt;'Tabelas auxiliares'!$C$236,M164&lt;&gt;'Tabelas auxiliares'!$C$237,M164&lt;&gt;'Tabelas auxiliares'!$D$236),"FOLHA DE PESSOAL",IF(Q164='Tabelas auxiliares'!$A$237,"CUSTEIO",IF(Q164='Tabelas auxiliares'!$A$236,"INVESTIMENTO","ERRO - VERIFICAR"))))</f>
        <v>CUSTEIO</v>
      </c>
      <c r="S164" s="64">
        <f t="shared" si="5"/>
        <v>405</v>
      </c>
      <c r="X164" s="44">
        <v>405</v>
      </c>
    </row>
    <row r="165" spans="1:24" x14ac:dyDescent="0.25">
      <c r="A165" t="s">
        <v>3219</v>
      </c>
      <c r="B165" t="s">
        <v>3220</v>
      </c>
      <c r="C165" t="s">
        <v>835</v>
      </c>
      <c r="D165" t="s">
        <v>3700</v>
      </c>
      <c r="E165" t="s">
        <v>3701</v>
      </c>
      <c r="F165" t="s">
        <v>3702</v>
      </c>
      <c r="G165" t="s">
        <v>3703</v>
      </c>
      <c r="H165" t="s">
        <v>3221</v>
      </c>
      <c r="I165" t="s">
        <v>1458</v>
      </c>
      <c r="J165" t="s">
        <v>3222</v>
      </c>
      <c r="K165" t="s">
        <v>3223</v>
      </c>
      <c r="L165" t="s">
        <v>3224</v>
      </c>
      <c r="M165" t="s">
        <v>164</v>
      </c>
      <c r="N165" t="s">
        <v>3225</v>
      </c>
      <c r="O165" t="s">
        <v>985</v>
      </c>
      <c r="P165" t="s">
        <v>986</v>
      </c>
      <c r="Q165" s="51" t="str">
        <f t="shared" si="4"/>
        <v>3</v>
      </c>
      <c r="R165" s="51" t="str">
        <f>IF(M165="","",IF(AND(M165&lt;&gt;'Tabelas auxiliares'!$B$236,M165&lt;&gt;'Tabelas auxiliares'!$B$237,M165&lt;&gt;'Tabelas auxiliares'!$C$236,M165&lt;&gt;'Tabelas auxiliares'!$C$237,M165&lt;&gt;'Tabelas auxiliares'!$D$236),"FOLHA DE PESSOAL",IF(Q165='Tabelas auxiliares'!$A$237,"CUSTEIO",IF(Q165='Tabelas auxiliares'!$A$236,"INVESTIMENTO","ERRO - VERIFICAR"))))</f>
        <v>CUSTEIO</v>
      </c>
      <c r="S165" s="64">
        <f t="shared" si="5"/>
        <v>1540</v>
      </c>
      <c r="X165" s="44">
        <v>1540</v>
      </c>
    </row>
    <row r="166" spans="1:24" x14ac:dyDescent="0.25">
      <c r="A166" t="s">
        <v>3219</v>
      </c>
      <c r="B166" t="s">
        <v>3220</v>
      </c>
      <c r="C166" t="s">
        <v>835</v>
      </c>
      <c r="D166" t="s">
        <v>3704</v>
      </c>
      <c r="E166" t="s">
        <v>3705</v>
      </c>
      <c r="F166" t="s">
        <v>3706</v>
      </c>
      <c r="G166" t="s">
        <v>3707</v>
      </c>
      <c r="H166" t="s">
        <v>3221</v>
      </c>
      <c r="I166" t="s">
        <v>1458</v>
      </c>
      <c r="J166" t="s">
        <v>3222</v>
      </c>
      <c r="K166" t="s">
        <v>3223</v>
      </c>
      <c r="L166" t="s">
        <v>3224</v>
      </c>
      <c r="M166" t="s">
        <v>164</v>
      </c>
      <c r="N166" t="s">
        <v>3225</v>
      </c>
      <c r="O166" t="s">
        <v>985</v>
      </c>
      <c r="P166" t="s">
        <v>986</v>
      </c>
      <c r="Q166" s="51" t="str">
        <f t="shared" si="4"/>
        <v>3</v>
      </c>
      <c r="R166" s="51" t="str">
        <f>IF(M166="","",IF(AND(M166&lt;&gt;'Tabelas auxiliares'!$B$236,M166&lt;&gt;'Tabelas auxiliares'!$B$237,M166&lt;&gt;'Tabelas auxiliares'!$C$236,M166&lt;&gt;'Tabelas auxiliares'!$C$237,M166&lt;&gt;'Tabelas auxiliares'!$D$236),"FOLHA DE PESSOAL",IF(Q166='Tabelas auxiliares'!$A$237,"CUSTEIO",IF(Q166='Tabelas auxiliares'!$A$236,"INVESTIMENTO","ERRO - VERIFICAR"))))</f>
        <v>CUSTEIO</v>
      </c>
      <c r="S166" s="64">
        <f t="shared" si="5"/>
        <v>1110</v>
      </c>
      <c r="X166" s="44">
        <v>1110</v>
      </c>
    </row>
    <row r="167" spans="1:24" x14ac:dyDescent="0.25">
      <c r="A167" t="s">
        <v>3219</v>
      </c>
      <c r="B167" t="s">
        <v>3220</v>
      </c>
      <c r="C167" t="s">
        <v>835</v>
      </c>
      <c r="D167" t="s">
        <v>3708</v>
      </c>
      <c r="E167" t="s">
        <v>3709</v>
      </c>
      <c r="F167" t="s">
        <v>3710</v>
      </c>
      <c r="G167" t="s">
        <v>3711</v>
      </c>
      <c r="H167" t="s">
        <v>3221</v>
      </c>
      <c r="I167" t="s">
        <v>1458</v>
      </c>
      <c r="J167" t="s">
        <v>3222</v>
      </c>
      <c r="K167" t="s">
        <v>3223</v>
      </c>
      <c r="L167" t="s">
        <v>3224</v>
      </c>
      <c r="M167" t="s">
        <v>164</v>
      </c>
      <c r="N167" t="s">
        <v>3225</v>
      </c>
      <c r="O167" t="s">
        <v>985</v>
      </c>
      <c r="P167" t="s">
        <v>986</v>
      </c>
      <c r="Q167" s="51" t="str">
        <f t="shared" si="4"/>
        <v>3</v>
      </c>
      <c r="R167" s="51" t="str">
        <f>IF(M167="","",IF(AND(M167&lt;&gt;'Tabelas auxiliares'!$B$236,M167&lt;&gt;'Tabelas auxiliares'!$B$237,M167&lt;&gt;'Tabelas auxiliares'!$C$236,M167&lt;&gt;'Tabelas auxiliares'!$C$237,M167&lt;&gt;'Tabelas auxiliares'!$D$236),"FOLHA DE PESSOAL",IF(Q167='Tabelas auxiliares'!$A$237,"CUSTEIO",IF(Q167='Tabelas auxiliares'!$A$236,"INVESTIMENTO","ERRO - VERIFICAR"))))</f>
        <v>CUSTEIO</v>
      </c>
      <c r="S167" s="64">
        <f t="shared" si="5"/>
        <v>1450</v>
      </c>
      <c r="X167" s="44">
        <v>1450</v>
      </c>
    </row>
    <row r="168" spans="1:24" x14ac:dyDescent="0.25">
      <c r="A168" t="s">
        <v>3219</v>
      </c>
      <c r="B168" t="s">
        <v>3220</v>
      </c>
      <c r="C168" t="s">
        <v>835</v>
      </c>
      <c r="D168" t="s">
        <v>3712</v>
      </c>
      <c r="E168" t="s">
        <v>3713</v>
      </c>
      <c r="F168" t="s">
        <v>3714</v>
      </c>
      <c r="G168" t="s">
        <v>3715</v>
      </c>
      <c r="H168" t="s">
        <v>3221</v>
      </c>
      <c r="I168" t="s">
        <v>1458</v>
      </c>
      <c r="J168" t="s">
        <v>3222</v>
      </c>
      <c r="K168" t="s">
        <v>3223</v>
      </c>
      <c r="L168" t="s">
        <v>3224</v>
      </c>
      <c r="M168" t="s">
        <v>164</v>
      </c>
      <c r="N168" t="s">
        <v>3225</v>
      </c>
      <c r="O168" t="s">
        <v>985</v>
      </c>
      <c r="P168" t="s">
        <v>986</v>
      </c>
      <c r="Q168" s="51" t="str">
        <f t="shared" si="4"/>
        <v>3</v>
      </c>
      <c r="R168" s="51" t="str">
        <f>IF(M168="","",IF(AND(M168&lt;&gt;'Tabelas auxiliares'!$B$236,M168&lt;&gt;'Tabelas auxiliares'!$B$237,M168&lt;&gt;'Tabelas auxiliares'!$C$236,M168&lt;&gt;'Tabelas auxiliares'!$C$237,M168&lt;&gt;'Tabelas auxiliares'!$D$236),"FOLHA DE PESSOAL",IF(Q168='Tabelas auxiliares'!$A$237,"CUSTEIO",IF(Q168='Tabelas auxiliares'!$A$236,"INVESTIMENTO","ERRO - VERIFICAR"))))</f>
        <v>CUSTEIO</v>
      </c>
      <c r="S168" s="64">
        <f t="shared" si="5"/>
        <v>1180</v>
      </c>
      <c r="X168" s="44">
        <v>1180</v>
      </c>
    </row>
    <row r="169" spans="1:24" x14ac:dyDescent="0.25">
      <c r="A169" t="s">
        <v>3219</v>
      </c>
      <c r="B169" t="s">
        <v>3220</v>
      </c>
      <c r="C169" t="s">
        <v>835</v>
      </c>
      <c r="D169" t="s">
        <v>3716</v>
      </c>
      <c r="E169" t="s">
        <v>3717</v>
      </c>
      <c r="F169" t="s">
        <v>3718</v>
      </c>
      <c r="G169" t="s">
        <v>3719</v>
      </c>
      <c r="H169" t="s">
        <v>3221</v>
      </c>
      <c r="I169" t="s">
        <v>1458</v>
      </c>
      <c r="J169" t="s">
        <v>3222</v>
      </c>
      <c r="K169" t="s">
        <v>3223</v>
      </c>
      <c r="L169" t="s">
        <v>3224</v>
      </c>
      <c r="M169" t="s">
        <v>164</v>
      </c>
      <c r="N169" t="s">
        <v>3225</v>
      </c>
      <c r="O169" t="s">
        <v>985</v>
      </c>
      <c r="P169" t="s">
        <v>986</v>
      </c>
      <c r="Q169" s="51" t="str">
        <f t="shared" si="4"/>
        <v>3</v>
      </c>
      <c r="R169" s="51" t="str">
        <f>IF(M169="","",IF(AND(M169&lt;&gt;'Tabelas auxiliares'!$B$236,M169&lt;&gt;'Tabelas auxiliares'!$B$237,M169&lt;&gt;'Tabelas auxiliares'!$C$236,M169&lt;&gt;'Tabelas auxiliares'!$C$237,M169&lt;&gt;'Tabelas auxiliares'!$D$236),"FOLHA DE PESSOAL",IF(Q169='Tabelas auxiliares'!$A$237,"CUSTEIO",IF(Q169='Tabelas auxiliares'!$A$236,"INVESTIMENTO","ERRO - VERIFICAR"))))</f>
        <v>CUSTEIO</v>
      </c>
      <c r="S169" s="64">
        <f t="shared" si="5"/>
        <v>9570.58</v>
      </c>
      <c r="X169" s="44">
        <v>9570.58</v>
      </c>
    </row>
    <row r="170" spans="1:24" x14ac:dyDescent="0.25">
      <c r="A170" t="s">
        <v>3219</v>
      </c>
      <c r="B170" t="s">
        <v>3220</v>
      </c>
      <c r="C170" t="s">
        <v>835</v>
      </c>
      <c r="D170" t="s">
        <v>3720</v>
      </c>
      <c r="E170" t="s">
        <v>3721</v>
      </c>
      <c r="F170" t="s">
        <v>3722</v>
      </c>
      <c r="G170" t="s">
        <v>165</v>
      </c>
      <c r="H170" t="s">
        <v>3221</v>
      </c>
      <c r="I170" t="s">
        <v>1458</v>
      </c>
      <c r="J170" t="s">
        <v>3222</v>
      </c>
      <c r="K170" t="s">
        <v>3223</v>
      </c>
      <c r="L170" t="s">
        <v>3224</v>
      </c>
      <c r="M170" t="s">
        <v>164</v>
      </c>
      <c r="N170" t="s">
        <v>3225</v>
      </c>
      <c r="O170" t="s">
        <v>985</v>
      </c>
      <c r="P170" t="s">
        <v>986</v>
      </c>
      <c r="Q170" s="51" t="str">
        <f t="shared" si="4"/>
        <v>3</v>
      </c>
      <c r="R170" s="51" t="str">
        <f>IF(M170="","",IF(AND(M170&lt;&gt;'Tabelas auxiliares'!$B$236,M170&lt;&gt;'Tabelas auxiliares'!$B$237,M170&lt;&gt;'Tabelas auxiliares'!$C$236,M170&lt;&gt;'Tabelas auxiliares'!$C$237,M170&lt;&gt;'Tabelas auxiliares'!$D$236),"FOLHA DE PESSOAL",IF(Q170='Tabelas auxiliares'!$A$237,"CUSTEIO",IF(Q170='Tabelas auxiliares'!$A$236,"INVESTIMENTO","ERRO - VERIFICAR"))))</f>
        <v>CUSTEIO</v>
      </c>
      <c r="S170" s="64">
        <f t="shared" si="5"/>
        <v>2100</v>
      </c>
      <c r="X170" s="44">
        <v>2100</v>
      </c>
    </row>
    <row r="171" spans="1:24" x14ac:dyDescent="0.25">
      <c r="A171" t="s">
        <v>3219</v>
      </c>
      <c r="B171" t="s">
        <v>3220</v>
      </c>
      <c r="C171" t="s">
        <v>835</v>
      </c>
      <c r="D171" t="s">
        <v>3723</v>
      </c>
      <c r="E171" t="s">
        <v>3724</v>
      </c>
      <c r="F171" t="s">
        <v>3725</v>
      </c>
      <c r="G171" t="s">
        <v>3726</v>
      </c>
      <c r="H171" t="s">
        <v>3221</v>
      </c>
      <c r="I171" t="s">
        <v>1458</v>
      </c>
      <c r="J171" t="s">
        <v>3222</v>
      </c>
      <c r="K171" t="s">
        <v>3223</v>
      </c>
      <c r="L171" t="s">
        <v>3224</v>
      </c>
      <c r="M171" t="s">
        <v>164</v>
      </c>
      <c r="N171" t="s">
        <v>3225</v>
      </c>
      <c r="O171" t="s">
        <v>1583</v>
      </c>
      <c r="P171" t="s">
        <v>1584</v>
      </c>
      <c r="Q171" s="51" t="str">
        <f t="shared" si="4"/>
        <v>3</v>
      </c>
      <c r="R171" s="51" t="str">
        <f>IF(M171="","",IF(AND(M171&lt;&gt;'Tabelas auxiliares'!$B$236,M171&lt;&gt;'Tabelas auxiliares'!$B$237,M171&lt;&gt;'Tabelas auxiliares'!$C$236,M171&lt;&gt;'Tabelas auxiliares'!$C$237,M171&lt;&gt;'Tabelas auxiliares'!$D$236),"FOLHA DE PESSOAL",IF(Q171='Tabelas auxiliares'!$A$237,"CUSTEIO",IF(Q171='Tabelas auxiliares'!$A$236,"INVESTIMENTO","ERRO - VERIFICAR"))))</f>
        <v>CUSTEIO</v>
      </c>
      <c r="S171" s="64">
        <f t="shared" si="5"/>
        <v>1050</v>
      </c>
      <c r="X171" s="44">
        <v>1050</v>
      </c>
    </row>
    <row r="172" spans="1:24" x14ac:dyDescent="0.25">
      <c r="A172" t="s">
        <v>3219</v>
      </c>
      <c r="B172" t="s">
        <v>3220</v>
      </c>
      <c r="C172" t="s">
        <v>835</v>
      </c>
      <c r="D172" t="s">
        <v>3727</v>
      </c>
      <c r="E172" t="s">
        <v>3728</v>
      </c>
      <c r="F172" t="s">
        <v>3729</v>
      </c>
      <c r="G172" t="s">
        <v>3730</v>
      </c>
      <c r="H172" t="s">
        <v>3221</v>
      </c>
      <c r="I172" t="s">
        <v>1458</v>
      </c>
      <c r="J172" t="s">
        <v>3222</v>
      </c>
      <c r="K172" t="s">
        <v>3223</v>
      </c>
      <c r="L172" t="s">
        <v>3224</v>
      </c>
      <c r="M172" t="s">
        <v>164</v>
      </c>
      <c r="N172" t="s">
        <v>3225</v>
      </c>
      <c r="O172" t="s">
        <v>985</v>
      </c>
      <c r="P172" t="s">
        <v>986</v>
      </c>
      <c r="Q172" s="51" t="str">
        <f t="shared" si="4"/>
        <v>3</v>
      </c>
      <c r="R172" s="51" t="str">
        <f>IF(M172="","",IF(AND(M172&lt;&gt;'Tabelas auxiliares'!$B$236,M172&lt;&gt;'Tabelas auxiliares'!$B$237,M172&lt;&gt;'Tabelas auxiliares'!$C$236,M172&lt;&gt;'Tabelas auxiliares'!$C$237,M172&lt;&gt;'Tabelas auxiliares'!$D$236),"FOLHA DE PESSOAL",IF(Q172='Tabelas auxiliares'!$A$237,"CUSTEIO",IF(Q172='Tabelas auxiliares'!$A$236,"INVESTIMENTO","ERRO - VERIFICAR"))))</f>
        <v>CUSTEIO</v>
      </c>
      <c r="S172" s="64">
        <f t="shared" si="5"/>
        <v>1578.5</v>
      </c>
      <c r="V172" s="44">
        <v>1578.5</v>
      </c>
    </row>
    <row r="173" spans="1:24" x14ac:dyDescent="0.25">
      <c r="A173" t="s">
        <v>3219</v>
      </c>
      <c r="B173" t="s">
        <v>3220</v>
      </c>
      <c r="C173" t="s">
        <v>835</v>
      </c>
      <c r="D173" t="s">
        <v>3731</v>
      </c>
      <c r="E173" t="s">
        <v>3732</v>
      </c>
      <c r="F173" t="s">
        <v>3733</v>
      </c>
      <c r="G173" t="s">
        <v>3688</v>
      </c>
      <c r="H173" t="s">
        <v>3221</v>
      </c>
      <c r="I173" t="s">
        <v>1458</v>
      </c>
      <c r="J173" t="s">
        <v>3222</v>
      </c>
      <c r="K173" t="s">
        <v>3223</v>
      </c>
      <c r="L173" t="s">
        <v>3224</v>
      </c>
      <c r="M173" t="s">
        <v>164</v>
      </c>
      <c r="N173" t="s">
        <v>3225</v>
      </c>
      <c r="O173" t="s">
        <v>985</v>
      </c>
      <c r="P173" t="s">
        <v>986</v>
      </c>
      <c r="Q173" s="51" t="str">
        <f t="shared" si="4"/>
        <v>3</v>
      </c>
      <c r="R173" s="51" t="str">
        <f>IF(M173="","",IF(AND(M173&lt;&gt;'Tabelas auxiliares'!$B$236,M173&lt;&gt;'Tabelas auxiliares'!$B$237,M173&lt;&gt;'Tabelas auxiliares'!$C$236,M173&lt;&gt;'Tabelas auxiliares'!$C$237,M173&lt;&gt;'Tabelas auxiliares'!$D$236),"FOLHA DE PESSOAL",IF(Q173='Tabelas auxiliares'!$A$237,"CUSTEIO",IF(Q173='Tabelas auxiliares'!$A$236,"INVESTIMENTO","ERRO - VERIFICAR"))))</f>
        <v>CUSTEIO</v>
      </c>
      <c r="S173" s="64">
        <f t="shared" si="5"/>
        <v>3295.55</v>
      </c>
      <c r="X173" s="44">
        <v>3295.55</v>
      </c>
    </row>
    <row r="174" spans="1:24" x14ac:dyDescent="0.25">
      <c r="A174" t="s">
        <v>3219</v>
      </c>
      <c r="B174" t="s">
        <v>3220</v>
      </c>
      <c r="C174" t="s">
        <v>835</v>
      </c>
      <c r="D174" t="s">
        <v>3734</v>
      </c>
      <c r="E174" t="s">
        <v>3735</v>
      </c>
      <c r="F174" t="s">
        <v>3736</v>
      </c>
      <c r="G174" t="s">
        <v>3737</v>
      </c>
      <c r="H174" t="s">
        <v>3221</v>
      </c>
      <c r="I174" t="s">
        <v>1458</v>
      </c>
      <c r="J174" t="s">
        <v>3222</v>
      </c>
      <c r="K174" t="s">
        <v>3223</v>
      </c>
      <c r="L174" t="s">
        <v>3224</v>
      </c>
      <c r="M174" t="s">
        <v>164</v>
      </c>
      <c r="N174" t="s">
        <v>3225</v>
      </c>
      <c r="O174" t="s">
        <v>985</v>
      </c>
      <c r="P174" t="s">
        <v>986</v>
      </c>
      <c r="Q174" s="51" t="str">
        <f t="shared" si="4"/>
        <v>3</v>
      </c>
      <c r="R174" s="51" t="str">
        <f>IF(M174="","",IF(AND(M174&lt;&gt;'Tabelas auxiliares'!$B$236,M174&lt;&gt;'Tabelas auxiliares'!$B$237,M174&lt;&gt;'Tabelas auxiliares'!$C$236,M174&lt;&gt;'Tabelas auxiliares'!$C$237,M174&lt;&gt;'Tabelas auxiliares'!$D$236),"FOLHA DE PESSOAL",IF(Q174='Tabelas auxiliares'!$A$237,"CUSTEIO",IF(Q174='Tabelas auxiliares'!$A$236,"INVESTIMENTO","ERRO - VERIFICAR"))))</f>
        <v>CUSTEIO</v>
      </c>
      <c r="S174" s="64">
        <f t="shared" si="5"/>
        <v>3075</v>
      </c>
      <c r="X174" s="44">
        <v>3075</v>
      </c>
    </row>
    <row r="175" spans="1:24" x14ac:dyDescent="0.25">
      <c r="A175" t="s">
        <v>3219</v>
      </c>
      <c r="B175" t="s">
        <v>3220</v>
      </c>
      <c r="C175" t="s">
        <v>3738</v>
      </c>
      <c r="D175" t="s">
        <v>3739</v>
      </c>
      <c r="E175" t="s">
        <v>3740</v>
      </c>
      <c r="F175" t="s">
        <v>3741</v>
      </c>
      <c r="G175" t="s">
        <v>3742</v>
      </c>
      <c r="H175" t="s">
        <v>3221</v>
      </c>
      <c r="I175" t="s">
        <v>1458</v>
      </c>
      <c r="J175" t="s">
        <v>3222</v>
      </c>
      <c r="K175" t="s">
        <v>3223</v>
      </c>
      <c r="L175" t="s">
        <v>3224</v>
      </c>
      <c r="M175" t="s">
        <v>164</v>
      </c>
      <c r="N175" t="s">
        <v>3225</v>
      </c>
      <c r="O175" t="s">
        <v>1583</v>
      </c>
      <c r="P175" t="s">
        <v>1584</v>
      </c>
      <c r="Q175" s="51" t="str">
        <f t="shared" si="4"/>
        <v>3</v>
      </c>
      <c r="R175" s="51" t="str">
        <f>IF(M175="","",IF(AND(M175&lt;&gt;'Tabelas auxiliares'!$B$236,M175&lt;&gt;'Tabelas auxiliares'!$B$237,M175&lt;&gt;'Tabelas auxiliares'!$C$236,M175&lt;&gt;'Tabelas auxiliares'!$C$237,M175&lt;&gt;'Tabelas auxiliares'!$D$236),"FOLHA DE PESSOAL",IF(Q175='Tabelas auxiliares'!$A$237,"CUSTEIO",IF(Q175='Tabelas auxiliares'!$A$236,"INVESTIMENTO","ERRO - VERIFICAR"))))</f>
        <v>CUSTEIO</v>
      </c>
      <c r="S175" s="64">
        <f t="shared" si="5"/>
        <v>900</v>
      </c>
      <c r="X175" s="44">
        <v>900</v>
      </c>
    </row>
    <row r="176" spans="1:24" x14ac:dyDescent="0.25">
      <c r="A176" t="s">
        <v>3219</v>
      </c>
      <c r="B176" t="s">
        <v>3220</v>
      </c>
      <c r="C176" t="s">
        <v>3738</v>
      </c>
      <c r="D176" t="s">
        <v>3743</v>
      </c>
      <c r="E176" t="s">
        <v>3744</v>
      </c>
      <c r="F176" t="s">
        <v>3745</v>
      </c>
      <c r="G176" t="s">
        <v>3746</v>
      </c>
      <c r="H176" t="s">
        <v>3221</v>
      </c>
      <c r="I176" t="s">
        <v>1458</v>
      </c>
      <c r="J176" t="s">
        <v>3222</v>
      </c>
      <c r="K176" t="s">
        <v>3223</v>
      </c>
      <c r="L176" t="s">
        <v>3224</v>
      </c>
      <c r="M176" t="s">
        <v>164</v>
      </c>
      <c r="N176" t="s">
        <v>3225</v>
      </c>
      <c r="O176" t="s">
        <v>985</v>
      </c>
      <c r="P176" t="s">
        <v>986</v>
      </c>
      <c r="Q176" s="51" t="str">
        <f t="shared" si="4"/>
        <v>3</v>
      </c>
      <c r="R176" s="51" t="str">
        <f>IF(M176="","",IF(AND(M176&lt;&gt;'Tabelas auxiliares'!$B$236,M176&lt;&gt;'Tabelas auxiliares'!$B$237,M176&lt;&gt;'Tabelas auxiliares'!$C$236,M176&lt;&gt;'Tabelas auxiliares'!$C$237,M176&lt;&gt;'Tabelas auxiliares'!$D$236),"FOLHA DE PESSOAL",IF(Q176='Tabelas auxiliares'!$A$237,"CUSTEIO",IF(Q176='Tabelas auxiliares'!$A$236,"INVESTIMENTO","ERRO - VERIFICAR"))))</f>
        <v>CUSTEIO</v>
      </c>
      <c r="S176" s="64">
        <f t="shared" si="5"/>
        <v>7488.25</v>
      </c>
      <c r="X176" s="44">
        <v>7488.25</v>
      </c>
    </row>
    <row r="177" spans="1:24" x14ac:dyDescent="0.25">
      <c r="A177" t="s">
        <v>3219</v>
      </c>
      <c r="B177" t="s">
        <v>3220</v>
      </c>
      <c r="C177" t="s">
        <v>3738</v>
      </c>
      <c r="D177" t="s">
        <v>3747</v>
      </c>
      <c r="E177" t="s">
        <v>3748</v>
      </c>
      <c r="F177" t="s">
        <v>3749</v>
      </c>
      <c r="G177" t="s">
        <v>3750</v>
      </c>
      <c r="H177" t="s">
        <v>3221</v>
      </c>
      <c r="I177" t="s">
        <v>1458</v>
      </c>
      <c r="J177" t="s">
        <v>3222</v>
      </c>
      <c r="K177" t="s">
        <v>3223</v>
      </c>
      <c r="L177" t="s">
        <v>3224</v>
      </c>
      <c r="M177" t="s">
        <v>164</v>
      </c>
      <c r="N177" t="s">
        <v>3225</v>
      </c>
      <c r="O177" t="s">
        <v>985</v>
      </c>
      <c r="P177" t="s">
        <v>986</v>
      </c>
      <c r="Q177" s="51" t="str">
        <f t="shared" si="4"/>
        <v>3</v>
      </c>
      <c r="R177" s="51" t="str">
        <f>IF(M177="","",IF(AND(M177&lt;&gt;'Tabelas auxiliares'!$B$236,M177&lt;&gt;'Tabelas auxiliares'!$B$237,M177&lt;&gt;'Tabelas auxiliares'!$C$236,M177&lt;&gt;'Tabelas auxiliares'!$C$237,M177&lt;&gt;'Tabelas auxiliares'!$D$236),"FOLHA DE PESSOAL",IF(Q177='Tabelas auxiliares'!$A$237,"CUSTEIO",IF(Q177='Tabelas auxiliares'!$A$236,"INVESTIMENTO","ERRO - VERIFICAR"))))</f>
        <v>CUSTEIO</v>
      </c>
      <c r="S177" s="64">
        <f t="shared" si="5"/>
        <v>1050</v>
      </c>
      <c r="V177" s="44">
        <v>1050</v>
      </c>
    </row>
    <row r="178" spans="1:24" x14ac:dyDescent="0.25">
      <c r="A178" t="s">
        <v>3219</v>
      </c>
      <c r="B178" t="s">
        <v>3220</v>
      </c>
      <c r="C178" t="s">
        <v>3738</v>
      </c>
      <c r="D178" t="s">
        <v>3751</v>
      </c>
      <c r="E178" t="s">
        <v>3752</v>
      </c>
      <c r="F178" t="s">
        <v>3753</v>
      </c>
      <c r="G178" t="s">
        <v>3754</v>
      </c>
      <c r="H178" t="s">
        <v>3221</v>
      </c>
      <c r="I178" t="s">
        <v>1458</v>
      </c>
      <c r="J178" t="s">
        <v>3222</v>
      </c>
      <c r="K178" t="s">
        <v>3223</v>
      </c>
      <c r="L178" t="s">
        <v>3224</v>
      </c>
      <c r="M178" t="s">
        <v>164</v>
      </c>
      <c r="N178" t="s">
        <v>3225</v>
      </c>
      <c r="O178" t="s">
        <v>1583</v>
      </c>
      <c r="P178" t="s">
        <v>1584</v>
      </c>
      <c r="Q178" s="51" t="str">
        <f t="shared" si="4"/>
        <v>3</v>
      </c>
      <c r="R178" s="51" t="str">
        <f>IF(M178="","",IF(AND(M178&lt;&gt;'Tabelas auxiliares'!$B$236,M178&lt;&gt;'Tabelas auxiliares'!$B$237,M178&lt;&gt;'Tabelas auxiliares'!$C$236,M178&lt;&gt;'Tabelas auxiliares'!$C$237,M178&lt;&gt;'Tabelas auxiliares'!$D$236),"FOLHA DE PESSOAL",IF(Q178='Tabelas auxiliares'!$A$237,"CUSTEIO",IF(Q178='Tabelas auxiliares'!$A$236,"INVESTIMENTO","ERRO - VERIFICAR"))))</f>
        <v>CUSTEIO</v>
      </c>
      <c r="S178" s="64">
        <f t="shared" si="5"/>
        <v>3954</v>
      </c>
      <c r="X178" s="44">
        <v>3954</v>
      </c>
    </row>
    <row r="179" spans="1:24" x14ac:dyDescent="0.25">
      <c r="A179" t="s">
        <v>3219</v>
      </c>
      <c r="B179" t="s">
        <v>3220</v>
      </c>
      <c r="C179" t="s">
        <v>3738</v>
      </c>
      <c r="D179" t="s">
        <v>3755</v>
      </c>
      <c r="E179" t="s">
        <v>3756</v>
      </c>
      <c r="F179" t="s">
        <v>3757</v>
      </c>
      <c r="G179" t="s">
        <v>3758</v>
      </c>
      <c r="H179" t="s">
        <v>3221</v>
      </c>
      <c r="I179" t="s">
        <v>1458</v>
      </c>
      <c r="J179" t="s">
        <v>3222</v>
      </c>
      <c r="K179" t="s">
        <v>3223</v>
      </c>
      <c r="L179" t="s">
        <v>3224</v>
      </c>
      <c r="M179" t="s">
        <v>164</v>
      </c>
      <c r="N179" t="s">
        <v>3225</v>
      </c>
      <c r="O179" t="s">
        <v>985</v>
      </c>
      <c r="P179" t="s">
        <v>986</v>
      </c>
      <c r="Q179" s="51" t="str">
        <f t="shared" si="4"/>
        <v>3</v>
      </c>
      <c r="R179" s="51" t="str">
        <f>IF(M179="","",IF(AND(M179&lt;&gt;'Tabelas auxiliares'!$B$236,M179&lt;&gt;'Tabelas auxiliares'!$B$237,M179&lt;&gt;'Tabelas auxiliares'!$C$236,M179&lt;&gt;'Tabelas auxiliares'!$C$237,M179&lt;&gt;'Tabelas auxiliares'!$D$236),"FOLHA DE PESSOAL",IF(Q179='Tabelas auxiliares'!$A$237,"CUSTEIO",IF(Q179='Tabelas auxiliares'!$A$236,"INVESTIMENTO","ERRO - VERIFICAR"))))</f>
        <v>CUSTEIO</v>
      </c>
      <c r="S179" s="64">
        <f t="shared" si="5"/>
        <v>4577.95</v>
      </c>
      <c r="W179" s="44">
        <v>4577.95</v>
      </c>
    </row>
    <row r="180" spans="1:24" x14ac:dyDescent="0.25">
      <c r="A180" t="s">
        <v>3219</v>
      </c>
      <c r="B180" t="s">
        <v>3220</v>
      </c>
      <c r="C180" t="s">
        <v>3738</v>
      </c>
      <c r="D180" t="s">
        <v>3759</v>
      </c>
      <c r="E180" t="s">
        <v>3760</v>
      </c>
      <c r="F180" t="s">
        <v>3761</v>
      </c>
      <c r="G180" t="s">
        <v>3762</v>
      </c>
      <c r="H180" t="s">
        <v>3221</v>
      </c>
      <c r="I180" t="s">
        <v>1458</v>
      </c>
      <c r="J180" t="s">
        <v>3222</v>
      </c>
      <c r="K180" t="s">
        <v>3223</v>
      </c>
      <c r="L180" t="s">
        <v>3224</v>
      </c>
      <c r="M180" t="s">
        <v>164</v>
      </c>
      <c r="N180" t="s">
        <v>3225</v>
      </c>
      <c r="O180" t="s">
        <v>985</v>
      </c>
      <c r="P180" t="s">
        <v>986</v>
      </c>
      <c r="Q180" s="51" t="str">
        <f t="shared" si="4"/>
        <v>3</v>
      </c>
      <c r="R180" s="51" t="str">
        <f>IF(M180="","",IF(AND(M180&lt;&gt;'Tabelas auxiliares'!$B$236,M180&lt;&gt;'Tabelas auxiliares'!$B$237,M180&lt;&gt;'Tabelas auxiliares'!$C$236,M180&lt;&gt;'Tabelas auxiliares'!$C$237,M180&lt;&gt;'Tabelas auxiliares'!$D$236),"FOLHA DE PESSOAL",IF(Q180='Tabelas auxiliares'!$A$237,"CUSTEIO",IF(Q180='Tabelas auxiliares'!$A$236,"INVESTIMENTO","ERRO - VERIFICAR"))))</f>
        <v>CUSTEIO</v>
      </c>
      <c r="S180" s="64">
        <f t="shared" si="5"/>
        <v>2300</v>
      </c>
      <c r="X180" s="44">
        <v>2300</v>
      </c>
    </row>
    <row r="181" spans="1:24" x14ac:dyDescent="0.25">
      <c r="A181" t="s">
        <v>3219</v>
      </c>
      <c r="B181" t="s">
        <v>3220</v>
      </c>
      <c r="C181" t="s">
        <v>865</v>
      </c>
      <c r="D181" t="s">
        <v>3763</v>
      </c>
      <c r="E181" t="s">
        <v>3764</v>
      </c>
      <c r="F181" t="s">
        <v>3765</v>
      </c>
      <c r="G181" t="s">
        <v>3766</v>
      </c>
      <c r="H181" t="s">
        <v>3221</v>
      </c>
      <c r="I181" t="s">
        <v>1458</v>
      </c>
      <c r="J181" t="s">
        <v>3222</v>
      </c>
      <c r="K181" t="s">
        <v>3223</v>
      </c>
      <c r="L181" t="s">
        <v>3224</v>
      </c>
      <c r="M181" t="s">
        <v>164</v>
      </c>
      <c r="N181" t="s">
        <v>3225</v>
      </c>
      <c r="O181" t="s">
        <v>985</v>
      </c>
      <c r="P181" t="s">
        <v>986</v>
      </c>
      <c r="Q181" s="51" t="str">
        <f t="shared" si="4"/>
        <v>3</v>
      </c>
      <c r="R181" s="51" t="str">
        <f>IF(M181="","",IF(AND(M181&lt;&gt;'Tabelas auxiliares'!$B$236,M181&lt;&gt;'Tabelas auxiliares'!$B$237,M181&lt;&gt;'Tabelas auxiliares'!$C$236,M181&lt;&gt;'Tabelas auxiliares'!$C$237,M181&lt;&gt;'Tabelas auxiliares'!$D$236),"FOLHA DE PESSOAL",IF(Q181='Tabelas auxiliares'!$A$237,"CUSTEIO",IF(Q181='Tabelas auxiliares'!$A$236,"INVESTIMENTO","ERRO - VERIFICAR"))))</f>
        <v>CUSTEIO</v>
      </c>
      <c r="S181" s="64">
        <f t="shared" si="5"/>
        <v>2600</v>
      </c>
      <c r="V181" s="44">
        <v>452.05</v>
      </c>
      <c r="X181" s="44">
        <v>2147.9499999999998</v>
      </c>
    </row>
    <row r="182" spans="1:24" x14ac:dyDescent="0.25">
      <c r="A182" t="s">
        <v>3219</v>
      </c>
      <c r="B182" t="s">
        <v>3220</v>
      </c>
      <c r="C182" t="s">
        <v>865</v>
      </c>
      <c r="D182" t="s">
        <v>3767</v>
      </c>
      <c r="E182" t="s">
        <v>3768</v>
      </c>
      <c r="F182" t="s">
        <v>3769</v>
      </c>
      <c r="G182" t="s">
        <v>3770</v>
      </c>
      <c r="H182" t="s">
        <v>3221</v>
      </c>
      <c r="I182" t="s">
        <v>1458</v>
      </c>
      <c r="J182" t="s">
        <v>3222</v>
      </c>
      <c r="K182" t="s">
        <v>3223</v>
      </c>
      <c r="L182" t="s">
        <v>3224</v>
      </c>
      <c r="M182" t="s">
        <v>164</v>
      </c>
      <c r="N182" t="s">
        <v>3225</v>
      </c>
      <c r="O182" t="s">
        <v>985</v>
      </c>
      <c r="P182" t="s">
        <v>986</v>
      </c>
      <c r="Q182" s="51" t="str">
        <f t="shared" si="4"/>
        <v>3</v>
      </c>
      <c r="R182" s="51" t="str">
        <f>IF(M182="","",IF(AND(M182&lt;&gt;'Tabelas auxiliares'!$B$236,M182&lt;&gt;'Tabelas auxiliares'!$B$237,M182&lt;&gt;'Tabelas auxiliares'!$C$236,M182&lt;&gt;'Tabelas auxiliares'!$C$237,M182&lt;&gt;'Tabelas auxiliares'!$D$236),"FOLHA DE PESSOAL",IF(Q182='Tabelas auxiliares'!$A$237,"CUSTEIO",IF(Q182='Tabelas auxiliares'!$A$236,"INVESTIMENTO","ERRO - VERIFICAR"))))</f>
        <v>CUSTEIO</v>
      </c>
      <c r="S182" s="64">
        <f t="shared" si="5"/>
        <v>200</v>
      </c>
      <c r="X182" s="44">
        <v>200</v>
      </c>
    </row>
    <row r="183" spans="1:24" x14ac:dyDescent="0.25">
      <c r="A183" t="s">
        <v>3219</v>
      </c>
      <c r="B183" t="s">
        <v>3220</v>
      </c>
      <c r="C183" t="s">
        <v>865</v>
      </c>
      <c r="D183" t="s">
        <v>3771</v>
      </c>
      <c r="E183" t="s">
        <v>3772</v>
      </c>
      <c r="F183" t="s">
        <v>3773</v>
      </c>
      <c r="G183" t="s">
        <v>3774</v>
      </c>
      <c r="H183" t="s">
        <v>3221</v>
      </c>
      <c r="I183" t="s">
        <v>1458</v>
      </c>
      <c r="J183" t="s">
        <v>3222</v>
      </c>
      <c r="K183" t="s">
        <v>3223</v>
      </c>
      <c r="L183" t="s">
        <v>3224</v>
      </c>
      <c r="M183" t="s">
        <v>164</v>
      </c>
      <c r="N183" t="s">
        <v>3225</v>
      </c>
      <c r="O183" t="s">
        <v>985</v>
      </c>
      <c r="P183" t="s">
        <v>986</v>
      </c>
      <c r="Q183" s="51" t="str">
        <f t="shared" si="4"/>
        <v>3</v>
      </c>
      <c r="R183" s="51" t="str">
        <f>IF(M183="","",IF(AND(M183&lt;&gt;'Tabelas auxiliares'!$B$236,M183&lt;&gt;'Tabelas auxiliares'!$B$237,M183&lt;&gt;'Tabelas auxiliares'!$C$236,M183&lt;&gt;'Tabelas auxiliares'!$C$237,M183&lt;&gt;'Tabelas auxiliares'!$D$236),"FOLHA DE PESSOAL",IF(Q183='Tabelas auxiliares'!$A$237,"CUSTEIO",IF(Q183='Tabelas auxiliares'!$A$236,"INVESTIMENTO","ERRO - VERIFICAR"))))</f>
        <v>CUSTEIO</v>
      </c>
      <c r="S183" s="64">
        <f t="shared" si="5"/>
        <v>1450</v>
      </c>
      <c r="X183" s="44">
        <v>1450</v>
      </c>
    </row>
    <row r="184" spans="1:24" x14ac:dyDescent="0.25">
      <c r="A184" t="s">
        <v>3219</v>
      </c>
      <c r="B184" t="s">
        <v>3220</v>
      </c>
      <c r="C184" t="s">
        <v>799</v>
      </c>
      <c r="D184" t="s">
        <v>3775</v>
      </c>
      <c r="E184" t="s">
        <v>3776</v>
      </c>
      <c r="F184" t="s">
        <v>3777</v>
      </c>
      <c r="G184" t="s">
        <v>165</v>
      </c>
      <c r="H184" t="s">
        <v>3221</v>
      </c>
      <c r="I184" t="s">
        <v>1458</v>
      </c>
      <c r="J184" t="s">
        <v>3222</v>
      </c>
      <c r="K184" t="s">
        <v>3223</v>
      </c>
      <c r="L184" t="s">
        <v>3224</v>
      </c>
      <c r="M184" t="s">
        <v>164</v>
      </c>
      <c r="N184" t="s">
        <v>3225</v>
      </c>
      <c r="O184" t="s">
        <v>985</v>
      </c>
      <c r="P184" t="s">
        <v>986</v>
      </c>
      <c r="Q184" s="51" t="str">
        <f t="shared" si="4"/>
        <v>3</v>
      </c>
      <c r="R184" s="51" t="str">
        <f>IF(M184="","",IF(AND(M184&lt;&gt;'Tabelas auxiliares'!$B$236,M184&lt;&gt;'Tabelas auxiliares'!$B$237,M184&lt;&gt;'Tabelas auxiliares'!$C$236,M184&lt;&gt;'Tabelas auxiliares'!$C$237,M184&lt;&gt;'Tabelas auxiliares'!$D$236),"FOLHA DE PESSOAL",IF(Q184='Tabelas auxiliares'!$A$237,"CUSTEIO",IF(Q184='Tabelas auxiliares'!$A$236,"INVESTIMENTO","ERRO - VERIFICAR"))))</f>
        <v>CUSTEIO</v>
      </c>
      <c r="S184" s="64">
        <f t="shared" si="5"/>
        <v>11170</v>
      </c>
      <c r="X184" s="44">
        <v>11170</v>
      </c>
    </row>
    <row r="185" spans="1:24" x14ac:dyDescent="0.25">
      <c r="A185" t="s">
        <v>3219</v>
      </c>
      <c r="B185" t="s">
        <v>3220</v>
      </c>
      <c r="C185" t="s">
        <v>799</v>
      </c>
      <c r="D185" t="s">
        <v>3778</v>
      </c>
      <c r="E185" t="s">
        <v>3779</v>
      </c>
      <c r="F185" t="s">
        <v>3780</v>
      </c>
      <c r="G185" t="s">
        <v>165</v>
      </c>
      <c r="H185" t="s">
        <v>3221</v>
      </c>
      <c r="I185" t="s">
        <v>1458</v>
      </c>
      <c r="J185" t="s">
        <v>3222</v>
      </c>
      <c r="K185" t="s">
        <v>3223</v>
      </c>
      <c r="L185" t="s">
        <v>3224</v>
      </c>
      <c r="M185" t="s">
        <v>164</v>
      </c>
      <c r="N185" t="s">
        <v>3225</v>
      </c>
      <c r="O185" t="s">
        <v>985</v>
      </c>
      <c r="P185" t="s">
        <v>986</v>
      </c>
      <c r="Q185" s="51" t="str">
        <f t="shared" si="4"/>
        <v>3</v>
      </c>
      <c r="R185" s="51" t="str">
        <f>IF(M185="","",IF(AND(M185&lt;&gt;'Tabelas auxiliares'!$B$236,M185&lt;&gt;'Tabelas auxiliares'!$B$237,M185&lt;&gt;'Tabelas auxiliares'!$C$236,M185&lt;&gt;'Tabelas auxiliares'!$C$237,M185&lt;&gt;'Tabelas auxiliares'!$D$236),"FOLHA DE PESSOAL",IF(Q185='Tabelas auxiliares'!$A$237,"CUSTEIO",IF(Q185='Tabelas auxiliares'!$A$236,"INVESTIMENTO","ERRO - VERIFICAR"))))</f>
        <v>CUSTEIO</v>
      </c>
      <c r="S185" s="64">
        <f t="shared" si="5"/>
        <v>3900</v>
      </c>
      <c r="X185" s="44">
        <v>3900</v>
      </c>
    </row>
    <row r="186" spans="1:24" x14ac:dyDescent="0.25">
      <c r="A186" t="s">
        <v>3219</v>
      </c>
      <c r="B186" t="s">
        <v>3220</v>
      </c>
      <c r="C186" t="s">
        <v>799</v>
      </c>
      <c r="D186" t="s">
        <v>3781</v>
      </c>
      <c r="E186" t="s">
        <v>3782</v>
      </c>
      <c r="F186" t="s">
        <v>3783</v>
      </c>
      <c r="G186" t="s">
        <v>3784</v>
      </c>
      <c r="H186" t="s">
        <v>3221</v>
      </c>
      <c r="I186" t="s">
        <v>1458</v>
      </c>
      <c r="J186" t="s">
        <v>3222</v>
      </c>
      <c r="K186" t="s">
        <v>3223</v>
      </c>
      <c r="L186" t="s">
        <v>3224</v>
      </c>
      <c r="M186" t="s">
        <v>164</v>
      </c>
      <c r="N186" t="s">
        <v>3225</v>
      </c>
      <c r="O186" t="s">
        <v>985</v>
      </c>
      <c r="P186" t="s">
        <v>986</v>
      </c>
      <c r="Q186" s="51" t="str">
        <f t="shared" si="4"/>
        <v>3</v>
      </c>
      <c r="R186" s="51" t="str">
        <f>IF(M186="","",IF(AND(M186&lt;&gt;'Tabelas auxiliares'!$B$236,M186&lt;&gt;'Tabelas auxiliares'!$B$237,M186&lt;&gt;'Tabelas auxiliares'!$C$236,M186&lt;&gt;'Tabelas auxiliares'!$C$237,M186&lt;&gt;'Tabelas auxiliares'!$D$236),"FOLHA DE PESSOAL",IF(Q186='Tabelas auxiliares'!$A$237,"CUSTEIO",IF(Q186='Tabelas auxiliares'!$A$236,"INVESTIMENTO","ERRO - VERIFICAR"))))</f>
        <v>CUSTEIO</v>
      </c>
      <c r="S186" s="64">
        <f t="shared" si="5"/>
        <v>124.6</v>
      </c>
      <c r="X186" s="44">
        <v>124.6</v>
      </c>
    </row>
    <row r="187" spans="1:24" x14ac:dyDescent="0.25">
      <c r="A187" t="s">
        <v>3219</v>
      </c>
      <c r="B187" t="s">
        <v>3220</v>
      </c>
      <c r="C187" t="s">
        <v>799</v>
      </c>
      <c r="D187" t="s">
        <v>3785</v>
      </c>
      <c r="E187" t="s">
        <v>3786</v>
      </c>
      <c r="F187" t="s">
        <v>3787</v>
      </c>
      <c r="G187" t="s">
        <v>3788</v>
      </c>
      <c r="H187" t="s">
        <v>3221</v>
      </c>
      <c r="I187" t="s">
        <v>1458</v>
      </c>
      <c r="J187" t="s">
        <v>3222</v>
      </c>
      <c r="K187" t="s">
        <v>3223</v>
      </c>
      <c r="L187" t="s">
        <v>3224</v>
      </c>
      <c r="M187" t="s">
        <v>164</v>
      </c>
      <c r="N187" t="s">
        <v>3225</v>
      </c>
      <c r="O187" t="s">
        <v>985</v>
      </c>
      <c r="P187" t="s">
        <v>986</v>
      </c>
      <c r="Q187" s="51" t="str">
        <f t="shared" si="4"/>
        <v>3</v>
      </c>
      <c r="R187" s="51" t="str">
        <f>IF(M187="","",IF(AND(M187&lt;&gt;'Tabelas auxiliares'!$B$236,M187&lt;&gt;'Tabelas auxiliares'!$B$237,M187&lt;&gt;'Tabelas auxiliares'!$C$236,M187&lt;&gt;'Tabelas auxiliares'!$C$237,M187&lt;&gt;'Tabelas auxiliares'!$D$236),"FOLHA DE PESSOAL",IF(Q187='Tabelas auxiliares'!$A$237,"CUSTEIO",IF(Q187='Tabelas auxiliares'!$A$236,"INVESTIMENTO","ERRO - VERIFICAR"))))</f>
        <v>CUSTEIO</v>
      </c>
      <c r="S187" s="64">
        <f t="shared" si="5"/>
        <v>3035</v>
      </c>
      <c r="X187" s="44">
        <v>3035</v>
      </c>
    </row>
    <row r="188" spans="1:24" x14ac:dyDescent="0.25">
      <c r="A188" t="s">
        <v>3219</v>
      </c>
      <c r="B188" t="s">
        <v>3220</v>
      </c>
      <c r="C188" t="s">
        <v>799</v>
      </c>
      <c r="D188" t="s">
        <v>3789</v>
      </c>
      <c r="E188" t="s">
        <v>3790</v>
      </c>
      <c r="F188" t="s">
        <v>3791</v>
      </c>
      <c r="G188" t="s">
        <v>3792</v>
      </c>
      <c r="H188" t="s">
        <v>3221</v>
      </c>
      <c r="I188" t="s">
        <v>1458</v>
      </c>
      <c r="J188" t="s">
        <v>3222</v>
      </c>
      <c r="K188" t="s">
        <v>3223</v>
      </c>
      <c r="L188" t="s">
        <v>3224</v>
      </c>
      <c r="M188" t="s">
        <v>164</v>
      </c>
      <c r="N188" t="s">
        <v>3225</v>
      </c>
      <c r="O188" t="s">
        <v>985</v>
      </c>
      <c r="P188" t="s">
        <v>986</v>
      </c>
      <c r="Q188" s="51" t="str">
        <f t="shared" si="4"/>
        <v>3</v>
      </c>
      <c r="R188" s="51" t="str">
        <f>IF(M188="","",IF(AND(M188&lt;&gt;'Tabelas auxiliares'!$B$236,M188&lt;&gt;'Tabelas auxiliares'!$B$237,M188&lt;&gt;'Tabelas auxiliares'!$C$236,M188&lt;&gt;'Tabelas auxiliares'!$C$237,M188&lt;&gt;'Tabelas auxiliares'!$D$236),"FOLHA DE PESSOAL",IF(Q188='Tabelas auxiliares'!$A$237,"CUSTEIO",IF(Q188='Tabelas auxiliares'!$A$236,"INVESTIMENTO","ERRO - VERIFICAR"))))</f>
        <v>CUSTEIO</v>
      </c>
      <c r="S188" s="64">
        <f t="shared" si="5"/>
        <v>1607.89</v>
      </c>
      <c r="X188" s="44">
        <v>1607.89</v>
      </c>
    </row>
    <row r="189" spans="1:24" x14ac:dyDescent="0.25">
      <c r="A189" t="s">
        <v>3219</v>
      </c>
      <c r="B189" t="s">
        <v>3220</v>
      </c>
      <c r="C189" t="s">
        <v>799</v>
      </c>
      <c r="D189" t="s">
        <v>3793</v>
      </c>
      <c r="E189" t="s">
        <v>3794</v>
      </c>
      <c r="F189" t="s">
        <v>3795</v>
      </c>
      <c r="G189" t="s">
        <v>3796</v>
      </c>
      <c r="H189" t="s">
        <v>3221</v>
      </c>
      <c r="I189" t="s">
        <v>1458</v>
      </c>
      <c r="J189" t="s">
        <v>3222</v>
      </c>
      <c r="K189" t="s">
        <v>3223</v>
      </c>
      <c r="L189" t="s">
        <v>3224</v>
      </c>
      <c r="M189" t="s">
        <v>164</v>
      </c>
      <c r="N189" t="s">
        <v>3225</v>
      </c>
      <c r="O189" t="s">
        <v>985</v>
      </c>
      <c r="P189" t="s">
        <v>986</v>
      </c>
      <c r="Q189" s="51" t="str">
        <f t="shared" si="4"/>
        <v>3</v>
      </c>
      <c r="R189" s="51" t="str">
        <f>IF(M189="","",IF(AND(M189&lt;&gt;'Tabelas auxiliares'!$B$236,M189&lt;&gt;'Tabelas auxiliares'!$B$237,M189&lt;&gt;'Tabelas auxiliares'!$C$236,M189&lt;&gt;'Tabelas auxiliares'!$C$237,M189&lt;&gt;'Tabelas auxiliares'!$D$236),"FOLHA DE PESSOAL",IF(Q189='Tabelas auxiliares'!$A$237,"CUSTEIO",IF(Q189='Tabelas auxiliares'!$A$236,"INVESTIMENTO","ERRO - VERIFICAR"))))</f>
        <v>CUSTEIO</v>
      </c>
      <c r="S189" s="64">
        <f t="shared" si="5"/>
        <v>292.58999999999997</v>
      </c>
      <c r="W189" s="44">
        <v>292.58999999999997</v>
      </c>
    </row>
    <row r="190" spans="1:24" x14ac:dyDescent="0.25">
      <c r="A190" t="s">
        <v>3219</v>
      </c>
      <c r="B190" t="s">
        <v>3220</v>
      </c>
      <c r="C190" t="s">
        <v>799</v>
      </c>
      <c r="D190" t="s">
        <v>3797</v>
      </c>
      <c r="E190" t="s">
        <v>3798</v>
      </c>
      <c r="F190" t="s">
        <v>3799</v>
      </c>
      <c r="G190" t="s">
        <v>3800</v>
      </c>
      <c r="H190" t="s">
        <v>3221</v>
      </c>
      <c r="I190" t="s">
        <v>1458</v>
      </c>
      <c r="J190" t="s">
        <v>3222</v>
      </c>
      <c r="K190" t="s">
        <v>3223</v>
      </c>
      <c r="L190" t="s">
        <v>3224</v>
      </c>
      <c r="M190" t="s">
        <v>164</v>
      </c>
      <c r="N190" t="s">
        <v>3225</v>
      </c>
      <c r="O190" t="s">
        <v>985</v>
      </c>
      <c r="P190" t="s">
        <v>986</v>
      </c>
      <c r="Q190" s="51" t="str">
        <f t="shared" si="4"/>
        <v>3</v>
      </c>
      <c r="R190" s="51" t="str">
        <f>IF(M190="","",IF(AND(M190&lt;&gt;'Tabelas auxiliares'!$B$236,M190&lt;&gt;'Tabelas auxiliares'!$B$237,M190&lt;&gt;'Tabelas auxiliares'!$C$236,M190&lt;&gt;'Tabelas auxiliares'!$C$237,M190&lt;&gt;'Tabelas auxiliares'!$D$236),"FOLHA DE PESSOAL",IF(Q190='Tabelas auxiliares'!$A$237,"CUSTEIO",IF(Q190='Tabelas auxiliares'!$A$236,"INVESTIMENTO","ERRO - VERIFICAR"))))</f>
        <v>CUSTEIO</v>
      </c>
      <c r="S190" s="64">
        <f t="shared" si="5"/>
        <v>1650</v>
      </c>
      <c r="X190" s="44">
        <v>1650</v>
      </c>
    </row>
    <row r="191" spans="1:24" x14ac:dyDescent="0.25">
      <c r="A191" t="s">
        <v>3219</v>
      </c>
      <c r="B191" t="s">
        <v>3220</v>
      </c>
      <c r="C191" t="s">
        <v>799</v>
      </c>
      <c r="D191" t="s">
        <v>3801</v>
      </c>
      <c r="E191" t="s">
        <v>3802</v>
      </c>
      <c r="F191" t="s">
        <v>3803</v>
      </c>
      <c r="G191" t="s">
        <v>3804</v>
      </c>
      <c r="H191" t="s">
        <v>3221</v>
      </c>
      <c r="I191" t="s">
        <v>1458</v>
      </c>
      <c r="J191" t="s">
        <v>3222</v>
      </c>
      <c r="K191" t="s">
        <v>3223</v>
      </c>
      <c r="L191" t="s">
        <v>3224</v>
      </c>
      <c r="M191" t="s">
        <v>164</v>
      </c>
      <c r="N191" t="s">
        <v>3225</v>
      </c>
      <c r="O191" t="s">
        <v>985</v>
      </c>
      <c r="P191" t="s">
        <v>986</v>
      </c>
      <c r="Q191" s="51" t="str">
        <f t="shared" si="4"/>
        <v>3</v>
      </c>
      <c r="R191" s="51" t="str">
        <f>IF(M191="","",IF(AND(M191&lt;&gt;'Tabelas auxiliares'!$B$236,M191&lt;&gt;'Tabelas auxiliares'!$B$237,M191&lt;&gt;'Tabelas auxiliares'!$C$236,M191&lt;&gt;'Tabelas auxiliares'!$C$237,M191&lt;&gt;'Tabelas auxiliares'!$D$236),"FOLHA DE PESSOAL",IF(Q191='Tabelas auxiliares'!$A$237,"CUSTEIO",IF(Q191='Tabelas auxiliares'!$A$236,"INVESTIMENTO","ERRO - VERIFICAR"))))</f>
        <v>CUSTEIO</v>
      </c>
      <c r="S191" s="64">
        <f t="shared" si="5"/>
        <v>3000</v>
      </c>
      <c r="X191" s="44">
        <v>3000</v>
      </c>
    </row>
    <row r="192" spans="1:24" x14ac:dyDescent="0.25">
      <c r="A192" t="s">
        <v>3219</v>
      </c>
      <c r="B192" t="s">
        <v>3220</v>
      </c>
      <c r="C192" t="s">
        <v>630</v>
      </c>
      <c r="D192" t="s">
        <v>3805</v>
      </c>
      <c r="E192" t="s">
        <v>3806</v>
      </c>
      <c r="F192" t="s">
        <v>3807</v>
      </c>
      <c r="G192" t="s">
        <v>3808</v>
      </c>
      <c r="H192" t="s">
        <v>3221</v>
      </c>
      <c r="I192" t="s">
        <v>1458</v>
      </c>
      <c r="J192" t="s">
        <v>3222</v>
      </c>
      <c r="K192" t="s">
        <v>3223</v>
      </c>
      <c r="L192" t="s">
        <v>3224</v>
      </c>
      <c r="M192" t="s">
        <v>164</v>
      </c>
      <c r="N192" t="s">
        <v>3225</v>
      </c>
      <c r="O192" t="s">
        <v>1583</v>
      </c>
      <c r="P192" t="s">
        <v>1584</v>
      </c>
      <c r="Q192" s="51" t="str">
        <f t="shared" si="4"/>
        <v>3</v>
      </c>
      <c r="R192" s="51" t="str">
        <f>IF(M192="","",IF(AND(M192&lt;&gt;'Tabelas auxiliares'!$B$236,M192&lt;&gt;'Tabelas auxiliares'!$B$237,M192&lt;&gt;'Tabelas auxiliares'!$C$236,M192&lt;&gt;'Tabelas auxiliares'!$C$237,M192&lt;&gt;'Tabelas auxiliares'!$D$236),"FOLHA DE PESSOAL",IF(Q192='Tabelas auxiliares'!$A$237,"CUSTEIO",IF(Q192='Tabelas auxiliares'!$A$236,"INVESTIMENTO","ERRO - VERIFICAR"))))</f>
        <v>CUSTEIO</v>
      </c>
      <c r="S192" s="64">
        <f t="shared" si="5"/>
        <v>1627.71</v>
      </c>
      <c r="X192" s="44">
        <v>1627.71</v>
      </c>
    </row>
    <row r="193" spans="1:24" x14ac:dyDescent="0.25">
      <c r="A193" t="s">
        <v>3219</v>
      </c>
      <c r="B193" t="s">
        <v>3220</v>
      </c>
      <c r="C193" t="s">
        <v>630</v>
      </c>
      <c r="D193" t="s">
        <v>3809</v>
      </c>
      <c r="E193" t="s">
        <v>3810</v>
      </c>
      <c r="F193" t="s">
        <v>3811</v>
      </c>
      <c r="G193" t="s">
        <v>3288</v>
      </c>
      <c r="H193" t="s">
        <v>3221</v>
      </c>
      <c r="I193" t="s">
        <v>1458</v>
      </c>
      <c r="J193" t="s">
        <v>3222</v>
      </c>
      <c r="K193" t="s">
        <v>3223</v>
      </c>
      <c r="L193" t="s">
        <v>3224</v>
      </c>
      <c r="M193" t="s">
        <v>164</v>
      </c>
      <c r="N193" t="s">
        <v>3225</v>
      </c>
      <c r="O193" t="s">
        <v>985</v>
      </c>
      <c r="P193" t="s">
        <v>986</v>
      </c>
      <c r="Q193" s="51" t="str">
        <f t="shared" si="4"/>
        <v>3</v>
      </c>
      <c r="R193" s="51" t="str">
        <f>IF(M193="","",IF(AND(M193&lt;&gt;'Tabelas auxiliares'!$B$236,M193&lt;&gt;'Tabelas auxiliares'!$B$237,M193&lt;&gt;'Tabelas auxiliares'!$C$236,M193&lt;&gt;'Tabelas auxiliares'!$C$237,M193&lt;&gt;'Tabelas auxiliares'!$D$236),"FOLHA DE PESSOAL",IF(Q193='Tabelas auxiliares'!$A$237,"CUSTEIO",IF(Q193='Tabelas auxiliares'!$A$236,"INVESTIMENTO","ERRO - VERIFICAR"))))</f>
        <v>CUSTEIO</v>
      </c>
      <c r="S193" s="64">
        <f t="shared" si="5"/>
        <v>600</v>
      </c>
      <c r="X193" s="44">
        <v>600</v>
      </c>
    </row>
    <row r="194" spans="1:24" x14ac:dyDescent="0.25">
      <c r="A194" t="s">
        <v>3219</v>
      </c>
      <c r="B194" t="s">
        <v>3220</v>
      </c>
      <c r="C194" t="s">
        <v>630</v>
      </c>
      <c r="D194" t="s">
        <v>3812</v>
      </c>
      <c r="E194" t="s">
        <v>3813</v>
      </c>
      <c r="F194" t="s">
        <v>3814</v>
      </c>
      <c r="G194" t="s">
        <v>3815</v>
      </c>
      <c r="H194" t="s">
        <v>3221</v>
      </c>
      <c r="I194" t="s">
        <v>1458</v>
      </c>
      <c r="J194" t="s">
        <v>3222</v>
      </c>
      <c r="K194" t="s">
        <v>3223</v>
      </c>
      <c r="L194" t="s">
        <v>3224</v>
      </c>
      <c r="M194" t="s">
        <v>164</v>
      </c>
      <c r="N194" t="s">
        <v>3225</v>
      </c>
      <c r="O194" t="s">
        <v>985</v>
      </c>
      <c r="P194" t="s">
        <v>986</v>
      </c>
      <c r="Q194" s="51" t="str">
        <f t="shared" si="4"/>
        <v>3</v>
      </c>
      <c r="R194" s="51" t="str">
        <f>IF(M194="","",IF(AND(M194&lt;&gt;'Tabelas auxiliares'!$B$236,M194&lt;&gt;'Tabelas auxiliares'!$B$237,M194&lt;&gt;'Tabelas auxiliares'!$C$236,M194&lt;&gt;'Tabelas auxiliares'!$C$237,M194&lt;&gt;'Tabelas auxiliares'!$D$236),"FOLHA DE PESSOAL",IF(Q194='Tabelas auxiliares'!$A$237,"CUSTEIO",IF(Q194='Tabelas auxiliares'!$A$236,"INVESTIMENTO","ERRO - VERIFICAR"))))</f>
        <v>CUSTEIO</v>
      </c>
      <c r="S194" s="64">
        <f t="shared" si="5"/>
        <v>1700</v>
      </c>
      <c r="X194" s="44">
        <v>1700</v>
      </c>
    </row>
    <row r="195" spans="1:24" x14ac:dyDescent="0.25">
      <c r="A195" t="s">
        <v>3219</v>
      </c>
      <c r="B195" t="s">
        <v>3220</v>
      </c>
      <c r="C195" t="s">
        <v>630</v>
      </c>
      <c r="D195" t="s">
        <v>3816</v>
      </c>
      <c r="E195" t="s">
        <v>3817</v>
      </c>
      <c r="F195" t="s">
        <v>3818</v>
      </c>
      <c r="G195" t="s">
        <v>3819</v>
      </c>
      <c r="H195" t="s">
        <v>3221</v>
      </c>
      <c r="I195" t="s">
        <v>1458</v>
      </c>
      <c r="J195" t="s">
        <v>3222</v>
      </c>
      <c r="K195" t="s">
        <v>3223</v>
      </c>
      <c r="L195" t="s">
        <v>3224</v>
      </c>
      <c r="M195" t="s">
        <v>164</v>
      </c>
      <c r="N195" t="s">
        <v>3225</v>
      </c>
      <c r="O195" t="s">
        <v>985</v>
      </c>
      <c r="P195" t="s">
        <v>986</v>
      </c>
      <c r="Q195" s="51" t="str">
        <f t="shared" si="4"/>
        <v>3</v>
      </c>
      <c r="R195" s="51" t="str">
        <f>IF(M195="","",IF(AND(M195&lt;&gt;'Tabelas auxiliares'!$B$236,M195&lt;&gt;'Tabelas auxiliares'!$B$237,M195&lt;&gt;'Tabelas auxiliares'!$C$236,M195&lt;&gt;'Tabelas auxiliares'!$C$237,M195&lt;&gt;'Tabelas auxiliares'!$D$236),"FOLHA DE PESSOAL",IF(Q195='Tabelas auxiliares'!$A$237,"CUSTEIO",IF(Q195='Tabelas auxiliares'!$A$236,"INVESTIMENTO","ERRO - VERIFICAR"))))</f>
        <v>CUSTEIO</v>
      </c>
      <c r="S195" s="64">
        <f t="shared" si="5"/>
        <v>1700</v>
      </c>
      <c r="X195" s="44">
        <v>1700</v>
      </c>
    </row>
    <row r="196" spans="1:24" x14ac:dyDescent="0.25">
      <c r="A196" t="s">
        <v>3219</v>
      </c>
      <c r="B196" t="s">
        <v>3220</v>
      </c>
      <c r="C196" t="s">
        <v>630</v>
      </c>
      <c r="D196" t="s">
        <v>3820</v>
      </c>
      <c r="E196" t="s">
        <v>3821</v>
      </c>
      <c r="F196" t="s">
        <v>3822</v>
      </c>
      <c r="G196" t="s">
        <v>3823</v>
      </c>
      <c r="H196" t="s">
        <v>3221</v>
      </c>
      <c r="I196" t="s">
        <v>1458</v>
      </c>
      <c r="J196" t="s">
        <v>3222</v>
      </c>
      <c r="K196" t="s">
        <v>3223</v>
      </c>
      <c r="L196" t="s">
        <v>3224</v>
      </c>
      <c r="M196" t="s">
        <v>164</v>
      </c>
      <c r="N196" t="s">
        <v>3225</v>
      </c>
      <c r="O196" t="s">
        <v>1583</v>
      </c>
      <c r="P196" t="s">
        <v>1584</v>
      </c>
      <c r="Q196" s="51" t="str">
        <f t="shared" ref="Q196:Q259" si="6">LEFT(O196,1)</f>
        <v>3</v>
      </c>
      <c r="R196" s="51" t="str">
        <f>IF(M196="","",IF(AND(M196&lt;&gt;'Tabelas auxiliares'!$B$236,M196&lt;&gt;'Tabelas auxiliares'!$B$237,M196&lt;&gt;'Tabelas auxiliares'!$C$236,M196&lt;&gt;'Tabelas auxiliares'!$C$237,M196&lt;&gt;'Tabelas auxiliares'!$D$236),"FOLHA DE PESSOAL",IF(Q196='Tabelas auxiliares'!$A$237,"CUSTEIO",IF(Q196='Tabelas auxiliares'!$A$236,"INVESTIMENTO","ERRO - VERIFICAR"))))</f>
        <v>CUSTEIO</v>
      </c>
      <c r="S196" s="64">
        <f t="shared" si="5"/>
        <v>10491</v>
      </c>
      <c r="X196" s="44">
        <v>10491</v>
      </c>
    </row>
    <row r="197" spans="1:24" x14ac:dyDescent="0.25">
      <c r="A197" t="s">
        <v>3219</v>
      </c>
      <c r="B197" t="s">
        <v>3220</v>
      </c>
      <c r="C197" t="s">
        <v>1756</v>
      </c>
      <c r="D197" t="s">
        <v>3824</v>
      </c>
      <c r="E197" t="s">
        <v>3825</v>
      </c>
      <c r="F197" t="s">
        <v>3826</v>
      </c>
      <c r="G197" t="s">
        <v>3827</v>
      </c>
      <c r="H197" t="s">
        <v>3221</v>
      </c>
      <c r="I197" t="s">
        <v>1458</v>
      </c>
      <c r="J197" t="s">
        <v>3222</v>
      </c>
      <c r="K197" t="s">
        <v>3223</v>
      </c>
      <c r="L197" t="s">
        <v>3224</v>
      </c>
      <c r="M197" t="s">
        <v>164</v>
      </c>
      <c r="N197" t="s">
        <v>3225</v>
      </c>
      <c r="O197" t="s">
        <v>985</v>
      </c>
      <c r="P197" t="s">
        <v>986</v>
      </c>
      <c r="Q197" s="51" t="str">
        <f t="shared" si="6"/>
        <v>3</v>
      </c>
      <c r="R197" s="51" t="str">
        <f>IF(M197="","",IF(AND(M197&lt;&gt;'Tabelas auxiliares'!$B$236,M197&lt;&gt;'Tabelas auxiliares'!$B$237,M197&lt;&gt;'Tabelas auxiliares'!$C$236,M197&lt;&gt;'Tabelas auxiliares'!$C$237,M197&lt;&gt;'Tabelas auxiliares'!$D$236),"FOLHA DE PESSOAL",IF(Q197='Tabelas auxiliares'!$A$237,"CUSTEIO",IF(Q197='Tabelas auxiliares'!$A$236,"INVESTIMENTO","ERRO - VERIFICAR"))))</f>
        <v>CUSTEIO</v>
      </c>
      <c r="S197" s="64">
        <f t="shared" ref="S197:S260" si="7">IF(SUM(T197:X197)=0,"",SUM(T197:X197))</f>
        <v>850</v>
      </c>
      <c r="X197" s="44">
        <v>850</v>
      </c>
    </row>
    <row r="198" spans="1:24" x14ac:dyDescent="0.25">
      <c r="A198" t="s">
        <v>3219</v>
      </c>
      <c r="B198" t="s">
        <v>3220</v>
      </c>
      <c r="C198" t="s">
        <v>791</v>
      </c>
      <c r="D198" t="s">
        <v>3828</v>
      </c>
      <c r="E198" t="s">
        <v>3829</v>
      </c>
      <c r="F198" t="s">
        <v>3830</v>
      </c>
      <c r="G198" t="s">
        <v>165</v>
      </c>
      <c r="H198" t="s">
        <v>3221</v>
      </c>
      <c r="I198" t="s">
        <v>1458</v>
      </c>
      <c r="J198" t="s">
        <v>3222</v>
      </c>
      <c r="K198" t="s">
        <v>3223</v>
      </c>
      <c r="L198" t="s">
        <v>3224</v>
      </c>
      <c r="M198" t="s">
        <v>164</v>
      </c>
      <c r="N198" t="s">
        <v>3225</v>
      </c>
      <c r="O198" t="s">
        <v>985</v>
      </c>
      <c r="P198" t="s">
        <v>986</v>
      </c>
      <c r="Q198" s="51" t="str">
        <f t="shared" si="6"/>
        <v>3</v>
      </c>
      <c r="R198" s="51" t="str">
        <f>IF(M198="","",IF(AND(M198&lt;&gt;'Tabelas auxiliares'!$B$236,M198&lt;&gt;'Tabelas auxiliares'!$B$237,M198&lt;&gt;'Tabelas auxiliares'!$C$236,M198&lt;&gt;'Tabelas auxiliares'!$C$237,M198&lt;&gt;'Tabelas auxiliares'!$D$236),"FOLHA DE PESSOAL",IF(Q198='Tabelas auxiliares'!$A$237,"CUSTEIO",IF(Q198='Tabelas auxiliares'!$A$236,"INVESTIMENTO","ERRO - VERIFICAR"))))</f>
        <v>CUSTEIO</v>
      </c>
      <c r="S198" s="64">
        <f t="shared" si="7"/>
        <v>13752.74</v>
      </c>
      <c r="X198" s="44">
        <v>13752.74</v>
      </c>
    </row>
    <row r="199" spans="1:24" x14ac:dyDescent="0.25">
      <c r="A199" t="s">
        <v>3219</v>
      </c>
      <c r="B199" t="s">
        <v>3220</v>
      </c>
      <c r="C199" t="s">
        <v>791</v>
      </c>
      <c r="D199" t="s">
        <v>3831</v>
      </c>
      <c r="E199" t="s">
        <v>3832</v>
      </c>
      <c r="F199" t="s">
        <v>3833</v>
      </c>
      <c r="G199" t="s">
        <v>3834</v>
      </c>
      <c r="H199" t="s">
        <v>3221</v>
      </c>
      <c r="I199" t="s">
        <v>1458</v>
      </c>
      <c r="J199" t="s">
        <v>3222</v>
      </c>
      <c r="K199" t="s">
        <v>3223</v>
      </c>
      <c r="L199" t="s">
        <v>3224</v>
      </c>
      <c r="M199" t="s">
        <v>164</v>
      </c>
      <c r="N199" t="s">
        <v>3225</v>
      </c>
      <c r="O199" t="s">
        <v>985</v>
      </c>
      <c r="P199" t="s">
        <v>986</v>
      </c>
      <c r="Q199" s="51" t="str">
        <f t="shared" si="6"/>
        <v>3</v>
      </c>
      <c r="R199" s="51" t="str">
        <f>IF(M199="","",IF(AND(M199&lt;&gt;'Tabelas auxiliares'!$B$236,M199&lt;&gt;'Tabelas auxiliares'!$B$237,M199&lt;&gt;'Tabelas auxiliares'!$C$236,M199&lt;&gt;'Tabelas auxiliares'!$C$237,M199&lt;&gt;'Tabelas auxiliares'!$D$236),"FOLHA DE PESSOAL",IF(Q199='Tabelas auxiliares'!$A$237,"CUSTEIO",IF(Q199='Tabelas auxiliares'!$A$236,"INVESTIMENTO","ERRO - VERIFICAR"))))</f>
        <v>CUSTEIO</v>
      </c>
      <c r="S199" s="64">
        <f t="shared" si="7"/>
        <v>1610</v>
      </c>
      <c r="X199" s="44">
        <v>1610</v>
      </c>
    </row>
    <row r="200" spans="1:24" x14ac:dyDescent="0.25">
      <c r="A200" t="s">
        <v>3219</v>
      </c>
      <c r="B200" t="s">
        <v>3220</v>
      </c>
      <c r="C200" t="s">
        <v>791</v>
      </c>
      <c r="D200" t="s">
        <v>3835</v>
      </c>
      <c r="E200" t="s">
        <v>3836</v>
      </c>
      <c r="F200" t="s">
        <v>3837</v>
      </c>
      <c r="G200" t="s">
        <v>3838</v>
      </c>
      <c r="H200" t="s">
        <v>3221</v>
      </c>
      <c r="I200" t="s">
        <v>1458</v>
      </c>
      <c r="J200" t="s">
        <v>3222</v>
      </c>
      <c r="K200" t="s">
        <v>3223</v>
      </c>
      <c r="L200" t="s">
        <v>3224</v>
      </c>
      <c r="M200" t="s">
        <v>164</v>
      </c>
      <c r="N200" t="s">
        <v>3225</v>
      </c>
      <c r="O200" t="s">
        <v>1583</v>
      </c>
      <c r="P200" t="s">
        <v>1584</v>
      </c>
      <c r="Q200" s="51" t="str">
        <f t="shared" si="6"/>
        <v>3</v>
      </c>
      <c r="R200" s="51" t="str">
        <f>IF(M200="","",IF(AND(M200&lt;&gt;'Tabelas auxiliares'!$B$236,M200&lt;&gt;'Tabelas auxiliares'!$B$237,M200&lt;&gt;'Tabelas auxiliares'!$C$236,M200&lt;&gt;'Tabelas auxiliares'!$C$237,M200&lt;&gt;'Tabelas auxiliares'!$D$236),"FOLHA DE PESSOAL",IF(Q200='Tabelas auxiliares'!$A$237,"CUSTEIO",IF(Q200='Tabelas auxiliares'!$A$236,"INVESTIMENTO","ERRO - VERIFICAR"))))</f>
        <v>CUSTEIO</v>
      </c>
      <c r="S200" s="64">
        <f t="shared" si="7"/>
        <v>280</v>
      </c>
      <c r="X200" s="44">
        <v>280</v>
      </c>
    </row>
    <row r="201" spans="1:24" x14ac:dyDescent="0.25">
      <c r="A201" t="s">
        <v>3219</v>
      </c>
      <c r="B201" t="s">
        <v>3220</v>
      </c>
      <c r="C201" t="s">
        <v>791</v>
      </c>
      <c r="D201" t="s">
        <v>3839</v>
      </c>
      <c r="E201" t="s">
        <v>3840</v>
      </c>
      <c r="F201" t="s">
        <v>3841</v>
      </c>
      <c r="G201" t="s">
        <v>3313</v>
      </c>
      <c r="H201" t="s">
        <v>3221</v>
      </c>
      <c r="I201" t="s">
        <v>1458</v>
      </c>
      <c r="J201" t="s">
        <v>3222</v>
      </c>
      <c r="K201" t="s">
        <v>3223</v>
      </c>
      <c r="L201" t="s">
        <v>3224</v>
      </c>
      <c r="M201" t="s">
        <v>164</v>
      </c>
      <c r="N201" t="s">
        <v>3225</v>
      </c>
      <c r="O201" t="s">
        <v>985</v>
      </c>
      <c r="P201" t="s">
        <v>986</v>
      </c>
      <c r="Q201" s="51" t="str">
        <f t="shared" si="6"/>
        <v>3</v>
      </c>
      <c r="R201" s="51" t="str">
        <f>IF(M201="","",IF(AND(M201&lt;&gt;'Tabelas auxiliares'!$B$236,M201&lt;&gt;'Tabelas auxiliares'!$B$237,M201&lt;&gt;'Tabelas auxiliares'!$C$236,M201&lt;&gt;'Tabelas auxiliares'!$C$237,M201&lt;&gt;'Tabelas auxiliares'!$D$236),"FOLHA DE PESSOAL",IF(Q201='Tabelas auxiliares'!$A$237,"CUSTEIO",IF(Q201='Tabelas auxiliares'!$A$236,"INVESTIMENTO","ERRO - VERIFICAR"))))</f>
        <v>CUSTEIO</v>
      </c>
      <c r="S201" s="64">
        <f t="shared" si="7"/>
        <v>1835</v>
      </c>
      <c r="X201" s="44">
        <v>1835</v>
      </c>
    </row>
    <row r="202" spans="1:24" x14ac:dyDescent="0.25">
      <c r="A202" t="s">
        <v>3219</v>
      </c>
      <c r="B202" t="s">
        <v>3220</v>
      </c>
      <c r="C202" t="s">
        <v>2181</v>
      </c>
      <c r="D202" t="s">
        <v>3842</v>
      </c>
      <c r="E202" t="s">
        <v>3843</v>
      </c>
      <c r="F202" t="s">
        <v>3844</v>
      </c>
      <c r="G202" t="s">
        <v>3845</v>
      </c>
      <c r="H202" t="s">
        <v>3221</v>
      </c>
      <c r="I202" t="s">
        <v>1458</v>
      </c>
      <c r="J202" t="s">
        <v>3222</v>
      </c>
      <c r="K202" t="s">
        <v>3223</v>
      </c>
      <c r="L202" t="s">
        <v>3224</v>
      </c>
      <c r="M202" t="s">
        <v>164</v>
      </c>
      <c r="N202" t="s">
        <v>3225</v>
      </c>
      <c r="O202" t="s">
        <v>985</v>
      </c>
      <c r="P202" t="s">
        <v>986</v>
      </c>
      <c r="Q202" s="51" t="str">
        <f t="shared" si="6"/>
        <v>3</v>
      </c>
      <c r="R202" s="51" t="str">
        <f>IF(M202="","",IF(AND(M202&lt;&gt;'Tabelas auxiliares'!$B$236,M202&lt;&gt;'Tabelas auxiliares'!$B$237,M202&lt;&gt;'Tabelas auxiliares'!$C$236,M202&lt;&gt;'Tabelas auxiliares'!$C$237,M202&lt;&gt;'Tabelas auxiliares'!$D$236),"FOLHA DE PESSOAL",IF(Q202='Tabelas auxiliares'!$A$237,"CUSTEIO",IF(Q202='Tabelas auxiliares'!$A$236,"INVESTIMENTO","ERRO - VERIFICAR"))))</f>
        <v>CUSTEIO</v>
      </c>
      <c r="S202" s="64">
        <f t="shared" si="7"/>
        <v>5100.5600000000004</v>
      </c>
      <c r="X202" s="44">
        <v>5100.5600000000004</v>
      </c>
    </row>
    <row r="203" spans="1:24" x14ac:dyDescent="0.25">
      <c r="A203" t="s">
        <v>3219</v>
      </c>
      <c r="B203" t="s">
        <v>3220</v>
      </c>
      <c r="C203" t="s">
        <v>2181</v>
      </c>
      <c r="D203" t="s">
        <v>3846</v>
      </c>
      <c r="E203" t="s">
        <v>3847</v>
      </c>
      <c r="F203" t="s">
        <v>3848</v>
      </c>
      <c r="G203" t="s">
        <v>3849</v>
      </c>
      <c r="H203" t="s">
        <v>3221</v>
      </c>
      <c r="I203" t="s">
        <v>1458</v>
      </c>
      <c r="J203" t="s">
        <v>3222</v>
      </c>
      <c r="K203" t="s">
        <v>3223</v>
      </c>
      <c r="L203" t="s">
        <v>3224</v>
      </c>
      <c r="M203" t="s">
        <v>164</v>
      </c>
      <c r="N203" t="s">
        <v>3225</v>
      </c>
      <c r="O203" t="s">
        <v>985</v>
      </c>
      <c r="P203" t="s">
        <v>986</v>
      </c>
      <c r="Q203" s="51" t="str">
        <f t="shared" si="6"/>
        <v>3</v>
      </c>
      <c r="R203" s="51" t="str">
        <f>IF(M203="","",IF(AND(M203&lt;&gt;'Tabelas auxiliares'!$B$236,M203&lt;&gt;'Tabelas auxiliares'!$B$237,M203&lt;&gt;'Tabelas auxiliares'!$C$236,M203&lt;&gt;'Tabelas auxiliares'!$C$237,M203&lt;&gt;'Tabelas auxiliares'!$D$236),"FOLHA DE PESSOAL",IF(Q203='Tabelas auxiliares'!$A$237,"CUSTEIO",IF(Q203='Tabelas auxiliares'!$A$236,"INVESTIMENTO","ERRO - VERIFICAR"))))</f>
        <v>CUSTEIO</v>
      </c>
      <c r="S203" s="64">
        <f t="shared" si="7"/>
        <v>2340</v>
      </c>
      <c r="X203" s="44">
        <v>2340</v>
      </c>
    </row>
    <row r="204" spans="1:24" x14ac:dyDescent="0.25">
      <c r="A204" t="s">
        <v>3219</v>
      </c>
      <c r="B204" t="s">
        <v>3220</v>
      </c>
      <c r="C204" t="s">
        <v>2181</v>
      </c>
      <c r="D204" t="s">
        <v>3850</v>
      </c>
      <c r="E204" t="s">
        <v>3851</v>
      </c>
      <c r="F204" t="s">
        <v>3852</v>
      </c>
      <c r="G204" t="s">
        <v>3426</v>
      </c>
      <c r="H204" t="s">
        <v>3221</v>
      </c>
      <c r="I204" t="s">
        <v>1458</v>
      </c>
      <c r="J204" t="s">
        <v>3222</v>
      </c>
      <c r="K204" t="s">
        <v>3223</v>
      </c>
      <c r="L204" t="s">
        <v>3224</v>
      </c>
      <c r="M204" t="s">
        <v>164</v>
      </c>
      <c r="N204" t="s">
        <v>3225</v>
      </c>
      <c r="O204" t="s">
        <v>985</v>
      </c>
      <c r="P204" t="s">
        <v>986</v>
      </c>
      <c r="Q204" s="51" t="str">
        <f t="shared" si="6"/>
        <v>3</v>
      </c>
      <c r="R204" s="51" t="str">
        <f>IF(M204="","",IF(AND(M204&lt;&gt;'Tabelas auxiliares'!$B$236,M204&lt;&gt;'Tabelas auxiliares'!$B$237,M204&lt;&gt;'Tabelas auxiliares'!$C$236,M204&lt;&gt;'Tabelas auxiliares'!$C$237,M204&lt;&gt;'Tabelas auxiliares'!$D$236),"FOLHA DE PESSOAL",IF(Q204='Tabelas auxiliares'!$A$237,"CUSTEIO",IF(Q204='Tabelas auxiliares'!$A$236,"INVESTIMENTO","ERRO - VERIFICAR"))))</f>
        <v>CUSTEIO</v>
      </c>
      <c r="S204" s="64">
        <f t="shared" si="7"/>
        <v>1060</v>
      </c>
      <c r="X204" s="44">
        <v>1060</v>
      </c>
    </row>
    <row r="205" spans="1:24" x14ac:dyDescent="0.25">
      <c r="A205" t="s">
        <v>3219</v>
      </c>
      <c r="B205" t="s">
        <v>3220</v>
      </c>
      <c r="C205" t="s">
        <v>2181</v>
      </c>
      <c r="D205" t="s">
        <v>3853</v>
      </c>
      <c r="E205" t="s">
        <v>3854</v>
      </c>
      <c r="F205" t="s">
        <v>3855</v>
      </c>
      <c r="G205" t="s">
        <v>165</v>
      </c>
      <c r="H205" t="s">
        <v>3221</v>
      </c>
      <c r="I205" t="s">
        <v>1458</v>
      </c>
      <c r="J205" t="s">
        <v>3222</v>
      </c>
      <c r="K205" t="s">
        <v>3223</v>
      </c>
      <c r="L205" t="s">
        <v>3224</v>
      </c>
      <c r="M205" t="s">
        <v>164</v>
      </c>
      <c r="N205" t="s">
        <v>3225</v>
      </c>
      <c r="O205" t="s">
        <v>985</v>
      </c>
      <c r="P205" t="s">
        <v>986</v>
      </c>
      <c r="Q205" s="51" t="str">
        <f t="shared" si="6"/>
        <v>3</v>
      </c>
      <c r="R205" s="51" t="str">
        <f>IF(M205="","",IF(AND(M205&lt;&gt;'Tabelas auxiliares'!$B$236,M205&lt;&gt;'Tabelas auxiliares'!$B$237,M205&lt;&gt;'Tabelas auxiliares'!$C$236,M205&lt;&gt;'Tabelas auxiliares'!$C$237,M205&lt;&gt;'Tabelas auxiliares'!$D$236),"FOLHA DE PESSOAL",IF(Q205='Tabelas auxiliares'!$A$237,"CUSTEIO",IF(Q205='Tabelas auxiliares'!$A$236,"INVESTIMENTO","ERRO - VERIFICAR"))))</f>
        <v>CUSTEIO</v>
      </c>
      <c r="S205" s="64">
        <f t="shared" si="7"/>
        <v>2100</v>
      </c>
      <c r="X205" s="44">
        <v>2100</v>
      </c>
    </row>
    <row r="206" spans="1:24" x14ac:dyDescent="0.25">
      <c r="A206" t="s">
        <v>3219</v>
      </c>
      <c r="B206" t="s">
        <v>3220</v>
      </c>
      <c r="C206" t="s">
        <v>2181</v>
      </c>
      <c r="D206" t="s">
        <v>3856</v>
      </c>
      <c r="E206" t="s">
        <v>3857</v>
      </c>
      <c r="F206" t="s">
        <v>3858</v>
      </c>
      <c r="G206" t="s">
        <v>3859</v>
      </c>
      <c r="H206" t="s">
        <v>3221</v>
      </c>
      <c r="I206" t="s">
        <v>1458</v>
      </c>
      <c r="J206" t="s">
        <v>3222</v>
      </c>
      <c r="K206" t="s">
        <v>3223</v>
      </c>
      <c r="L206" t="s">
        <v>3224</v>
      </c>
      <c r="M206" t="s">
        <v>164</v>
      </c>
      <c r="N206" t="s">
        <v>3225</v>
      </c>
      <c r="O206" t="s">
        <v>985</v>
      </c>
      <c r="P206" t="s">
        <v>986</v>
      </c>
      <c r="Q206" s="51" t="str">
        <f t="shared" si="6"/>
        <v>3</v>
      </c>
      <c r="R206" s="51" t="str">
        <f>IF(M206="","",IF(AND(M206&lt;&gt;'Tabelas auxiliares'!$B$236,M206&lt;&gt;'Tabelas auxiliares'!$B$237,M206&lt;&gt;'Tabelas auxiliares'!$C$236,M206&lt;&gt;'Tabelas auxiliares'!$C$237,M206&lt;&gt;'Tabelas auxiliares'!$D$236),"FOLHA DE PESSOAL",IF(Q206='Tabelas auxiliares'!$A$237,"CUSTEIO",IF(Q206='Tabelas auxiliares'!$A$236,"INVESTIMENTO","ERRO - VERIFICAR"))))</f>
        <v>CUSTEIO</v>
      </c>
      <c r="S206" s="64">
        <f t="shared" si="7"/>
        <v>3000</v>
      </c>
      <c r="X206" s="44">
        <v>3000</v>
      </c>
    </row>
    <row r="207" spans="1:24" x14ac:dyDescent="0.25">
      <c r="A207" t="s">
        <v>3219</v>
      </c>
      <c r="B207" t="s">
        <v>3220</v>
      </c>
      <c r="C207" t="s">
        <v>3860</v>
      </c>
      <c r="D207" t="s">
        <v>3861</v>
      </c>
      <c r="E207" t="s">
        <v>3862</v>
      </c>
      <c r="F207" t="s">
        <v>3863</v>
      </c>
      <c r="G207" t="s">
        <v>3864</v>
      </c>
      <c r="H207" t="s">
        <v>3221</v>
      </c>
      <c r="I207" t="s">
        <v>1458</v>
      </c>
      <c r="J207" t="s">
        <v>3222</v>
      </c>
      <c r="K207" t="s">
        <v>3223</v>
      </c>
      <c r="L207" t="s">
        <v>3224</v>
      </c>
      <c r="M207" t="s">
        <v>164</v>
      </c>
      <c r="N207" t="s">
        <v>3225</v>
      </c>
      <c r="O207" t="s">
        <v>985</v>
      </c>
      <c r="P207" t="s">
        <v>986</v>
      </c>
      <c r="Q207" s="51" t="str">
        <f t="shared" si="6"/>
        <v>3</v>
      </c>
      <c r="R207" s="51" t="str">
        <f>IF(M207="","",IF(AND(M207&lt;&gt;'Tabelas auxiliares'!$B$236,M207&lt;&gt;'Tabelas auxiliares'!$B$237,M207&lt;&gt;'Tabelas auxiliares'!$C$236,M207&lt;&gt;'Tabelas auxiliares'!$C$237,M207&lt;&gt;'Tabelas auxiliares'!$D$236),"FOLHA DE PESSOAL",IF(Q207='Tabelas auxiliares'!$A$237,"CUSTEIO",IF(Q207='Tabelas auxiliares'!$A$236,"INVESTIMENTO","ERRO - VERIFICAR"))))</f>
        <v>CUSTEIO</v>
      </c>
      <c r="S207" s="64">
        <f t="shared" si="7"/>
        <v>1050</v>
      </c>
      <c r="X207" s="44">
        <v>1050</v>
      </c>
    </row>
    <row r="208" spans="1:24" x14ac:dyDescent="0.25">
      <c r="A208" t="s">
        <v>3219</v>
      </c>
      <c r="B208" t="s">
        <v>3220</v>
      </c>
      <c r="C208" t="s">
        <v>3860</v>
      </c>
      <c r="D208" t="s">
        <v>3865</v>
      </c>
      <c r="E208" t="s">
        <v>3866</v>
      </c>
      <c r="F208" t="s">
        <v>3867</v>
      </c>
      <c r="G208" t="s">
        <v>3868</v>
      </c>
      <c r="H208" t="s">
        <v>3221</v>
      </c>
      <c r="I208" t="s">
        <v>1458</v>
      </c>
      <c r="J208" t="s">
        <v>3222</v>
      </c>
      <c r="K208" t="s">
        <v>3223</v>
      </c>
      <c r="L208" t="s">
        <v>3224</v>
      </c>
      <c r="M208" t="s">
        <v>164</v>
      </c>
      <c r="N208" t="s">
        <v>3225</v>
      </c>
      <c r="O208" t="s">
        <v>985</v>
      </c>
      <c r="P208" t="s">
        <v>986</v>
      </c>
      <c r="Q208" s="51" t="str">
        <f t="shared" si="6"/>
        <v>3</v>
      </c>
      <c r="R208" s="51" t="str">
        <f>IF(M208="","",IF(AND(M208&lt;&gt;'Tabelas auxiliares'!$B$236,M208&lt;&gt;'Tabelas auxiliares'!$B$237,M208&lt;&gt;'Tabelas auxiliares'!$C$236,M208&lt;&gt;'Tabelas auxiliares'!$C$237,M208&lt;&gt;'Tabelas auxiliares'!$D$236),"FOLHA DE PESSOAL",IF(Q208='Tabelas auxiliares'!$A$237,"CUSTEIO",IF(Q208='Tabelas auxiliares'!$A$236,"INVESTIMENTO","ERRO - VERIFICAR"))))</f>
        <v>CUSTEIO</v>
      </c>
      <c r="S208" s="64">
        <f t="shared" si="7"/>
        <v>3747.15</v>
      </c>
      <c r="X208" s="44">
        <v>3747.15</v>
      </c>
    </row>
    <row r="209" spans="1:24" x14ac:dyDescent="0.25">
      <c r="A209" t="s">
        <v>3219</v>
      </c>
      <c r="B209" t="s">
        <v>3220</v>
      </c>
      <c r="C209" t="s">
        <v>3860</v>
      </c>
      <c r="D209" t="s">
        <v>3869</v>
      </c>
      <c r="E209" t="s">
        <v>3870</v>
      </c>
      <c r="F209" t="s">
        <v>3871</v>
      </c>
      <c r="G209" t="s">
        <v>165</v>
      </c>
      <c r="H209" t="s">
        <v>3221</v>
      </c>
      <c r="I209" t="s">
        <v>1458</v>
      </c>
      <c r="J209" t="s">
        <v>3222</v>
      </c>
      <c r="K209" t="s">
        <v>3223</v>
      </c>
      <c r="L209" t="s">
        <v>3224</v>
      </c>
      <c r="M209" t="s">
        <v>164</v>
      </c>
      <c r="N209" t="s">
        <v>3225</v>
      </c>
      <c r="O209" t="s">
        <v>985</v>
      </c>
      <c r="P209" t="s">
        <v>986</v>
      </c>
      <c r="Q209" s="51" t="str">
        <f t="shared" si="6"/>
        <v>3</v>
      </c>
      <c r="R209" s="51" t="str">
        <f>IF(M209="","",IF(AND(M209&lt;&gt;'Tabelas auxiliares'!$B$236,M209&lt;&gt;'Tabelas auxiliares'!$B$237,M209&lt;&gt;'Tabelas auxiliares'!$C$236,M209&lt;&gt;'Tabelas auxiliares'!$C$237,M209&lt;&gt;'Tabelas auxiliares'!$D$236),"FOLHA DE PESSOAL",IF(Q209='Tabelas auxiliares'!$A$237,"CUSTEIO",IF(Q209='Tabelas auxiliares'!$A$236,"INVESTIMENTO","ERRO - VERIFICAR"))))</f>
        <v>CUSTEIO</v>
      </c>
      <c r="S209" s="64">
        <f t="shared" si="7"/>
        <v>3050</v>
      </c>
      <c r="X209" s="44">
        <v>3050</v>
      </c>
    </row>
    <row r="210" spans="1:24" x14ac:dyDescent="0.25">
      <c r="A210" t="s">
        <v>3219</v>
      </c>
      <c r="B210" t="s">
        <v>3220</v>
      </c>
      <c r="C210" t="s">
        <v>3860</v>
      </c>
      <c r="D210" t="s">
        <v>3872</v>
      </c>
      <c r="E210" t="s">
        <v>3873</v>
      </c>
      <c r="F210" t="s">
        <v>3874</v>
      </c>
      <c r="G210" t="s">
        <v>3426</v>
      </c>
      <c r="H210" t="s">
        <v>3221</v>
      </c>
      <c r="I210" t="s">
        <v>1458</v>
      </c>
      <c r="J210" t="s">
        <v>3222</v>
      </c>
      <c r="K210" t="s">
        <v>3223</v>
      </c>
      <c r="L210" t="s">
        <v>3224</v>
      </c>
      <c r="M210" t="s">
        <v>164</v>
      </c>
      <c r="N210" t="s">
        <v>3225</v>
      </c>
      <c r="O210" t="s">
        <v>985</v>
      </c>
      <c r="P210" t="s">
        <v>986</v>
      </c>
      <c r="Q210" s="51" t="str">
        <f t="shared" si="6"/>
        <v>3</v>
      </c>
      <c r="R210" s="51" t="str">
        <f>IF(M210="","",IF(AND(M210&lt;&gt;'Tabelas auxiliares'!$B$236,M210&lt;&gt;'Tabelas auxiliares'!$B$237,M210&lt;&gt;'Tabelas auxiliares'!$C$236,M210&lt;&gt;'Tabelas auxiliares'!$C$237,M210&lt;&gt;'Tabelas auxiliares'!$D$236),"FOLHA DE PESSOAL",IF(Q210='Tabelas auxiliares'!$A$237,"CUSTEIO",IF(Q210='Tabelas auxiliares'!$A$236,"INVESTIMENTO","ERRO - VERIFICAR"))))</f>
        <v>CUSTEIO</v>
      </c>
      <c r="S210" s="64">
        <f t="shared" si="7"/>
        <v>1060</v>
      </c>
      <c r="X210" s="44">
        <v>1060</v>
      </c>
    </row>
    <row r="211" spans="1:24" x14ac:dyDescent="0.25">
      <c r="A211" t="s">
        <v>3219</v>
      </c>
      <c r="B211" t="s">
        <v>3220</v>
      </c>
      <c r="C211" t="s">
        <v>3860</v>
      </c>
      <c r="D211" t="s">
        <v>3875</v>
      </c>
      <c r="E211" t="s">
        <v>3876</v>
      </c>
      <c r="F211" t="s">
        <v>3877</v>
      </c>
      <c r="G211" t="s">
        <v>3426</v>
      </c>
      <c r="H211" t="s">
        <v>3221</v>
      </c>
      <c r="I211" t="s">
        <v>1458</v>
      </c>
      <c r="J211" t="s">
        <v>3222</v>
      </c>
      <c r="K211" t="s">
        <v>3223</v>
      </c>
      <c r="L211" t="s">
        <v>3224</v>
      </c>
      <c r="M211" t="s">
        <v>164</v>
      </c>
      <c r="N211" t="s">
        <v>3225</v>
      </c>
      <c r="O211" t="s">
        <v>985</v>
      </c>
      <c r="P211" t="s">
        <v>986</v>
      </c>
      <c r="Q211" s="51" t="str">
        <f t="shared" si="6"/>
        <v>3</v>
      </c>
      <c r="R211" s="51" t="str">
        <f>IF(M211="","",IF(AND(M211&lt;&gt;'Tabelas auxiliares'!$B$236,M211&lt;&gt;'Tabelas auxiliares'!$B$237,M211&lt;&gt;'Tabelas auxiliares'!$C$236,M211&lt;&gt;'Tabelas auxiliares'!$C$237,M211&lt;&gt;'Tabelas auxiliares'!$D$236),"FOLHA DE PESSOAL",IF(Q211='Tabelas auxiliares'!$A$237,"CUSTEIO",IF(Q211='Tabelas auxiliares'!$A$236,"INVESTIMENTO","ERRO - VERIFICAR"))))</f>
        <v>CUSTEIO</v>
      </c>
      <c r="S211" s="64">
        <f t="shared" si="7"/>
        <v>1400</v>
      </c>
      <c r="X211" s="44">
        <v>1400</v>
      </c>
    </row>
    <row r="212" spans="1:24" x14ac:dyDescent="0.25">
      <c r="A212" t="s">
        <v>3219</v>
      </c>
      <c r="B212" t="s">
        <v>3220</v>
      </c>
      <c r="C212" t="s">
        <v>3860</v>
      </c>
      <c r="D212" t="s">
        <v>3878</v>
      </c>
      <c r="E212" t="s">
        <v>3879</v>
      </c>
      <c r="F212" t="s">
        <v>3880</v>
      </c>
      <c r="G212" t="s">
        <v>3881</v>
      </c>
      <c r="H212" t="s">
        <v>3221</v>
      </c>
      <c r="I212" t="s">
        <v>1458</v>
      </c>
      <c r="J212" t="s">
        <v>3222</v>
      </c>
      <c r="K212" t="s">
        <v>3223</v>
      </c>
      <c r="L212" t="s">
        <v>3224</v>
      </c>
      <c r="M212" t="s">
        <v>164</v>
      </c>
      <c r="N212" t="s">
        <v>3225</v>
      </c>
      <c r="O212" t="s">
        <v>985</v>
      </c>
      <c r="P212" t="s">
        <v>986</v>
      </c>
      <c r="Q212" s="51" t="str">
        <f t="shared" si="6"/>
        <v>3</v>
      </c>
      <c r="R212" s="51" t="str">
        <f>IF(M212="","",IF(AND(M212&lt;&gt;'Tabelas auxiliares'!$B$236,M212&lt;&gt;'Tabelas auxiliares'!$B$237,M212&lt;&gt;'Tabelas auxiliares'!$C$236,M212&lt;&gt;'Tabelas auxiliares'!$C$237,M212&lt;&gt;'Tabelas auxiliares'!$D$236),"FOLHA DE PESSOAL",IF(Q212='Tabelas auxiliares'!$A$237,"CUSTEIO",IF(Q212='Tabelas auxiliares'!$A$236,"INVESTIMENTO","ERRO - VERIFICAR"))))</f>
        <v>CUSTEIO</v>
      </c>
      <c r="S212" s="64">
        <f t="shared" si="7"/>
        <v>2400</v>
      </c>
      <c r="X212" s="44">
        <v>2400</v>
      </c>
    </row>
    <row r="213" spans="1:24" x14ac:dyDescent="0.25">
      <c r="A213" t="s">
        <v>3219</v>
      </c>
      <c r="B213" t="s">
        <v>3220</v>
      </c>
      <c r="C213" t="s">
        <v>3860</v>
      </c>
      <c r="D213" t="s">
        <v>3882</v>
      </c>
      <c r="E213" t="s">
        <v>3883</v>
      </c>
      <c r="F213" t="s">
        <v>3884</v>
      </c>
      <c r="G213" t="s">
        <v>3885</v>
      </c>
      <c r="H213" t="s">
        <v>3221</v>
      </c>
      <c r="I213" t="s">
        <v>1458</v>
      </c>
      <c r="J213" t="s">
        <v>3222</v>
      </c>
      <c r="K213" t="s">
        <v>3223</v>
      </c>
      <c r="L213" t="s">
        <v>3224</v>
      </c>
      <c r="M213" t="s">
        <v>164</v>
      </c>
      <c r="N213" t="s">
        <v>3225</v>
      </c>
      <c r="O213" t="s">
        <v>985</v>
      </c>
      <c r="P213" t="s">
        <v>986</v>
      </c>
      <c r="Q213" s="51" t="str">
        <f t="shared" si="6"/>
        <v>3</v>
      </c>
      <c r="R213" s="51" t="str">
        <f>IF(M213="","",IF(AND(M213&lt;&gt;'Tabelas auxiliares'!$B$236,M213&lt;&gt;'Tabelas auxiliares'!$B$237,M213&lt;&gt;'Tabelas auxiliares'!$C$236,M213&lt;&gt;'Tabelas auxiliares'!$C$237,M213&lt;&gt;'Tabelas auxiliares'!$D$236),"FOLHA DE PESSOAL",IF(Q213='Tabelas auxiliares'!$A$237,"CUSTEIO",IF(Q213='Tabelas auxiliares'!$A$236,"INVESTIMENTO","ERRO - VERIFICAR"))))</f>
        <v>CUSTEIO</v>
      </c>
      <c r="S213" s="64">
        <f t="shared" si="7"/>
        <v>2785</v>
      </c>
      <c r="X213" s="44">
        <v>2785</v>
      </c>
    </row>
    <row r="214" spans="1:24" x14ac:dyDescent="0.25">
      <c r="A214" t="s">
        <v>3219</v>
      </c>
      <c r="B214" t="s">
        <v>3220</v>
      </c>
      <c r="C214" t="s">
        <v>1190</v>
      </c>
      <c r="D214" t="s">
        <v>3886</v>
      </c>
      <c r="E214" t="s">
        <v>3887</v>
      </c>
      <c r="F214" t="s">
        <v>3888</v>
      </c>
      <c r="G214" t="s">
        <v>3889</v>
      </c>
      <c r="H214" t="s">
        <v>3221</v>
      </c>
      <c r="I214" t="s">
        <v>1458</v>
      </c>
      <c r="J214" t="s">
        <v>3222</v>
      </c>
      <c r="K214" t="s">
        <v>3223</v>
      </c>
      <c r="L214" t="s">
        <v>3224</v>
      </c>
      <c r="M214" t="s">
        <v>164</v>
      </c>
      <c r="N214" t="s">
        <v>3225</v>
      </c>
      <c r="O214" t="s">
        <v>1583</v>
      </c>
      <c r="P214" t="s">
        <v>1584</v>
      </c>
      <c r="Q214" s="51" t="str">
        <f t="shared" si="6"/>
        <v>3</v>
      </c>
      <c r="R214" s="51" t="str">
        <f>IF(M214="","",IF(AND(M214&lt;&gt;'Tabelas auxiliares'!$B$236,M214&lt;&gt;'Tabelas auxiliares'!$B$237,M214&lt;&gt;'Tabelas auxiliares'!$C$236,M214&lt;&gt;'Tabelas auxiliares'!$C$237,M214&lt;&gt;'Tabelas auxiliares'!$D$236),"FOLHA DE PESSOAL",IF(Q214='Tabelas auxiliares'!$A$237,"CUSTEIO",IF(Q214='Tabelas auxiliares'!$A$236,"INVESTIMENTO","ERRO - VERIFICAR"))))</f>
        <v>CUSTEIO</v>
      </c>
      <c r="S214" s="64">
        <f t="shared" si="7"/>
        <v>1627.71</v>
      </c>
      <c r="X214" s="44">
        <v>1627.71</v>
      </c>
    </row>
    <row r="215" spans="1:24" x14ac:dyDescent="0.25">
      <c r="A215" t="s">
        <v>3219</v>
      </c>
      <c r="B215" t="s">
        <v>3220</v>
      </c>
      <c r="C215" t="s">
        <v>596</v>
      </c>
      <c r="D215" t="s">
        <v>3890</v>
      </c>
      <c r="E215" t="s">
        <v>3891</v>
      </c>
      <c r="F215" t="s">
        <v>3892</v>
      </c>
      <c r="G215" t="s">
        <v>3893</v>
      </c>
      <c r="H215" t="s">
        <v>3221</v>
      </c>
      <c r="I215" t="s">
        <v>1458</v>
      </c>
      <c r="J215" t="s">
        <v>3222</v>
      </c>
      <c r="K215" t="s">
        <v>3223</v>
      </c>
      <c r="L215" t="s">
        <v>3224</v>
      </c>
      <c r="M215" t="s">
        <v>164</v>
      </c>
      <c r="N215" t="s">
        <v>3225</v>
      </c>
      <c r="O215" t="s">
        <v>985</v>
      </c>
      <c r="P215" t="s">
        <v>986</v>
      </c>
      <c r="Q215" s="51" t="str">
        <f t="shared" si="6"/>
        <v>3</v>
      </c>
      <c r="R215" s="51" t="str">
        <f>IF(M215="","",IF(AND(M215&lt;&gt;'Tabelas auxiliares'!$B$236,M215&lt;&gt;'Tabelas auxiliares'!$B$237,M215&lt;&gt;'Tabelas auxiliares'!$C$236,M215&lt;&gt;'Tabelas auxiliares'!$C$237,M215&lt;&gt;'Tabelas auxiliares'!$D$236),"FOLHA DE PESSOAL",IF(Q215='Tabelas auxiliares'!$A$237,"CUSTEIO",IF(Q215='Tabelas auxiliares'!$A$236,"INVESTIMENTO","ERRO - VERIFICAR"))))</f>
        <v>CUSTEIO</v>
      </c>
      <c r="S215" s="64">
        <f t="shared" si="7"/>
        <v>2400</v>
      </c>
      <c r="X215" s="44">
        <v>2400</v>
      </c>
    </row>
    <row r="216" spans="1:24" x14ac:dyDescent="0.25">
      <c r="A216" t="s">
        <v>3219</v>
      </c>
      <c r="B216" t="s">
        <v>3220</v>
      </c>
      <c r="C216" t="s">
        <v>801</v>
      </c>
      <c r="D216" t="s">
        <v>3894</v>
      </c>
      <c r="E216" t="s">
        <v>3895</v>
      </c>
      <c r="F216" t="s">
        <v>3896</v>
      </c>
      <c r="G216" t="s">
        <v>3897</v>
      </c>
      <c r="H216" t="s">
        <v>3221</v>
      </c>
      <c r="I216" t="s">
        <v>1458</v>
      </c>
      <c r="J216" t="s">
        <v>3222</v>
      </c>
      <c r="K216" t="s">
        <v>3223</v>
      </c>
      <c r="L216" t="s">
        <v>3224</v>
      </c>
      <c r="M216" t="s">
        <v>164</v>
      </c>
      <c r="N216" t="s">
        <v>3225</v>
      </c>
      <c r="O216" t="s">
        <v>985</v>
      </c>
      <c r="P216" t="s">
        <v>986</v>
      </c>
      <c r="Q216" s="51" t="str">
        <f t="shared" si="6"/>
        <v>3</v>
      </c>
      <c r="R216" s="51" t="str">
        <f>IF(M216="","",IF(AND(M216&lt;&gt;'Tabelas auxiliares'!$B$236,M216&lt;&gt;'Tabelas auxiliares'!$B$237,M216&lt;&gt;'Tabelas auxiliares'!$C$236,M216&lt;&gt;'Tabelas auxiliares'!$C$237,M216&lt;&gt;'Tabelas auxiliares'!$D$236),"FOLHA DE PESSOAL",IF(Q216='Tabelas auxiliares'!$A$237,"CUSTEIO",IF(Q216='Tabelas auxiliares'!$A$236,"INVESTIMENTO","ERRO - VERIFICAR"))))</f>
        <v>CUSTEIO</v>
      </c>
      <c r="S216" s="64">
        <f t="shared" si="7"/>
        <v>1220</v>
      </c>
      <c r="X216" s="44">
        <v>1220</v>
      </c>
    </row>
    <row r="217" spans="1:24" x14ac:dyDescent="0.25">
      <c r="A217" t="s">
        <v>3219</v>
      </c>
      <c r="B217" t="s">
        <v>3220</v>
      </c>
      <c r="C217" t="s">
        <v>801</v>
      </c>
      <c r="D217" t="s">
        <v>3771</v>
      </c>
      <c r="E217" t="s">
        <v>3898</v>
      </c>
      <c r="F217" t="s">
        <v>3773</v>
      </c>
      <c r="G217" t="s">
        <v>3774</v>
      </c>
      <c r="H217" t="s">
        <v>3221</v>
      </c>
      <c r="I217" t="s">
        <v>1458</v>
      </c>
      <c r="J217" t="s">
        <v>3222</v>
      </c>
      <c r="K217" t="s">
        <v>3223</v>
      </c>
      <c r="L217" t="s">
        <v>3224</v>
      </c>
      <c r="M217" t="s">
        <v>164</v>
      </c>
      <c r="N217" t="s">
        <v>3225</v>
      </c>
      <c r="O217" t="s">
        <v>985</v>
      </c>
      <c r="P217" t="s">
        <v>986</v>
      </c>
      <c r="Q217" s="51" t="str">
        <f t="shared" si="6"/>
        <v>3</v>
      </c>
      <c r="R217" s="51" t="str">
        <f>IF(M217="","",IF(AND(M217&lt;&gt;'Tabelas auxiliares'!$B$236,M217&lt;&gt;'Tabelas auxiliares'!$B$237,M217&lt;&gt;'Tabelas auxiliares'!$C$236,M217&lt;&gt;'Tabelas auxiliares'!$C$237,M217&lt;&gt;'Tabelas auxiliares'!$D$236),"FOLHA DE PESSOAL",IF(Q217='Tabelas auxiliares'!$A$237,"CUSTEIO",IF(Q217='Tabelas auxiliares'!$A$236,"INVESTIMENTO","ERRO - VERIFICAR"))))</f>
        <v>CUSTEIO</v>
      </c>
      <c r="S217" s="64">
        <f t="shared" si="7"/>
        <v>1950</v>
      </c>
      <c r="X217" s="44">
        <v>1950</v>
      </c>
    </row>
    <row r="218" spans="1:24" x14ac:dyDescent="0.25">
      <c r="A218" t="s">
        <v>3219</v>
      </c>
      <c r="B218" t="s">
        <v>3220</v>
      </c>
      <c r="C218" t="s">
        <v>1203</v>
      </c>
      <c r="D218" t="s">
        <v>3899</v>
      </c>
      <c r="E218" t="s">
        <v>3900</v>
      </c>
      <c r="F218" t="s">
        <v>3901</v>
      </c>
      <c r="G218" t="s">
        <v>3902</v>
      </c>
      <c r="H218" t="s">
        <v>3221</v>
      </c>
      <c r="I218" t="s">
        <v>1458</v>
      </c>
      <c r="J218" t="s">
        <v>3222</v>
      </c>
      <c r="K218" t="s">
        <v>3223</v>
      </c>
      <c r="L218" t="s">
        <v>3224</v>
      </c>
      <c r="M218" t="s">
        <v>164</v>
      </c>
      <c r="N218" t="s">
        <v>3225</v>
      </c>
      <c r="O218" t="s">
        <v>985</v>
      </c>
      <c r="P218" t="s">
        <v>986</v>
      </c>
      <c r="Q218" s="51" t="str">
        <f t="shared" si="6"/>
        <v>3</v>
      </c>
      <c r="R218" s="51" t="str">
        <f>IF(M218="","",IF(AND(M218&lt;&gt;'Tabelas auxiliares'!$B$236,M218&lt;&gt;'Tabelas auxiliares'!$B$237,M218&lt;&gt;'Tabelas auxiliares'!$C$236,M218&lt;&gt;'Tabelas auxiliares'!$C$237,M218&lt;&gt;'Tabelas auxiliares'!$D$236),"FOLHA DE PESSOAL",IF(Q218='Tabelas auxiliares'!$A$237,"CUSTEIO",IF(Q218='Tabelas auxiliares'!$A$236,"INVESTIMENTO","ERRO - VERIFICAR"))))</f>
        <v>CUSTEIO</v>
      </c>
      <c r="S218" s="64">
        <f t="shared" si="7"/>
        <v>1590</v>
      </c>
      <c r="X218" s="44">
        <v>1590</v>
      </c>
    </row>
    <row r="219" spans="1:24" x14ac:dyDescent="0.25">
      <c r="A219" t="s">
        <v>3219</v>
      </c>
      <c r="B219" t="s">
        <v>3220</v>
      </c>
      <c r="C219" t="s">
        <v>1203</v>
      </c>
      <c r="D219" t="s">
        <v>3903</v>
      </c>
      <c r="E219" t="s">
        <v>3904</v>
      </c>
      <c r="F219" t="s">
        <v>3905</v>
      </c>
      <c r="G219" t="s">
        <v>3906</v>
      </c>
      <c r="H219" t="s">
        <v>3221</v>
      </c>
      <c r="I219" t="s">
        <v>1458</v>
      </c>
      <c r="J219" t="s">
        <v>3222</v>
      </c>
      <c r="K219" t="s">
        <v>3223</v>
      </c>
      <c r="L219" t="s">
        <v>3224</v>
      </c>
      <c r="M219" t="s">
        <v>164</v>
      </c>
      <c r="N219" t="s">
        <v>3225</v>
      </c>
      <c r="O219" t="s">
        <v>985</v>
      </c>
      <c r="P219" t="s">
        <v>986</v>
      </c>
      <c r="Q219" s="51" t="str">
        <f t="shared" si="6"/>
        <v>3</v>
      </c>
      <c r="R219" s="51" t="str">
        <f>IF(M219="","",IF(AND(M219&lt;&gt;'Tabelas auxiliares'!$B$236,M219&lt;&gt;'Tabelas auxiliares'!$B$237,M219&lt;&gt;'Tabelas auxiliares'!$C$236,M219&lt;&gt;'Tabelas auxiliares'!$C$237,M219&lt;&gt;'Tabelas auxiliares'!$D$236),"FOLHA DE PESSOAL",IF(Q219='Tabelas auxiliares'!$A$237,"CUSTEIO",IF(Q219='Tabelas auxiliares'!$A$236,"INVESTIMENTO","ERRO - VERIFICAR"))))</f>
        <v>CUSTEIO</v>
      </c>
      <c r="S219" s="64">
        <f t="shared" si="7"/>
        <v>1050</v>
      </c>
      <c r="X219" s="44">
        <v>1050</v>
      </c>
    </row>
    <row r="220" spans="1:24" x14ac:dyDescent="0.25">
      <c r="A220" t="s">
        <v>3219</v>
      </c>
      <c r="B220" t="s">
        <v>3220</v>
      </c>
      <c r="C220" t="s">
        <v>1292</v>
      </c>
      <c r="D220" t="s">
        <v>3907</v>
      </c>
      <c r="E220" t="s">
        <v>3908</v>
      </c>
      <c r="F220" t="s">
        <v>3909</v>
      </c>
      <c r="G220" t="s">
        <v>3910</v>
      </c>
      <c r="H220" t="s">
        <v>3221</v>
      </c>
      <c r="I220" t="s">
        <v>1458</v>
      </c>
      <c r="J220" t="s">
        <v>3222</v>
      </c>
      <c r="K220" t="s">
        <v>3223</v>
      </c>
      <c r="L220" t="s">
        <v>3224</v>
      </c>
      <c r="M220" t="s">
        <v>164</v>
      </c>
      <c r="N220" t="s">
        <v>3225</v>
      </c>
      <c r="O220" t="s">
        <v>1583</v>
      </c>
      <c r="P220" t="s">
        <v>1584</v>
      </c>
      <c r="Q220" s="51" t="str">
        <f t="shared" si="6"/>
        <v>3</v>
      </c>
      <c r="R220" s="51" t="str">
        <f>IF(M220="","",IF(AND(M220&lt;&gt;'Tabelas auxiliares'!$B$236,M220&lt;&gt;'Tabelas auxiliares'!$B$237,M220&lt;&gt;'Tabelas auxiliares'!$C$236,M220&lt;&gt;'Tabelas auxiliares'!$C$237,M220&lt;&gt;'Tabelas auxiliares'!$D$236),"FOLHA DE PESSOAL",IF(Q220='Tabelas auxiliares'!$A$237,"CUSTEIO",IF(Q220='Tabelas auxiliares'!$A$236,"INVESTIMENTO","ERRO - VERIFICAR"))))</f>
        <v>CUSTEIO</v>
      </c>
      <c r="S220" s="64">
        <f t="shared" si="7"/>
        <v>352</v>
      </c>
      <c r="X220" s="44">
        <v>352</v>
      </c>
    </row>
    <row r="221" spans="1:24" x14ac:dyDescent="0.25">
      <c r="A221" t="s">
        <v>3219</v>
      </c>
      <c r="B221" t="s">
        <v>3220</v>
      </c>
      <c r="C221" t="s">
        <v>833</v>
      </c>
      <c r="D221" t="s">
        <v>3911</v>
      </c>
      <c r="E221" t="s">
        <v>3912</v>
      </c>
      <c r="F221" t="s">
        <v>3913</v>
      </c>
      <c r="G221" t="s">
        <v>165</v>
      </c>
      <c r="H221" t="s">
        <v>3221</v>
      </c>
      <c r="I221" t="s">
        <v>1458</v>
      </c>
      <c r="J221" t="s">
        <v>3222</v>
      </c>
      <c r="K221" t="s">
        <v>3223</v>
      </c>
      <c r="L221" t="s">
        <v>3224</v>
      </c>
      <c r="M221" t="s">
        <v>164</v>
      </c>
      <c r="N221" t="s">
        <v>3225</v>
      </c>
      <c r="O221" t="s">
        <v>985</v>
      </c>
      <c r="P221" t="s">
        <v>986</v>
      </c>
      <c r="Q221" s="51" t="str">
        <f t="shared" si="6"/>
        <v>3</v>
      </c>
      <c r="R221" s="51" t="str">
        <f>IF(M221="","",IF(AND(M221&lt;&gt;'Tabelas auxiliares'!$B$236,M221&lt;&gt;'Tabelas auxiliares'!$B$237,M221&lt;&gt;'Tabelas auxiliares'!$C$236,M221&lt;&gt;'Tabelas auxiliares'!$C$237,M221&lt;&gt;'Tabelas auxiliares'!$D$236),"FOLHA DE PESSOAL",IF(Q221='Tabelas auxiliares'!$A$237,"CUSTEIO",IF(Q221='Tabelas auxiliares'!$A$236,"INVESTIMENTO","ERRO - VERIFICAR"))))</f>
        <v>CUSTEIO</v>
      </c>
      <c r="S221" s="64">
        <f t="shared" si="7"/>
        <v>5915.19</v>
      </c>
      <c r="X221" s="44">
        <v>5915.19</v>
      </c>
    </row>
    <row r="222" spans="1:24" x14ac:dyDescent="0.25">
      <c r="A222" t="s">
        <v>3219</v>
      </c>
      <c r="B222" t="s">
        <v>3220</v>
      </c>
      <c r="C222" t="s">
        <v>833</v>
      </c>
      <c r="D222" t="s">
        <v>3914</v>
      </c>
      <c r="E222" t="s">
        <v>3915</v>
      </c>
      <c r="F222" t="s">
        <v>3916</v>
      </c>
      <c r="G222" t="s">
        <v>3490</v>
      </c>
      <c r="H222" t="s">
        <v>3221</v>
      </c>
      <c r="I222" t="s">
        <v>1458</v>
      </c>
      <c r="J222" t="s">
        <v>3222</v>
      </c>
      <c r="K222" t="s">
        <v>3223</v>
      </c>
      <c r="L222" t="s">
        <v>3224</v>
      </c>
      <c r="M222" t="s">
        <v>164</v>
      </c>
      <c r="N222" t="s">
        <v>3225</v>
      </c>
      <c r="O222" t="s">
        <v>1583</v>
      </c>
      <c r="P222" t="s">
        <v>1584</v>
      </c>
      <c r="Q222" s="51" t="str">
        <f t="shared" si="6"/>
        <v>3</v>
      </c>
      <c r="R222" s="51" t="str">
        <f>IF(M222="","",IF(AND(M222&lt;&gt;'Tabelas auxiliares'!$B$236,M222&lt;&gt;'Tabelas auxiliares'!$B$237,M222&lt;&gt;'Tabelas auxiliares'!$C$236,M222&lt;&gt;'Tabelas auxiliares'!$C$237,M222&lt;&gt;'Tabelas auxiliares'!$D$236),"FOLHA DE PESSOAL",IF(Q222='Tabelas auxiliares'!$A$237,"CUSTEIO",IF(Q222='Tabelas auxiliares'!$A$236,"INVESTIMENTO","ERRO - VERIFICAR"))))</f>
        <v>CUSTEIO</v>
      </c>
      <c r="S222" s="64">
        <f t="shared" si="7"/>
        <v>540</v>
      </c>
      <c r="X222" s="44">
        <v>540</v>
      </c>
    </row>
    <row r="223" spans="1:24" x14ac:dyDescent="0.25">
      <c r="A223" t="s">
        <v>3219</v>
      </c>
      <c r="B223" t="s">
        <v>3220</v>
      </c>
      <c r="C223" t="s">
        <v>833</v>
      </c>
      <c r="D223" t="s">
        <v>3917</v>
      </c>
      <c r="E223" t="s">
        <v>3918</v>
      </c>
      <c r="F223" t="s">
        <v>3919</v>
      </c>
      <c r="G223" t="s">
        <v>3920</v>
      </c>
      <c r="H223" t="s">
        <v>3221</v>
      </c>
      <c r="I223" t="s">
        <v>1458</v>
      </c>
      <c r="J223" t="s">
        <v>3222</v>
      </c>
      <c r="K223" t="s">
        <v>3223</v>
      </c>
      <c r="L223" t="s">
        <v>3224</v>
      </c>
      <c r="M223" t="s">
        <v>164</v>
      </c>
      <c r="N223" t="s">
        <v>3225</v>
      </c>
      <c r="O223" t="s">
        <v>985</v>
      </c>
      <c r="P223" t="s">
        <v>986</v>
      </c>
      <c r="Q223" s="51" t="str">
        <f t="shared" si="6"/>
        <v>3</v>
      </c>
      <c r="R223" s="51" t="str">
        <f>IF(M223="","",IF(AND(M223&lt;&gt;'Tabelas auxiliares'!$B$236,M223&lt;&gt;'Tabelas auxiliares'!$B$237,M223&lt;&gt;'Tabelas auxiliares'!$C$236,M223&lt;&gt;'Tabelas auxiliares'!$C$237,M223&lt;&gt;'Tabelas auxiliares'!$D$236),"FOLHA DE PESSOAL",IF(Q223='Tabelas auxiliares'!$A$237,"CUSTEIO",IF(Q223='Tabelas auxiliares'!$A$236,"INVESTIMENTO","ERRO - VERIFICAR"))))</f>
        <v>CUSTEIO</v>
      </c>
      <c r="S223" s="64">
        <f t="shared" si="7"/>
        <v>1310</v>
      </c>
      <c r="X223" s="44">
        <v>1310</v>
      </c>
    </row>
    <row r="224" spans="1:24" x14ac:dyDescent="0.25">
      <c r="A224" t="s">
        <v>3219</v>
      </c>
      <c r="B224" t="s">
        <v>3220</v>
      </c>
      <c r="C224" t="s">
        <v>837</v>
      </c>
      <c r="D224" t="s">
        <v>3921</v>
      </c>
      <c r="E224" t="s">
        <v>3922</v>
      </c>
      <c r="F224" t="s">
        <v>3923</v>
      </c>
      <c r="G224" t="s">
        <v>3924</v>
      </c>
      <c r="H224" t="s">
        <v>3221</v>
      </c>
      <c r="I224" t="s">
        <v>1458</v>
      </c>
      <c r="J224" t="s">
        <v>3222</v>
      </c>
      <c r="K224" t="s">
        <v>3223</v>
      </c>
      <c r="L224" t="s">
        <v>3224</v>
      </c>
      <c r="M224" t="s">
        <v>164</v>
      </c>
      <c r="N224" t="s">
        <v>3225</v>
      </c>
      <c r="O224" t="s">
        <v>1583</v>
      </c>
      <c r="P224" t="s">
        <v>1584</v>
      </c>
      <c r="Q224" s="51" t="str">
        <f t="shared" si="6"/>
        <v>3</v>
      </c>
      <c r="R224" s="51" t="str">
        <f>IF(M224="","",IF(AND(M224&lt;&gt;'Tabelas auxiliares'!$B$236,M224&lt;&gt;'Tabelas auxiliares'!$B$237,M224&lt;&gt;'Tabelas auxiliares'!$C$236,M224&lt;&gt;'Tabelas auxiliares'!$C$237,M224&lt;&gt;'Tabelas auxiliares'!$D$236),"FOLHA DE PESSOAL",IF(Q224='Tabelas auxiliares'!$A$237,"CUSTEIO",IF(Q224='Tabelas auxiliares'!$A$236,"INVESTIMENTO","ERRO - VERIFICAR"))))</f>
        <v>CUSTEIO</v>
      </c>
      <c r="S224" s="64">
        <f t="shared" si="7"/>
        <v>1050</v>
      </c>
      <c r="X224" s="44">
        <v>1050</v>
      </c>
    </row>
    <row r="225" spans="1:24" x14ac:dyDescent="0.25">
      <c r="A225" t="s">
        <v>3219</v>
      </c>
      <c r="B225" t="s">
        <v>3220</v>
      </c>
      <c r="C225" t="s">
        <v>837</v>
      </c>
      <c r="D225" t="s">
        <v>3925</v>
      </c>
      <c r="E225" t="s">
        <v>3926</v>
      </c>
      <c r="F225" t="s">
        <v>3927</v>
      </c>
      <c r="G225" t="s">
        <v>3928</v>
      </c>
      <c r="H225" t="s">
        <v>3221</v>
      </c>
      <c r="I225" t="s">
        <v>1458</v>
      </c>
      <c r="J225" t="s">
        <v>3222</v>
      </c>
      <c r="K225" t="s">
        <v>3223</v>
      </c>
      <c r="L225" t="s">
        <v>3224</v>
      </c>
      <c r="M225" t="s">
        <v>164</v>
      </c>
      <c r="N225" t="s">
        <v>3225</v>
      </c>
      <c r="O225" t="s">
        <v>1583</v>
      </c>
      <c r="P225" t="s">
        <v>1584</v>
      </c>
      <c r="Q225" s="51" t="str">
        <f t="shared" si="6"/>
        <v>3</v>
      </c>
      <c r="R225" s="51" t="str">
        <f>IF(M225="","",IF(AND(M225&lt;&gt;'Tabelas auxiliares'!$B$236,M225&lt;&gt;'Tabelas auxiliares'!$B$237,M225&lt;&gt;'Tabelas auxiliares'!$C$236,M225&lt;&gt;'Tabelas auxiliares'!$C$237,M225&lt;&gt;'Tabelas auxiliares'!$D$236),"FOLHA DE PESSOAL",IF(Q225='Tabelas auxiliares'!$A$237,"CUSTEIO",IF(Q225='Tabelas auxiliares'!$A$236,"INVESTIMENTO","ERRO - VERIFICAR"))))</f>
        <v>CUSTEIO</v>
      </c>
      <c r="S225" s="64">
        <f t="shared" si="7"/>
        <v>243.83</v>
      </c>
      <c r="X225" s="44">
        <v>243.83</v>
      </c>
    </row>
    <row r="226" spans="1:24" x14ac:dyDescent="0.25">
      <c r="A226" t="s">
        <v>3219</v>
      </c>
      <c r="B226" t="s">
        <v>3220</v>
      </c>
      <c r="C226" t="s">
        <v>793</v>
      </c>
      <c r="D226" t="s">
        <v>3929</v>
      </c>
      <c r="E226" t="s">
        <v>3930</v>
      </c>
      <c r="F226" t="s">
        <v>3931</v>
      </c>
      <c r="G226" t="s">
        <v>3272</v>
      </c>
      <c r="H226" t="s">
        <v>3221</v>
      </c>
      <c r="I226" t="s">
        <v>1458</v>
      </c>
      <c r="J226" t="s">
        <v>3222</v>
      </c>
      <c r="K226" t="s">
        <v>3223</v>
      </c>
      <c r="L226" t="s">
        <v>3224</v>
      </c>
      <c r="M226" t="s">
        <v>164</v>
      </c>
      <c r="N226" t="s">
        <v>3225</v>
      </c>
      <c r="O226" t="s">
        <v>985</v>
      </c>
      <c r="P226" t="s">
        <v>986</v>
      </c>
      <c r="Q226" s="51" t="str">
        <f t="shared" si="6"/>
        <v>3</v>
      </c>
      <c r="R226" s="51" t="str">
        <f>IF(M226="","",IF(AND(M226&lt;&gt;'Tabelas auxiliares'!$B$236,M226&lt;&gt;'Tabelas auxiliares'!$B$237,M226&lt;&gt;'Tabelas auxiliares'!$C$236,M226&lt;&gt;'Tabelas auxiliares'!$C$237,M226&lt;&gt;'Tabelas auxiliares'!$D$236),"FOLHA DE PESSOAL",IF(Q226='Tabelas auxiliares'!$A$237,"CUSTEIO",IF(Q226='Tabelas auxiliares'!$A$236,"INVESTIMENTO","ERRO - VERIFICAR"))))</f>
        <v>CUSTEIO</v>
      </c>
      <c r="S226" s="64">
        <f t="shared" si="7"/>
        <v>2020</v>
      </c>
      <c r="X226" s="44">
        <v>2020</v>
      </c>
    </row>
    <row r="227" spans="1:24" x14ac:dyDescent="0.25">
      <c r="A227" t="s">
        <v>3219</v>
      </c>
      <c r="B227" t="s">
        <v>3220</v>
      </c>
      <c r="C227" t="s">
        <v>793</v>
      </c>
      <c r="D227" t="s">
        <v>3932</v>
      </c>
      <c r="E227" t="s">
        <v>3933</v>
      </c>
      <c r="F227" t="s">
        <v>3934</v>
      </c>
      <c r="G227" t="s">
        <v>3935</v>
      </c>
      <c r="H227" t="s">
        <v>3221</v>
      </c>
      <c r="I227" t="s">
        <v>1458</v>
      </c>
      <c r="J227" t="s">
        <v>3222</v>
      </c>
      <c r="K227" t="s">
        <v>3223</v>
      </c>
      <c r="L227" t="s">
        <v>3224</v>
      </c>
      <c r="M227" t="s">
        <v>164</v>
      </c>
      <c r="N227" t="s">
        <v>3225</v>
      </c>
      <c r="O227" t="s">
        <v>1583</v>
      </c>
      <c r="P227" t="s">
        <v>1584</v>
      </c>
      <c r="Q227" s="51" t="str">
        <f t="shared" si="6"/>
        <v>3</v>
      </c>
      <c r="R227" s="51" t="str">
        <f>IF(M227="","",IF(AND(M227&lt;&gt;'Tabelas auxiliares'!$B$236,M227&lt;&gt;'Tabelas auxiliares'!$B$237,M227&lt;&gt;'Tabelas auxiliares'!$C$236,M227&lt;&gt;'Tabelas auxiliares'!$C$237,M227&lt;&gt;'Tabelas auxiliares'!$D$236),"FOLHA DE PESSOAL",IF(Q227='Tabelas auxiliares'!$A$237,"CUSTEIO",IF(Q227='Tabelas auxiliares'!$A$236,"INVESTIMENTO","ERRO - VERIFICAR"))))</f>
        <v>CUSTEIO</v>
      </c>
      <c r="S227" s="64">
        <f t="shared" si="7"/>
        <v>180</v>
      </c>
      <c r="W227" s="44">
        <v>180</v>
      </c>
    </row>
    <row r="228" spans="1:24" x14ac:dyDescent="0.25">
      <c r="A228" t="s">
        <v>3219</v>
      </c>
      <c r="B228" t="s">
        <v>3220</v>
      </c>
      <c r="C228" t="s">
        <v>793</v>
      </c>
      <c r="D228" t="s">
        <v>3936</v>
      </c>
      <c r="E228" t="s">
        <v>3937</v>
      </c>
      <c r="F228" t="s">
        <v>3938</v>
      </c>
      <c r="G228" t="s">
        <v>3939</v>
      </c>
      <c r="H228" t="s">
        <v>3221</v>
      </c>
      <c r="I228" t="s">
        <v>1458</v>
      </c>
      <c r="J228" t="s">
        <v>3222</v>
      </c>
      <c r="K228" t="s">
        <v>3223</v>
      </c>
      <c r="L228" t="s">
        <v>3224</v>
      </c>
      <c r="M228" t="s">
        <v>164</v>
      </c>
      <c r="N228" t="s">
        <v>3225</v>
      </c>
      <c r="O228" t="s">
        <v>1583</v>
      </c>
      <c r="P228" t="s">
        <v>1584</v>
      </c>
      <c r="Q228" s="51" t="str">
        <f t="shared" si="6"/>
        <v>3</v>
      </c>
      <c r="R228" s="51" t="str">
        <f>IF(M228="","",IF(AND(M228&lt;&gt;'Tabelas auxiliares'!$B$236,M228&lt;&gt;'Tabelas auxiliares'!$B$237,M228&lt;&gt;'Tabelas auxiliares'!$C$236,M228&lt;&gt;'Tabelas auxiliares'!$C$237,M228&lt;&gt;'Tabelas auxiliares'!$D$236),"FOLHA DE PESSOAL",IF(Q228='Tabelas auxiliares'!$A$237,"CUSTEIO",IF(Q228='Tabelas auxiliares'!$A$236,"INVESTIMENTO","ERRO - VERIFICAR"))))</f>
        <v>CUSTEIO</v>
      </c>
      <c r="S228" s="64">
        <f t="shared" si="7"/>
        <v>180</v>
      </c>
      <c r="X228" s="44">
        <v>180</v>
      </c>
    </row>
    <row r="229" spans="1:24" x14ac:dyDescent="0.25">
      <c r="A229" t="s">
        <v>3219</v>
      </c>
      <c r="B229" t="s">
        <v>3220</v>
      </c>
      <c r="C229" t="s">
        <v>3064</v>
      </c>
      <c r="D229" t="s">
        <v>3940</v>
      </c>
      <c r="E229" t="s">
        <v>3941</v>
      </c>
      <c r="F229" t="s">
        <v>3942</v>
      </c>
      <c r="G229" t="s">
        <v>3943</v>
      </c>
      <c r="H229" t="s">
        <v>3221</v>
      </c>
      <c r="I229" t="s">
        <v>1458</v>
      </c>
      <c r="J229" t="s">
        <v>3222</v>
      </c>
      <c r="K229" t="s">
        <v>3223</v>
      </c>
      <c r="L229" t="s">
        <v>3224</v>
      </c>
      <c r="M229" t="s">
        <v>164</v>
      </c>
      <c r="N229" t="s">
        <v>3225</v>
      </c>
      <c r="O229" t="s">
        <v>1583</v>
      </c>
      <c r="P229" t="s">
        <v>1584</v>
      </c>
      <c r="Q229" s="51" t="str">
        <f t="shared" si="6"/>
        <v>3</v>
      </c>
      <c r="R229" s="51" t="str">
        <f>IF(M229="","",IF(AND(M229&lt;&gt;'Tabelas auxiliares'!$B$236,M229&lt;&gt;'Tabelas auxiliares'!$B$237,M229&lt;&gt;'Tabelas auxiliares'!$C$236,M229&lt;&gt;'Tabelas auxiliares'!$C$237,M229&lt;&gt;'Tabelas auxiliares'!$D$236),"FOLHA DE PESSOAL",IF(Q229='Tabelas auxiliares'!$A$237,"CUSTEIO",IF(Q229='Tabelas auxiliares'!$A$236,"INVESTIMENTO","ERRO - VERIFICAR"))))</f>
        <v>CUSTEIO</v>
      </c>
      <c r="S229" s="64">
        <f t="shared" si="7"/>
        <v>1242.95</v>
      </c>
      <c r="X229" s="44">
        <v>1242.95</v>
      </c>
    </row>
    <row r="230" spans="1:24" x14ac:dyDescent="0.25">
      <c r="A230" t="s">
        <v>3219</v>
      </c>
      <c r="B230" t="s">
        <v>3220</v>
      </c>
      <c r="C230" t="s">
        <v>3064</v>
      </c>
      <c r="D230" t="s">
        <v>3944</v>
      </c>
      <c r="E230" t="s">
        <v>3945</v>
      </c>
      <c r="F230" t="s">
        <v>3946</v>
      </c>
      <c r="G230" t="s">
        <v>165</v>
      </c>
      <c r="H230" t="s">
        <v>3221</v>
      </c>
      <c r="I230" t="s">
        <v>1458</v>
      </c>
      <c r="J230" t="s">
        <v>3222</v>
      </c>
      <c r="K230" t="s">
        <v>3223</v>
      </c>
      <c r="L230" t="s">
        <v>3224</v>
      </c>
      <c r="M230" t="s">
        <v>164</v>
      </c>
      <c r="N230" t="s">
        <v>3225</v>
      </c>
      <c r="O230" t="s">
        <v>985</v>
      </c>
      <c r="P230" t="s">
        <v>986</v>
      </c>
      <c r="Q230" s="51" t="str">
        <f t="shared" si="6"/>
        <v>3</v>
      </c>
      <c r="R230" s="51" t="str">
        <f>IF(M230="","",IF(AND(M230&lt;&gt;'Tabelas auxiliares'!$B$236,M230&lt;&gt;'Tabelas auxiliares'!$B$237,M230&lt;&gt;'Tabelas auxiliares'!$C$236,M230&lt;&gt;'Tabelas auxiliares'!$C$237,M230&lt;&gt;'Tabelas auxiliares'!$D$236),"FOLHA DE PESSOAL",IF(Q230='Tabelas auxiliares'!$A$237,"CUSTEIO",IF(Q230='Tabelas auxiliares'!$A$236,"INVESTIMENTO","ERRO - VERIFICAR"))))</f>
        <v>CUSTEIO</v>
      </c>
      <c r="S230" s="64">
        <f t="shared" si="7"/>
        <v>4840</v>
      </c>
      <c r="X230" s="44">
        <v>4840</v>
      </c>
    </row>
    <row r="231" spans="1:24" x14ac:dyDescent="0.25">
      <c r="A231" t="s">
        <v>3219</v>
      </c>
      <c r="B231" t="s">
        <v>3220</v>
      </c>
      <c r="C231" t="s">
        <v>3064</v>
      </c>
      <c r="D231" t="s">
        <v>3947</v>
      </c>
      <c r="E231" t="s">
        <v>3948</v>
      </c>
      <c r="F231" t="s">
        <v>3949</v>
      </c>
      <c r="G231" t="s">
        <v>3950</v>
      </c>
      <c r="H231" t="s">
        <v>3221</v>
      </c>
      <c r="I231" t="s">
        <v>1458</v>
      </c>
      <c r="J231" t="s">
        <v>3222</v>
      </c>
      <c r="K231" t="s">
        <v>3223</v>
      </c>
      <c r="L231" t="s">
        <v>3224</v>
      </c>
      <c r="M231" t="s">
        <v>164</v>
      </c>
      <c r="N231" t="s">
        <v>3225</v>
      </c>
      <c r="O231" t="s">
        <v>985</v>
      </c>
      <c r="P231" t="s">
        <v>986</v>
      </c>
      <c r="Q231" s="51" t="str">
        <f t="shared" si="6"/>
        <v>3</v>
      </c>
      <c r="R231" s="51" t="str">
        <f>IF(M231="","",IF(AND(M231&lt;&gt;'Tabelas auxiliares'!$B$236,M231&lt;&gt;'Tabelas auxiliares'!$B$237,M231&lt;&gt;'Tabelas auxiliares'!$C$236,M231&lt;&gt;'Tabelas auxiliares'!$C$237,M231&lt;&gt;'Tabelas auxiliares'!$D$236),"FOLHA DE PESSOAL",IF(Q231='Tabelas auxiliares'!$A$237,"CUSTEIO",IF(Q231='Tabelas auxiliares'!$A$236,"INVESTIMENTO","ERRO - VERIFICAR"))))</f>
        <v>CUSTEIO</v>
      </c>
      <c r="S231" s="64">
        <f t="shared" si="7"/>
        <v>4100</v>
      </c>
      <c r="X231" s="44">
        <v>4100</v>
      </c>
    </row>
    <row r="232" spans="1:24" x14ac:dyDescent="0.25">
      <c r="A232" t="s">
        <v>3219</v>
      </c>
      <c r="B232" t="s">
        <v>3220</v>
      </c>
      <c r="C232" t="s">
        <v>3064</v>
      </c>
      <c r="D232" t="s">
        <v>3951</v>
      </c>
      <c r="E232" t="s">
        <v>3952</v>
      </c>
      <c r="F232" t="s">
        <v>3953</v>
      </c>
      <c r="G232" t="s">
        <v>3954</v>
      </c>
      <c r="H232" t="s">
        <v>3221</v>
      </c>
      <c r="I232" t="s">
        <v>1458</v>
      </c>
      <c r="J232" t="s">
        <v>3222</v>
      </c>
      <c r="K232" t="s">
        <v>3223</v>
      </c>
      <c r="L232" t="s">
        <v>3224</v>
      </c>
      <c r="M232" t="s">
        <v>164</v>
      </c>
      <c r="N232" t="s">
        <v>3225</v>
      </c>
      <c r="O232" t="s">
        <v>1583</v>
      </c>
      <c r="P232" t="s">
        <v>1584</v>
      </c>
      <c r="Q232" s="51" t="str">
        <f t="shared" si="6"/>
        <v>3</v>
      </c>
      <c r="R232" s="51" t="str">
        <f>IF(M232="","",IF(AND(M232&lt;&gt;'Tabelas auxiliares'!$B$236,M232&lt;&gt;'Tabelas auxiliares'!$B$237,M232&lt;&gt;'Tabelas auxiliares'!$C$236,M232&lt;&gt;'Tabelas auxiliares'!$C$237,M232&lt;&gt;'Tabelas auxiliares'!$D$236),"FOLHA DE PESSOAL",IF(Q232='Tabelas auxiliares'!$A$237,"CUSTEIO",IF(Q232='Tabelas auxiliares'!$A$236,"INVESTIMENTO","ERRO - VERIFICAR"))))</f>
        <v>CUSTEIO</v>
      </c>
      <c r="S232" s="64">
        <f t="shared" si="7"/>
        <v>1050</v>
      </c>
      <c r="X232" s="44">
        <v>1050</v>
      </c>
    </row>
    <row r="233" spans="1:24" x14ac:dyDescent="0.25">
      <c r="A233" t="s">
        <v>3219</v>
      </c>
      <c r="B233" t="s">
        <v>3220</v>
      </c>
      <c r="C233" t="s">
        <v>3064</v>
      </c>
      <c r="D233" t="s">
        <v>3955</v>
      </c>
      <c r="E233" t="s">
        <v>3956</v>
      </c>
      <c r="F233" t="s">
        <v>3957</v>
      </c>
      <c r="G233" t="s">
        <v>3958</v>
      </c>
      <c r="H233" t="s">
        <v>3221</v>
      </c>
      <c r="I233" t="s">
        <v>1458</v>
      </c>
      <c r="J233" t="s">
        <v>3222</v>
      </c>
      <c r="K233" t="s">
        <v>3223</v>
      </c>
      <c r="L233" t="s">
        <v>3224</v>
      </c>
      <c r="M233" t="s">
        <v>164</v>
      </c>
      <c r="N233" t="s">
        <v>3225</v>
      </c>
      <c r="O233" t="s">
        <v>1583</v>
      </c>
      <c r="P233" t="s">
        <v>1584</v>
      </c>
      <c r="Q233" s="51" t="str">
        <f t="shared" si="6"/>
        <v>3</v>
      </c>
      <c r="R233" s="51" t="str">
        <f>IF(M233="","",IF(AND(M233&lt;&gt;'Tabelas auxiliares'!$B$236,M233&lt;&gt;'Tabelas auxiliares'!$B$237,M233&lt;&gt;'Tabelas auxiliares'!$C$236,M233&lt;&gt;'Tabelas auxiliares'!$C$237,M233&lt;&gt;'Tabelas auxiliares'!$D$236),"FOLHA DE PESSOAL",IF(Q233='Tabelas auxiliares'!$A$237,"CUSTEIO",IF(Q233='Tabelas auxiliares'!$A$236,"INVESTIMENTO","ERRO - VERIFICAR"))))</f>
        <v>CUSTEIO</v>
      </c>
      <c r="S233" s="64">
        <f t="shared" si="7"/>
        <v>1050</v>
      </c>
      <c r="X233" s="44">
        <v>1050</v>
      </c>
    </row>
    <row r="234" spans="1:24" x14ac:dyDescent="0.25">
      <c r="A234" t="s">
        <v>3219</v>
      </c>
      <c r="B234" t="s">
        <v>3220</v>
      </c>
      <c r="C234" t="s">
        <v>3064</v>
      </c>
      <c r="D234" t="s">
        <v>3959</v>
      </c>
      <c r="E234" t="s">
        <v>3960</v>
      </c>
      <c r="F234" t="s">
        <v>3961</v>
      </c>
      <c r="G234" t="s">
        <v>3962</v>
      </c>
      <c r="H234" t="s">
        <v>3221</v>
      </c>
      <c r="I234" t="s">
        <v>1458</v>
      </c>
      <c r="J234" t="s">
        <v>3222</v>
      </c>
      <c r="K234" t="s">
        <v>3223</v>
      </c>
      <c r="L234" t="s">
        <v>3224</v>
      </c>
      <c r="M234" t="s">
        <v>164</v>
      </c>
      <c r="N234" t="s">
        <v>3225</v>
      </c>
      <c r="O234" t="s">
        <v>1583</v>
      </c>
      <c r="P234" t="s">
        <v>1584</v>
      </c>
      <c r="Q234" s="51" t="str">
        <f t="shared" si="6"/>
        <v>3</v>
      </c>
      <c r="R234" s="51" t="str">
        <f>IF(M234="","",IF(AND(M234&lt;&gt;'Tabelas auxiliares'!$B$236,M234&lt;&gt;'Tabelas auxiliares'!$B$237,M234&lt;&gt;'Tabelas auxiliares'!$C$236,M234&lt;&gt;'Tabelas auxiliares'!$C$237,M234&lt;&gt;'Tabelas auxiliares'!$D$236),"FOLHA DE PESSOAL",IF(Q234='Tabelas auxiliares'!$A$237,"CUSTEIO",IF(Q234='Tabelas auxiliares'!$A$236,"INVESTIMENTO","ERRO - VERIFICAR"))))</f>
        <v>CUSTEIO</v>
      </c>
      <c r="S234" s="64">
        <f t="shared" si="7"/>
        <v>1350</v>
      </c>
      <c r="X234" s="44">
        <v>1350</v>
      </c>
    </row>
    <row r="235" spans="1:24" x14ac:dyDescent="0.25">
      <c r="A235" t="s">
        <v>3219</v>
      </c>
      <c r="B235" t="s">
        <v>3220</v>
      </c>
      <c r="C235" t="s">
        <v>3064</v>
      </c>
      <c r="D235" t="s">
        <v>3963</v>
      </c>
      <c r="E235" t="s">
        <v>3964</v>
      </c>
      <c r="F235" t="s">
        <v>3965</v>
      </c>
      <c r="G235" t="s">
        <v>3264</v>
      </c>
      <c r="H235" t="s">
        <v>3221</v>
      </c>
      <c r="I235" t="s">
        <v>1458</v>
      </c>
      <c r="J235" t="s">
        <v>3222</v>
      </c>
      <c r="K235" t="s">
        <v>3223</v>
      </c>
      <c r="L235" t="s">
        <v>3224</v>
      </c>
      <c r="M235" t="s">
        <v>164</v>
      </c>
      <c r="N235" t="s">
        <v>3225</v>
      </c>
      <c r="O235" t="s">
        <v>1583</v>
      </c>
      <c r="P235" t="s">
        <v>1584</v>
      </c>
      <c r="Q235" s="51" t="str">
        <f t="shared" si="6"/>
        <v>3</v>
      </c>
      <c r="R235" s="51" t="str">
        <f>IF(M235="","",IF(AND(M235&lt;&gt;'Tabelas auxiliares'!$B$236,M235&lt;&gt;'Tabelas auxiliares'!$B$237,M235&lt;&gt;'Tabelas auxiliares'!$C$236,M235&lt;&gt;'Tabelas auxiliares'!$C$237,M235&lt;&gt;'Tabelas auxiliares'!$D$236),"FOLHA DE PESSOAL",IF(Q235='Tabelas auxiliares'!$A$237,"CUSTEIO",IF(Q235='Tabelas auxiliares'!$A$236,"INVESTIMENTO","ERRO - VERIFICAR"))))</f>
        <v>CUSTEIO</v>
      </c>
      <c r="S235" s="64">
        <f t="shared" si="7"/>
        <v>150</v>
      </c>
      <c r="X235" s="44">
        <v>150</v>
      </c>
    </row>
    <row r="236" spans="1:24" x14ac:dyDescent="0.25">
      <c r="A236" t="s">
        <v>3219</v>
      </c>
      <c r="B236" t="s">
        <v>3220</v>
      </c>
      <c r="C236" t="s">
        <v>3064</v>
      </c>
      <c r="D236" t="s">
        <v>3966</v>
      </c>
      <c r="E236" t="s">
        <v>3967</v>
      </c>
      <c r="F236" t="s">
        <v>3968</v>
      </c>
      <c r="G236" t="s">
        <v>3969</v>
      </c>
      <c r="H236" t="s">
        <v>3221</v>
      </c>
      <c r="I236" t="s">
        <v>1458</v>
      </c>
      <c r="J236" t="s">
        <v>3222</v>
      </c>
      <c r="K236" t="s">
        <v>3223</v>
      </c>
      <c r="L236" t="s">
        <v>3224</v>
      </c>
      <c r="M236" t="s">
        <v>164</v>
      </c>
      <c r="N236" t="s">
        <v>3225</v>
      </c>
      <c r="O236" t="s">
        <v>985</v>
      </c>
      <c r="P236" t="s">
        <v>986</v>
      </c>
      <c r="Q236" s="51" t="str">
        <f t="shared" si="6"/>
        <v>3</v>
      </c>
      <c r="R236" s="51" t="str">
        <f>IF(M236="","",IF(AND(M236&lt;&gt;'Tabelas auxiliares'!$B$236,M236&lt;&gt;'Tabelas auxiliares'!$B$237,M236&lt;&gt;'Tabelas auxiliares'!$C$236,M236&lt;&gt;'Tabelas auxiliares'!$C$237,M236&lt;&gt;'Tabelas auxiliares'!$D$236),"FOLHA DE PESSOAL",IF(Q236='Tabelas auxiliares'!$A$237,"CUSTEIO",IF(Q236='Tabelas auxiliares'!$A$236,"INVESTIMENTO","ERRO - VERIFICAR"))))</f>
        <v>CUSTEIO</v>
      </c>
      <c r="S236" s="64">
        <f t="shared" si="7"/>
        <v>1900</v>
      </c>
      <c r="X236" s="44">
        <v>1900</v>
      </c>
    </row>
    <row r="237" spans="1:24" x14ac:dyDescent="0.25">
      <c r="A237" t="s">
        <v>3219</v>
      </c>
      <c r="B237" t="s">
        <v>3220</v>
      </c>
      <c r="C237" t="s">
        <v>823</v>
      </c>
      <c r="D237" t="s">
        <v>3970</v>
      </c>
      <c r="E237" t="s">
        <v>3971</v>
      </c>
      <c r="F237" t="s">
        <v>3972</v>
      </c>
      <c r="G237" t="s">
        <v>3430</v>
      </c>
      <c r="H237" t="s">
        <v>3221</v>
      </c>
      <c r="I237" t="s">
        <v>1458</v>
      </c>
      <c r="J237" t="s">
        <v>3222</v>
      </c>
      <c r="K237" t="s">
        <v>3223</v>
      </c>
      <c r="L237" t="s">
        <v>3224</v>
      </c>
      <c r="M237" t="s">
        <v>164</v>
      </c>
      <c r="N237" t="s">
        <v>3225</v>
      </c>
      <c r="O237" t="s">
        <v>1583</v>
      </c>
      <c r="P237" t="s">
        <v>1584</v>
      </c>
      <c r="Q237" s="51" t="str">
        <f t="shared" si="6"/>
        <v>3</v>
      </c>
      <c r="R237" s="51" t="str">
        <f>IF(M237="","",IF(AND(M237&lt;&gt;'Tabelas auxiliares'!$B$236,M237&lt;&gt;'Tabelas auxiliares'!$B$237,M237&lt;&gt;'Tabelas auxiliares'!$C$236,M237&lt;&gt;'Tabelas auxiliares'!$C$237,M237&lt;&gt;'Tabelas auxiliares'!$D$236),"FOLHA DE PESSOAL",IF(Q237='Tabelas auxiliares'!$A$237,"CUSTEIO",IF(Q237='Tabelas auxiliares'!$A$236,"INVESTIMENTO","ERRO - VERIFICAR"))))</f>
        <v>CUSTEIO</v>
      </c>
      <c r="S237" s="64">
        <f t="shared" si="7"/>
        <v>1063.75</v>
      </c>
      <c r="X237" s="44">
        <v>1063.75</v>
      </c>
    </row>
    <row r="238" spans="1:24" x14ac:dyDescent="0.25">
      <c r="A238" t="s">
        <v>3219</v>
      </c>
      <c r="B238" t="s">
        <v>3220</v>
      </c>
      <c r="C238" t="s">
        <v>823</v>
      </c>
      <c r="D238" t="s">
        <v>3973</v>
      </c>
      <c r="E238" t="s">
        <v>3974</v>
      </c>
      <c r="F238" t="s">
        <v>3975</v>
      </c>
      <c r="G238" t="s">
        <v>3976</v>
      </c>
      <c r="H238" t="s">
        <v>3221</v>
      </c>
      <c r="I238" t="s">
        <v>1458</v>
      </c>
      <c r="J238" t="s">
        <v>3222</v>
      </c>
      <c r="K238" t="s">
        <v>3223</v>
      </c>
      <c r="L238" t="s">
        <v>3224</v>
      </c>
      <c r="M238" t="s">
        <v>164</v>
      </c>
      <c r="N238" t="s">
        <v>3225</v>
      </c>
      <c r="O238" t="s">
        <v>985</v>
      </c>
      <c r="P238" t="s">
        <v>986</v>
      </c>
      <c r="Q238" s="51" t="str">
        <f t="shared" si="6"/>
        <v>3</v>
      </c>
      <c r="R238" s="51" t="str">
        <f>IF(M238="","",IF(AND(M238&lt;&gt;'Tabelas auxiliares'!$B$236,M238&lt;&gt;'Tabelas auxiliares'!$B$237,M238&lt;&gt;'Tabelas auxiliares'!$C$236,M238&lt;&gt;'Tabelas auxiliares'!$C$237,M238&lt;&gt;'Tabelas auxiliares'!$D$236),"FOLHA DE PESSOAL",IF(Q238='Tabelas auxiliares'!$A$237,"CUSTEIO",IF(Q238='Tabelas auxiliares'!$A$236,"INVESTIMENTO","ERRO - VERIFICAR"))))</f>
        <v>CUSTEIO</v>
      </c>
      <c r="S238" s="64">
        <f t="shared" si="7"/>
        <v>240</v>
      </c>
      <c r="X238" s="44">
        <v>240</v>
      </c>
    </row>
    <row r="239" spans="1:24" x14ac:dyDescent="0.25">
      <c r="A239" t="s">
        <v>3219</v>
      </c>
      <c r="B239" t="s">
        <v>3220</v>
      </c>
      <c r="C239" t="s">
        <v>1103</v>
      </c>
      <c r="D239" t="s">
        <v>3977</v>
      </c>
      <c r="E239" t="s">
        <v>3978</v>
      </c>
      <c r="F239" t="s">
        <v>3979</v>
      </c>
      <c r="G239" t="s">
        <v>165</v>
      </c>
      <c r="H239" t="s">
        <v>3221</v>
      </c>
      <c r="I239" t="s">
        <v>1458</v>
      </c>
      <c r="J239" t="s">
        <v>3222</v>
      </c>
      <c r="K239" t="s">
        <v>3223</v>
      </c>
      <c r="L239" t="s">
        <v>3224</v>
      </c>
      <c r="M239" t="s">
        <v>164</v>
      </c>
      <c r="N239" t="s">
        <v>3225</v>
      </c>
      <c r="O239" t="s">
        <v>985</v>
      </c>
      <c r="P239" t="s">
        <v>986</v>
      </c>
      <c r="Q239" s="51" t="str">
        <f t="shared" si="6"/>
        <v>3</v>
      </c>
      <c r="R239" s="51" t="str">
        <f>IF(M239="","",IF(AND(M239&lt;&gt;'Tabelas auxiliares'!$B$236,M239&lt;&gt;'Tabelas auxiliares'!$B$237,M239&lt;&gt;'Tabelas auxiliares'!$C$236,M239&lt;&gt;'Tabelas auxiliares'!$C$237,M239&lt;&gt;'Tabelas auxiliares'!$D$236),"FOLHA DE PESSOAL",IF(Q239='Tabelas auxiliares'!$A$237,"CUSTEIO",IF(Q239='Tabelas auxiliares'!$A$236,"INVESTIMENTO","ERRO - VERIFICAR"))))</f>
        <v>CUSTEIO</v>
      </c>
      <c r="S239" s="64">
        <f t="shared" si="7"/>
        <v>4100</v>
      </c>
      <c r="V239" s="44">
        <v>2050</v>
      </c>
      <c r="X239" s="44">
        <v>2050</v>
      </c>
    </row>
    <row r="240" spans="1:24" x14ac:dyDescent="0.25">
      <c r="A240" t="s">
        <v>3219</v>
      </c>
      <c r="B240" t="s">
        <v>3220</v>
      </c>
      <c r="C240" t="s">
        <v>600</v>
      </c>
      <c r="D240" t="s">
        <v>3980</v>
      </c>
      <c r="E240" t="s">
        <v>3981</v>
      </c>
      <c r="F240" t="s">
        <v>3982</v>
      </c>
      <c r="G240" t="s">
        <v>3983</v>
      </c>
      <c r="H240" t="s">
        <v>3221</v>
      </c>
      <c r="I240" t="s">
        <v>1458</v>
      </c>
      <c r="J240" t="s">
        <v>3222</v>
      </c>
      <c r="K240" t="s">
        <v>3223</v>
      </c>
      <c r="L240" t="s">
        <v>3224</v>
      </c>
      <c r="M240" t="s">
        <v>164</v>
      </c>
      <c r="N240" t="s">
        <v>3225</v>
      </c>
      <c r="O240" t="s">
        <v>985</v>
      </c>
      <c r="P240" t="s">
        <v>986</v>
      </c>
      <c r="Q240" s="51" t="str">
        <f t="shared" si="6"/>
        <v>3</v>
      </c>
      <c r="R240" s="51" t="str">
        <f>IF(M240="","",IF(AND(M240&lt;&gt;'Tabelas auxiliares'!$B$236,M240&lt;&gt;'Tabelas auxiliares'!$B$237,M240&lt;&gt;'Tabelas auxiliares'!$C$236,M240&lt;&gt;'Tabelas auxiliares'!$C$237,M240&lt;&gt;'Tabelas auxiliares'!$D$236),"FOLHA DE PESSOAL",IF(Q240='Tabelas auxiliares'!$A$237,"CUSTEIO",IF(Q240='Tabelas auxiliares'!$A$236,"INVESTIMENTO","ERRO - VERIFICAR"))))</f>
        <v>CUSTEIO</v>
      </c>
      <c r="S240" s="64">
        <f t="shared" si="7"/>
        <v>1290</v>
      </c>
      <c r="X240" s="44">
        <v>1290</v>
      </c>
    </row>
    <row r="241" spans="1:24" x14ac:dyDescent="0.25">
      <c r="A241" t="s">
        <v>3219</v>
      </c>
      <c r="B241" t="s">
        <v>3220</v>
      </c>
      <c r="C241" t="s">
        <v>600</v>
      </c>
      <c r="D241" t="s">
        <v>3984</v>
      </c>
      <c r="E241" t="s">
        <v>3985</v>
      </c>
      <c r="F241" t="s">
        <v>3986</v>
      </c>
      <c r="G241" t="s">
        <v>3987</v>
      </c>
      <c r="H241" t="s">
        <v>3221</v>
      </c>
      <c r="I241" t="s">
        <v>1458</v>
      </c>
      <c r="J241" t="s">
        <v>3222</v>
      </c>
      <c r="K241" t="s">
        <v>3223</v>
      </c>
      <c r="L241" t="s">
        <v>3224</v>
      </c>
      <c r="M241" t="s">
        <v>164</v>
      </c>
      <c r="N241" t="s">
        <v>3225</v>
      </c>
      <c r="O241" t="s">
        <v>985</v>
      </c>
      <c r="P241" t="s">
        <v>986</v>
      </c>
      <c r="Q241" s="51" t="str">
        <f t="shared" si="6"/>
        <v>3</v>
      </c>
      <c r="R241" s="51" t="str">
        <f>IF(M241="","",IF(AND(M241&lt;&gt;'Tabelas auxiliares'!$B$236,M241&lt;&gt;'Tabelas auxiliares'!$B$237,M241&lt;&gt;'Tabelas auxiliares'!$C$236,M241&lt;&gt;'Tabelas auxiliares'!$C$237,M241&lt;&gt;'Tabelas auxiliares'!$D$236),"FOLHA DE PESSOAL",IF(Q241='Tabelas auxiliares'!$A$237,"CUSTEIO",IF(Q241='Tabelas auxiliares'!$A$236,"INVESTIMENTO","ERRO - VERIFICAR"))))</f>
        <v>CUSTEIO</v>
      </c>
      <c r="S241" s="64">
        <f t="shared" si="7"/>
        <v>1760</v>
      </c>
      <c r="X241" s="44">
        <v>1760</v>
      </c>
    </row>
    <row r="242" spans="1:24" x14ac:dyDescent="0.25">
      <c r="A242" t="s">
        <v>3219</v>
      </c>
      <c r="B242" t="s">
        <v>3220</v>
      </c>
      <c r="C242" t="s">
        <v>627</v>
      </c>
      <c r="D242" t="s">
        <v>3988</v>
      </c>
      <c r="E242" t="s">
        <v>3989</v>
      </c>
      <c r="F242" t="s">
        <v>3990</v>
      </c>
      <c r="G242" t="s">
        <v>3991</v>
      </c>
      <c r="H242" t="s">
        <v>3221</v>
      </c>
      <c r="I242" t="s">
        <v>1458</v>
      </c>
      <c r="J242" t="s">
        <v>3222</v>
      </c>
      <c r="K242" t="s">
        <v>3223</v>
      </c>
      <c r="L242" t="s">
        <v>3224</v>
      </c>
      <c r="M242" t="s">
        <v>164</v>
      </c>
      <c r="N242" t="s">
        <v>3225</v>
      </c>
      <c r="O242" t="s">
        <v>985</v>
      </c>
      <c r="P242" t="s">
        <v>986</v>
      </c>
      <c r="Q242" s="51" t="str">
        <f t="shared" si="6"/>
        <v>3</v>
      </c>
      <c r="R242" s="51" t="str">
        <f>IF(M242="","",IF(AND(M242&lt;&gt;'Tabelas auxiliares'!$B$236,M242&lt;&gt;'Tabelas auxiliares'!$B$237,M242&lt;&gt;'Tabelas auxiliares'!$C$236,M242&lt;&gt;'Tabelas auxiliares'!$C$237,M242&lt;&gt;'Tabelas auxiliares'!$D$236),"FOLHA DE PESSOAL",IF(Q242='Tabelas auxiliares'!$A$237,"CUSTEIO",IF(Q242='Tabelas auxiliares'!$A$236,"INVESTIMENTO","ERRO - VERIFICAR"))))</f>
        <v>CUSTEIO</v>
      </c>
      <c r="S242" s="64">
        <f t="shared" si="7"/>
        <v>4144</v>
      </c>
      <c r="X242" s="44">
        <v>4144</v>
      </c>
    </row>
    <row r="243" spans="1:24" x14ac:dyDescent="0.25">
      <c r="A243" t="s">
        <v>3219</v>
      </c>
      <c r="B243" t="s">
        <v>3220</v>
      </c>
      <c r="C243" t="s">
        <v>1808</v>
      </c>
      <c r="D243" t="s">
        <v>3992</v>
      </c>
      <c r="E243" t="s">
        <v>3993</v>
      </c>
      <c r="F243" t="s">
        <v>3067</v>
      </c>
      <c r="G243" t="s">
        <v>3055</v>
      </c>
      <c r="H243" t="s">
        <v>3177</v>
      </c>
      <c r="I243" t="s">
        <v>3178</v>
      </c>
      <c r="J243" t="s">
        <v>3228</v>
      </c>
      <c r="K243" t="s">
        <v>597</v>
      </c>
      <c r="L243" t="s">
        <v>768</v>
      </c>
      <c r="M243" t="s">
        <v>164</v>
      </c>
      <c r="N243" t="s">
        <v>785</v>
      </c>
      <c r="O243" t="s">
        <v>3056</v>
      </c>
      <c r="P243" t="s">
        <v>3057</v>
      </c>
      <c r="Q243" s="51" t="str">
        <f t="shared" si="6"/>
        <v>4</v>
      </c>
      <c r="R243" s="51" t="str">
        <f>IF(M243="","",IF(AND(M243&lt;&gt;'Tabelas auxiliares'!$B$236,M243&lt;&gt;'Tabelas auxiliares'!$B$237,M243&lt;&gt;'Tabelas auxiliares'!$C$236,M243&lt;&gt;'Tabelas auxiliares'!$C$237,M243&lt;&gt;'Tabelas auxiliares'!$D$236),"FOLHA DE PESSOAL",IF(Q243='Tabelas auxiliares'!$A$237,"CUSTEIO",IF(Q243='Tabelas auxiliares'!$A$236,"INVESTIMENTO","ERRO - VERIFICAR"))))</f>
        <v>INVESTIMENTO</v>
      </c>
      <c r="S243" s="64">
        <f t="shared" si="7"/>
        <v>15272</v>
      </c>
      <c r="V243" s="44">
        <v>15272</v>
      </c>
    </row>
    <row r="244" spans="1:24" x14ac:dyDescent="0.25">
      <c r="A244" t="s">
        <v>3219</v>
      </c>
      <c r="B244" t="s">
        <v>3220</v>
      </c>
      <c r="C244" t="s">
        <v>1808</v>
      </c>
      <c r="D244" t="s">
        <v>3052</v>
      </c>
      <c r="E244" t="s">
        <v>3994</v>
      </c>
      <c r="F244" t="s">
        <v>3067</v>
      </c>
      <c r="G244" t="s">
        <v>3055</v>
      </c>
      <c r="H244" t="s">
        <v>3177</v>
      </c>
      <c r="I244" t="s">
        <v>3178</v>
      </c>
      <c r="J244" t="s">
        <v>3228</v>
      </c>
      <c r="K244" t="s">
        <v>597</v>
      </c>
      <c r="L244" t="s">
        <v>768</v>
      </c>
      <c r="M244" t="s">
        <v>164</v>
      </c>
      <c r="N244" t="s">
        <v>785</v>
      </c>
      <c r="O244" t="s">
        <v>3056</v>
      </c>
      <c r="P244" t="s">
        <v>3057</v>
      </c>
      <c r="Q244" s="51" t="str">
        <f t="shared" si="6"/>
        <v>4</v>
      </c>
      <c r="R244" s="51" t="str">
        <f>IF(M244="","",IF(AND(M244&lt;&gt;'Tabelas auxiliares'!$B$236,M244&lt;&gt;'Tabelas auxiliares'!$B$237,M244&lt;&gt;'Tabelas auxiliares'!$C$236,M244&lt;&gt;'Tabelas auxiliares'!$C$237,M244&lt;&gt;'Tabelas auxiliares'!$D$236),"FOLHA DE PESSOAL",IF(Q244='Tabelas auxiliares'!$A$237,"CUSTEIO",IF(Q244='Tabelas auxiliares'!$A$236,"INVESTIMENTO","ERRO - VERIFICAR"))))</f>
        <v>INVESTIMENTO</v>
      </c>
      <c r="S244" s="64">
        <f t="shared" si="7"/>
        <v>21342</v>
      </c>
      <c r="V244" s="44">
        <v>21342</v>
      </c>
    </row>
    <row r="245" spans="1:24" x14ac:dyDescent="0.25">
      <c r="A245" t="s">
        <v>3219</v>
      </c>
      <c r="B245" t="s">
        <v>3220</v>
      </c>
      <c r="C245" t="s">
        <v>1084</v>
      </c>
      <c r="D245" t="s">
        <v>3995</v>
      </c>
      <c r="E245" t="s">
        <v>3996</v>
      </c>
      <c r="F245" t="s">
        <v>3997</v>
      </c>
      <c r="G245" t="s">
        <v>165</v>
      </c>
      <c r="H245" t="s">
        <v>3221</v>
      </c>
      <c r="I245" t="s">
        <v>1458</v>
      </c>
      <c r="J245" t="s">
        <v>3222</v>
      </c>
      <c r="K245" t="s">
        <v>3223</v>
      </c>
      <c r="L245" t="s">
        <v>3224</v>
      </c>
      <c r="M245" t="s">
        <v>164</v>
      </c>
      <c r="N245" t="s">
        <v>3225</v>
      </c>
      <c r="O245" t="s">
        <v>985</v>
      </c>
      <c r="P245" t="s">
        <v>986</v>
      </c>
      <c r="Q245" s="51" t="str">
        <f t="shared" si="6"/>
        <v>3</v>
      </c>
      <c r="R245" s="51" t="str">
        <f>IF(M245="","",IF(AND(M245&lt;&gt;'Tabelas auxiliares'!$B$236,M245&lt;&gt;'Tabelas auxiliares'!$B$237,M245&lt;&gt;'Tabelas auxiliares'!$C$236,M245&lt;&gt;'Tabelas auxiliares'!$C$237,M245&lt;&gt;'Tabelas auxiliares'!$D$236),"FOLHA DE PESSOAL",IF(Q245='Tabelas auxiliares'!$A$237,"CUSTEIO",IF(Q245='Tabelas auxiliares'!$A$236,"INVESTIMENTO","ERRO - VERIFICAR"))))</f>
        <v>CUSTEIO</v>
      </c>
      <c r="S245" s="64">
        <f t="shared" si="7"/>
        <v>6990</v>
      </c>
      <c r="X245" s="44">
        <v>6990</v>
      </c>
    </row>
    <row r="246" spans="1:24" x14ac:dyDescent="0.25">
      <c r="A246" t="s">
        <v>3219</v>
      </c>
      <c r="B246" t="s">
        <v>3220</v>
      </c>
      <c r="C246" t="s">
        <v>2206</v>
      </c>
      <c r="D246" t="s">
        <v>3998</v>
      </c>
      <c r="E246" t="s">
        <v>3999</v>
      </c>
      <c r="F246" t="s">
        <v>4000</v>
      </c>
      <c r="G246" t="s">
        <v>1733</v>
      </c>
      <c r="H246" t="s">
        <v>3177</v>
      </c>
      <c r="I246" t="s">
        <v>3178</v>
      </c>
      <c r="J246" t="s">
        <v>3228</v>
      </c>
      <c r="K246" t="s">
        <v>597</v>
      </c>
      <c r="L246" t="s">
        <v>768</v>
      </c>
      <c r="M246" t="s">
        <v>164</v>
      </c>
      <c r="N246" t="s">
        <v>785</v>
      </c>
      <c r="O246" t="s">
        <v>1631</v>
      </c>
      <c r="P246" t="s">
        <v>1632</v>
      </c>
      <c r="Q246" s="51" t="str">
        <f t="shared" si="6"/>
        <v>3</v>
      </c>
      <c r="R246" s="51" t="str">
        <f>IF(M246="","",IF(AND(M246&lt;&gt;'Tabelas auxiliares'!$B$236,M246&lt;&gt;'Tabelas auxiliares'!$B$237,M246&lt;&gt;'Tabelas auxiliares'!$C$236,M246&lt;&gt;'Tabelas auxiliares'!$C$237,M246&lt;&gt;'Tabelas auxiliares'!$D$236),"FOLHA DE PESSOAL",IF(Q246='Tabelas auxiliares'!$A$237,"CUSTEIO",IF(Q246='Tabelas auxiliares'!$A$236,"INVESTIMENTO","ERRO - VERIFICAR"))))</f>
        <v>CUSTEIO</v>
      </c>
      <c r="S246" s="64">
        <f t="shared" si="7"/>
        <v>50655.11</v>
      </c>
      <c r="V246" s="44">
        <v>50655.11</v>
      </c>
    </row>
    <row r="247" spans="1:24" x14ac:dyDescent="0.25">
      <c r="A247" t="s">
        <v>3219</v>
      </c>
      <c r="B247" t="s">
        <v>3220</v>
      </c>
      <c r="C247" t="s">
        <v>2206</v>
      </c>
      <c r="D247" t="s">
        <v>4001</v>
      </c>
      <c r="E247" t="s">
        <v>4002</v>
      </c>
      <c r="F247" t="s">
        <v>4003</v>
      </c>
      <c r="G247" t="s">
        <v>1733</v>
      </c>
      <c r="H247" t="s">
        <v>3177</v>
      </c>
      <c r="I247" t="s">
        <v>3178</v>
      </c>
      <c r="J247" t="s">
        <v>3228</v>
      </c>
      <c r="K247" t="s">
        <v>597</v>
      </c>
      <c r="L247" t="s">
        <v>768</v>
      </c>
      <c r="M247" t="s">
        <v>164</v>
      </c>
      <c r="N247" t="s">
        <v>785</v>
      </c>
      <c r="O247" t="s">
        <v>1631</v>
      </c>
      <c r="P247" t="s">
        <v>1632</v>
      </c>
      <c r="Q247" s="51" t="str">
        <f t="shared" si="6"/>
        <v>3</v>
      </c>
      <c r="R247" s="51" t="str">
        <f>IF(M247="","",IF(AND(M247&lt;&gt;'Tabelas auxiliares'!$B$236,M247&lt;&gt;'Tabelas auxiliares'!$B$237,M247&lt;&gt;'Tabelas auxiliares'!$C$236,M247&lt;&gt;'Tabelas auxiliares'!$C$237,M247&lt;&gt;'Tabelas auxiliares'!$D$236),"FOLHA DE PESSOAL",IF(Q247='Tabelas auxiliares'!$A$237,"CUSTEIO",IF(Q247='Tabelas auxiliares'!$A$236,"INVESTIMENTO","ERRO - VERIFICAR"))))</f>
        <v>CUSTEIO</v>
      </c>
      <c r="S247" s="64">
        <f t="shared" si="7"/>
        <v>363323.91</v>
      </c>
      <c r="V247" s="44">
        <v>363323.91</v>
      </c>
    </row>
    <row r="248" spans="1:24" x14ac:dyDescent="0.25">
      <c r="A248" t="s">
        <v>3219</v>
      </c>
      <c r="B248" t="s">
        <v>3220</v>
      </c>
      <c r="C248" t="s">
        <v>2206</v>
      </c>
      <c r="D248" t="s">
        <v>4004</v>
      </c>
      <c r="E248" t="s">
        <v>4005</v>
      </c>
      <c r="F248" t="s">
        <v>4006</v>
      </c>
      <c r="G248" t="s">
        <v>1733</v>
      </c>
      <c r="H248" t="s">
        <v>3177</v>
      </c>
      <c r="I248" t="s">
        <v>3178</v>
      </c>
      <c r="J248" t="s">
        <v>3228</v>
      </c>
      <c r="K248" t="s">
        <v>597</v>
      </c>
      <c r="L248" t="s">
        <v>768</v>
      </c>
      <c r="M248" t="s">
        <v>164</v>
      </c>
      <c r="N248" t="s">
        <v>785</v>
      </c>
      <c r="O248" t="s">
        <v>1631</v>
      </c>
      <c r="P248" t="s">
        <v>1632</v>
      </c>
      <c r="Q248" s="51" t="str">
        <f t="shared" si="6"/>
        <v>3</v>
      </c>
      <c r="R248" s="51" t="str">
        <f>IF(M248="","",IF(AND(M248&lt;&gt;'Tabelas auxiliares'!$B$236,M248&lt;&gt;'Tabelas auxiliares'!$B$237,M248&lt;&gt;'Tabelas auxiliares'!$C$236,M248&lt;&gt;'Tabelas auxiliares'!$C$237,M248&lt;&gt;'Tabelas auxiliares'!$D$236),"FOLHA DE PESSOAL",IF(Q248='Tabelas auxiliares'!$A$237,"CUSTEIO",IF(Q248='Tabelas auxiliares'!$A$236,"INVESTIMENTO","ERRO - VERIFICAR"))))</f>
        <v>CUSTEIO</v>
      </c>
      <c r="S248" s="64">
        <f t="shared" si="7"/>
        <v>82821.8</v>
      </c>
      <c r="V248" s="44">
        <v>82821.8</v>
      </c>
    </row>
    <row r="249" spans="1:24" x14ac:dyDescent="0.25">
      <c r="A249" t="s">
        <v>3219</v>
      </c>
      <c r="B249" t="s">
        <v>3220</v>
      </c>
      <c r="C249" t="s">
        <v>2206</v>
      </c>
      <c r="D249" t="s">
        <v>4007</v>
      </c>
      <c r="E249" t="s">
        <v>4008</v>
      </c>
      <c r="F249" t="s">
        <v>4009</v>
      </c>
      <c r="G249" t="s">
        <v>3490</v>
      </c>
      <c r="H249" t="s">
        <v>3221</v>
      </c>
      <c r="I249" t="s">
        <v>1458</v>
      </c>
      <c r="J249" t="s">
        <v>3222</v>
      </c>
      <c r="K249" t="s">
        <v>3223</v>
      </c>
      <c r="L249" t="s">
        <v>3224</v>
      </c>
      <c r="M249" t="s">
        <v>164</v>
      </c>
      <c r="N249" t="s">
        <v>3225</v>
      </c>
      <c r="O249" t="s">
        <v>1583</v>
      </c>
      <c r="P249" t="s">
        <v>1584</v>
      </c>
      <c r="Q249" s="51" t="str">
        <f t="shared" si="6"/>
        <v>3</v>
      </c>
      <c r="R249" s="51" t="str">
        <f>IF(M249="","",IF(AND(M249&lt;&gt;'Tabelas auxiliares'!$B$236,M249&lt;&gt;'Tabelas auxiliares'!$B$237,M249&lt;&gt;'Tabelas auxiliares'!$C$236,M249&lt;&gt;'Tabelas auxiliares'!$C$237,M249&lt;&gt;'Tabelas auxiliares'!$D$236),"FOLHA DE PESSOAL",IF(Q249='Tabelas auxiliares'!$A$237,"CUSTEIO",IF(Q249='Tabelas auxiliares'!$A$236,"INVESTIMENTO","ERRO - VERIFICAR"))))</f>
        <v>CUSTEIO</v>
      </c>
      <c r="S249" s="64">
        <f t="shared" si="7"/>
        <v>285</v>
      </c>
      <c r="W249" s="44">
        <v>285</v>
      </c>
    </row>
    <row r="250" spans="1:24" x14ac:dyDescent="0.25">
      <c r="A250" t="s">
        <v>3219</v>
      </c>
      <c r="B250" t="s">
        <v>3220</v>
      </c>
      <c r="C250" t="s">
        <v>2206</v>
      </c>
      <c r="D250" t="s">
        <v>4010</v>
      </c>
      <c r="E250" t="s">
        <v>4011</v>
      </c>
      <c r="F250" t="s">
        <v>4012</v>
      </c>
      <c r="G250" t="s">
        <v>1733</v>
      </c>
      <c r="H250" t="s">
        <v>3177</v>
      </c>
      <c r="I250" t="s">
        <v>3178</v>
      </c>
      <c r="J250" t="s">
        <v>3228</v>
      </c>
      <c r="K250" t="s">
        <v>597</v>
      </c>
      <c r="L250" t="s">
        <v>768</v>
      </c>
      <c r="M250" t="s">
        <v>164</v>
      </c>
      <c r="N250" t="s">
        <v>785</v>
      </c>
      <c r="O250" t="s">
        <v>1631</v>
      </c>
      <c r="P250" t="s">
        <v>1632</v>
      </c>
      <c r="Q250" s="51" t="str">
        <f t="shared" si="6"/>
        <v>3</v>
      </c>
      <c r="R250" s="51" t="str">
        <f>IF(M250="","",IF(AND(M250&lt;&gt;'Tabelas auxiliares'!$B$236,M250&lt;&gt;'Tabelas auxiliares'!$B$237,M250&lt;&gt;'Tabelas auxiliares'!$C$236,M250&lt;&gt;'Tabelas auxiliares'!$C$237,M250&lt;&gt;'Tabelas auxiliares'!$D$236),"FOLHA DE PESSOAL",IF(Q250='Tabelas auxiliares'!$A$237,"CUSTEIO",IF(Q250='Tabelas auxiliares'!$A$236,"INVESTIMENTO","ERRO - VERIFICAR"))))</f>
        <v>CUSTEIO</v>
      </c>
      <c r="S250" s="64">
        <f t="shared" si="7"/>
        <v>8959.09</v>
      </c>
      <c r="V250" s="44">
        <v>8959.09</v>
      </c>
    </row>
    <row r="251" spans="1:24" x14ac:dyDescent="0.25">
      <c r="A251" t="s">
        <v>4013</v>
      </c>
      <c r="B251" t="s">
        <v>4014</v>
      </c>
      <c r="C251" t="s">
        <v>3125</v>
      </c>
      <c r="D251" t="s">
        <v>3126</v>
      </c>
      <c r="E251" t="s">
        <v>3126</v>
      </c>
      <c r="F251" t="s">
        <v>3125</v>
      </c>
      <c r="G251" t="s">
        <v>3125</v>
      </c>
      <c r="H251" t="s">
        <v>169</v>
      </c>
      <c r="I251" t="s">
        <v>167</v>
      </c>
      <c r="J251" t="s">
        <v>4015</v>
      </c>
      <c r="K251" t="s">
        <v>119</v>
      </c>
      <c r="L251" t="s">
        <v>4016</v>
      </c>
      <c r="M251" t="s">
        <v>164</v>
      </c>
      <c r="N251" t="s">
        <v>4017</v>
      </c>
      <c r="O251" t="s">
        <v>3190</v>
      </c>
      <c r="P251" t="s">
        <v>3125</v>
      </c>
      <c r="Q251" s="51" t="str">
        <f t="shared" si="6"/>
        <v>3</v>
      </c>
      <c r="R251" s="51" t="str">
        <f>IF(M251="","",IF(AND(M251&lt;&gt;'Tabelas auxiliares'!$B$236,M251&lt;&gt;'Tabelas auxiliares'!$B$237,M251&lt;&gt;'Tabelas auxiliares'!$C$236,M251&lt;&gt;'Tabelas auxiliares'!$C$237,M251&lt;&gt;'Tabelas auxiliares'!$D$236),"FOLHA DE PESSOAL",IF(Q251='Tabelas auxiliares'!$A$237,"CUSTEIO",IF(Q251='Tabelas auxiliares'!$A$236,"INVESTIMENTO","ERRO - VERIFICAR"))))</f>
        <v>CUSTEIO</v>
      </c>
      <c r="S251" s="64">
        <f t="shared" si="7"/>
        <v>2613</v>
      </c>
      <c r="T251" s="44">
        <v>2613</v>
      </c>
    </row>
    <row r="252" spans="1:24" x14ac:dyDescent="0.25">
      <c r="A252" t="s">
        <v>4018</v>
      </c>
      <c r="B252" t="s">
        <v>4019</v>
      </c>
      <c r="C252" t="s">
        <v>3125</v>
      </c>
      <c r="D252" t="s">
        <v>3126</v>
      </c>
      <c r="E252" t="s">
        <v>3126</v>
      </c>
      <c r="F252" t="s">
        <v>3125</v>
      </c>
      <c r="G252" t="s">
        <v>3125</v>
      </c>
      <c r="H252" t="s">
        <v>4020</v>
      </c>
      <c r="I252" t="s">
        <v>1458</v>
      </c>
      <c r="J252" t="s">
        <v>4021</v>
      </c>
      <c r="K252" t="s">
        <v>786</v>
      </c>
      <c r="L252" t="s">
        <v>769</v>
      </c>
      <c r="M252" t="s">
        <v>164</v>
      </c>
      <c r="N252" t="s">
        <v>787</v>
      </c>
      <c r="O252" t="s">
        <v>3130</v>
      </c>
      <c r="P252" t="s">
        <v>3125</v>
      </c>
      <c r="Q252" s="51" t="str">
        <f t="shared" si="6"/>
        <v>3</v>
      </c>
      <c r="R252" s="51" t="str">
        <f>IF(M252="","",IF(AND(M252&lt;&gt;'Tabelas auxiliares'!$B$236,M252&lt;&gt;'Tabelas auxiliares'!$B$237,M252&lt;&gt;'Tabelas auxiliares'!$C$236,M252&lt;&gt;'Tabelas auxiliares'!$C$237,M252&lt;&gt;'Tabelas auxiliares'!$D$236),"FOLHA DE PESSOAL",IF(Q252='Tabelas auxiliares'!$A$237,"CUSTEIO",IF(Q252='Tabelas auxiliares'!$A$236,"INVESTIMENTO","ERRO - VERIFICAR"))))</f>
        <v>CUSTEIO</v>
      </c>
      <c r="S252" s="64">
        <f t="shared" si="7"/>
        <v>75000</v>
      </c>
      <c r="U252" s="44">
        <v>75000</v>
      </c>
    </row>
    <row r="253" spans="1:24" x14ac:dyDescent="0.25">
      <c r="A253" t="s">
        <v>4018</v>
      </c>
      <c r="B253" t="s">
        <v>4019</v>
      </c>
      <c r="C253" t="s">
        <v>2926</v>
      </c>
      <c r="D253" t="s">
        <v>4022</v>
      </c>
      <c r="E253" t="s">
        <v>4023</v>
      </c>
      <c r="F253" t="s">
        <v>4024</v>
      </c>
      <c r="G253" t="s">
        <v>3176</v>
      </c>
      <c r="H253" t="s">
        <v>4020</v>
      </c>
      <c r="I253" t="s">
        <v>1458</v>
      </c>
      <c r="J253" t="s">
        <v>4021</v>
      </c>
      <c r="K253" t="s">
        <v>786</v>
      </c>
      <c r="L253" t="s">
        <v>769</v>
      </c>
      <c r="M253" t="s">
        <v>164</v>
      </c>
      <c r="N253" t="s">
        <v>787</v>
      </c>
      <c r="O253" t="s">
        <v>1631</v>
      </c>
      <c r="P253" t="s">
        <v>1632</v>
      </c>
      <c r="Q253" s="51" t="str">
        <f t="shared" si="6"/>
        <v>3</v>
      </c>
      <c r="R253" s="51" t="str">
        <f>IF(M253="","",IF(AND(M253&lt;&gt;'Tabelas auxiliares'!$B$236,M253&lt;&gt;'Tabelas auxiliares'!$B$237,M253&lt;&gt;'Tabelas auxiliares'!$C$236,M253&lt;&gt;'Tabelas auxiliares'!$C$237,M253&lt;&gt;'Tabelas auxiliares'!$D$236),"FOLHA DE PESSOAL",IF(Q253='Tabelas auxiliares'!$A$237,"CUSTEIO",IF(Q253='Tabelas auxiliares'!$A$236,"INVESTIMENTO","ERRO - VERIFICAR"))))</f>
        <v>CUSTEIO</v>
      </c>
      <c r="S253" s="64">
        <f t="shared" si="7"/>
        <v>15000</v>
      </c>
      <c r="V253" s="44">
        <v>15000</v>
      </c>
    </row>
    <row r="254" spans="1:24" x14ac:dyDescent="0.25">
      <c r="A254" t="s">
        <v>4025</v>
      </c>
      <c r="B254" t="s">
        <v>4026</v>
      </c>
      <c r="C254" t="s">
        <v>3125</v>
      </c>
      <c r="D254" t="s">
        <v>3126</v>
      </c>
      <c r="E254" t="s">
        <v>3126</v>
      </c>
      <c r="F254" t="s">
        <v>3125</v>
      </c>
      <c r="G254" t="s">
        <v>3125</v>
      </c>
      <c r="H254" t="s">
        <v>4027</v>
      </c>
      <c r="I254" t="s">
        <v>167</v>
      </c>
      <c r="J254" t="s">
        <v>4028</v>
      </c>
      <c r="K254" t="s">
        <v>119</v>
      </c>
      <c r="L254" t="s">
        <v>4029</v>
      </c>
      <c r="M254" t="s">
        <v>164</v>
      </c>
      <c r="N254" t="s">
        <v>4030</v>
      </c>
      <c r="O254" t="s">
        <v>3190</v>
      </c>
      <c r="P254" t="s">
        <v>3125</v>
      </c>
      <c r="Q254" s="51" t="str">
        <f t="shared" si="6"/>
        <v>3</v>
      </c>
      <c r="R254" s="51" t="str">
        <f>IF(M254="","",IF(AND(M254&lt;&gt;'Tabelas auxiliares'!$B$236,M254&lt;&gt;'Tabelas auxiliares'!$B$237,M254&lt;&gt;'Tabelas auxiliares'!$C$236,M254&lt;&gt;'Tabelas auxiliares'!$C$237,M254&lt;&gt;'Tabelas auxiliares'!$D$236),"FOLHA DE PESSOAL",IF(Q254='Tabelas auxiliares'!$A$237,"CUSTEIO",IF(Q254='Tabelas auxiliares'!$A$236,"INVESTIMENTO","ERRO - VERIFICAR"))))</f>
        <v>CUSTEIO</v>
      </c>
      <c r="S254" s="64">
        <f t="shared" si="7"/>
        <v>0.16</v>
      </c>
      <c r="T254" s="44">
        <v>0.16</v>
      </c>
    </row>
    <row r="255" spans="1:24" x14ac:dyDescent="0.25">
      <c r="A255" t="s">
        <v>4025</v>
      </c>
      <c r="B255" t="s">
        <v>4026</v>
      </c>
      <c r="C255" t="s">
        <v>612</v>
      </c>
      <c r="D255" t="s">
        <v>4031</v>
      </c>
      <c r="E255" t="s">
        <v>4032</v>
      </c>
      <c r="F255" t="s">
        <v>4033</v>
      </c>
      <c r="G255" t="s">
        <v>165</v>
      </c>
      <c r="H255" t="s">
        <v>4027</v>
      </c>
      <c r="I255" t="s">
        <v>167</v>
      </c>
      <c r="J255" t="s">
        <v>4028</v>
      </c>
      <c r="K255" t="s">
        <v>119</v>
      </c>
      <c r="L255" t="s">
        <v>4029</v>
      </c>
      <c r="M255" t="s">
        <v>164</v>
      </c>
      <c r="N255" t="s">
        <v>4030</v>
      </c>
      <c r="O255" t="s">
        <v>1744</v>
      </c>
      <c r="P255" t="s">
        <v>1745</v>
      </c>
      <c r="Q255" s="51" t="str">
        <f t="shared" si="6"/>
        <v>3</v>
      </c>
      <c r="R255" s="51" t="str">
        <f>IF(M255="","",IF(AND(M255&lt;&gt;'Tabelas auxiliares'!$B$236,M255&lt;&gt;'Tabelas auxiliares'!$B$237,M255&lt;&gt;'Tabelas auxiliares'!$C$236,M255&lt;&gt;'Tabelas auxiliares'!$C$237,M255&lt;&gt;'Tabelas auxiliares'!$D$236),"FOLHA DE PESSOAL",IF(Q255='Tabelas auxiliares'!$A$237,"CUSTEIO",IF(Q255='Tabelas auxiliares'!$A$236,"INVESTIMENTO","ERRO - VERIFICAR"))))</f>
        <v>CUSTEIO</v>
      </c>
      <c r="S255" s="64">
        <f t="shared" si="7"/>
        <v>1474.22</v>
      </c>
      <c r="X255" s="44">
        <v>1474.22</v>
      </c>
    </row>
    <row r="256" spans="1:24" x14ac:dyDescent="0.25">
      <c r="A256" t="s">
        <v>4034</v>
      </c>
      <c r="B256" t="s">
        <v>4035</v>
      </c>
      <c r="C256" t="s">
        <v>1235</v>
      </c>
      <c r="D256" t="s">
        <v>4036</v>
      </c>
      <c r="E256" t="s">
        <v>4037</v>
      </c>
      <c r="F256" t="s">
        <v>4038</v>
      </c>
      <c r="G256" t="s">
        <v>3176</v>
      </c>
      <c r="H256" t="s">
        <v>4039</v>
      </c>
      <c r="I256" t="s">
        <v>1458</v>
      </c>
      <c r="J256" t="s">
        <v>4040</v>
      </c>
      <c r="K256" t="s">
        <v>119</v>
      </c>
      <c r="L256" t="s">
        <v>4041</v>
      </c>
      <c r="M256" t="s">
        <v>164</v>
      </c>
      <c r="N256" t="s">
        <v>4042</v>
      </c>
      <c r="O256" t="s">
        <v>1631</v>
      </c>
      <c r="P256" t="s">
        <v>1632</v>
      </c>
      <c r="Q256" s="51" t="str">
        <f t="shared" si="6"/>
        <v>3</v>
      </c>
      <c r="R256" s="51" t="str">
        <f>IF(M256="","",IF(AND(M256&lt;&gt;'Tabelas auxiliares'!$B$236,M256&lt;&gt;'Tabelas auxiliares'!$B$237,M256&lt;&gt;'Tabelas auxiliares'!$C$236,M256&lt;&gt;'Tabelas auxiliares'!$C$237,M256&lt;&gt;'Tabelas auxiliares'!$D$236),"FOLHA DE PESSOAL",IF(Q256='Tabelas auxiliares'!$A$237,"CUSTEIO",IF(Q256='Tabelas auxiliares'!$A$236,"INVESTIMENTO","ERRO - VERIFICAR"))))</f>
        <v>CUSTEIO</v>
      </c>
      <c r="S256" s="64">
        <f t="shared" si="7"/>
        <v>9364.76</v>
      </c>
      <c r="V256" s="44">
        <v>9364.76</v>
      </c>
    </row>
    <row r="257" spans="1:22" x14ac:dyDescent="0.25">
      <c r="A257" t="s">
        <v>4034</v>
      </c>
      <c r="B257" t="s">
        <v>4035</v>
      </c>
      <c r="C257" t="s">
        <v>790</v>
      </c>
      <c r="D257" t="s">
        <v>4043</v>
      </c>
      <c r="E257" t="s">
        <v>4044</v>
      </c>
      <c r="F257" t="s">
        <v>4045</v>
      </c>
      <c r="G257" t="s">
        <v>3176</v>
      </c>
      <c r="H257" t="s">
        <v>4039</v>
      </c>
      <c r="I257" t="s">
        <v>1458</v>
      </c>
      <c r="J257" t="s">
        <v>4040</v>
      </c>
      <c r="K257" t="s">
        <v>119</v>
      </c>
      <c r="L257" t="s">
        <v>4041</v>
      </c>
      <c r="M257" t="s">
        <v>164</v>
      </c>
      <c r="N257" t="s">
        <v>4042</v>
      </c>
      <c r="O257" t="s">
        <v>1674</v>
      </c>
      <c r="P257" t="s">
        <v>1675</v>
      </c>
      <c r="Q257" s="51" t="str">
        <f t="shared" si="6"/>
        <v>3</v>
      </c>
      <c r="R257" s="51" t="str">
        <f>IF(M257="","",IF(AND(M257&lt;&gt;'Tabelas auxiliares'!$B$236,M257&lt;&gt;'Tabelas auxiliares'!$B$237,M257&lt;&gt;'Tabelas auxiliares'!$C$236,M257&lt;&gt;'Tabelas auxiliares'!$C$237,M257&lt;&gt;'Tabelas auxiliares'!$D$236),"FOLHA DE PESSOAL",IF(Q257='Tabelas auxiliares'!$A$237,"CUSTEIO",IF(Q257='Tabelas auxiliares'!$A$236,"INVESTIMENTO","ERRO - VERIFICAR"))))</f>
        <v>CUSTEIO</v>
      </c>
      <c r="S257" s="64">
        <f t="shared" si="7"/>
        <v>800</v>
      </c>
      <c r="V257" s="44">
        <v>800</v>
      </c>
    </row>
    <row r="258" spans="1:22" x14ac:dyDescent="0.25">
      <c r="A258" t="s">
        <v>4034</v>
      </c>
      <c r="B258" t="s">
        <v>4035</v>
      </c>
      <c r="C258" t="s">
        <v>790</v>
      </c>
      <c r="D258" t="s">
        <v>4043</v>
      </c>
      <c r="E258" t="s">
        <v>4046</v>
      </c>
      <c r="F258" t="s">
        <v>4045</v>
      </c>
      <c r="G258" t="s">
        <v>3176</v>
      </c>
      <c r="H258" t="s">
        <v>4039</v>
      </c>
      <c r="I258" t="s">
        <v>1458</v>
      </c>
      <c r="J258" t="s">
        <v>4040</v>
      </c>
      <c r="K258" t="s">
        <v>119</v>
      </c>
      <c r="L258" t="s">
        <v>4041</v>
      </c>
      <c r="M258" t="s">
        <v>164</v>
      </c>
      <c r="N258" t="s">
        <v>4042</v>
      </c>
      <c r="O258" t="s">
        <v>472</v>
      </c>
      <c r="P258" t="s">
        <v>454</v>
      </c>
      <c r="Q258" s="51" t="str">
        <f t="shared" si="6"/>
        <v>3</v>
      </c>
      <c r="R258" s="51" t="str">
        <f>IF(M258="","",IF(AND(M258&lt;&gt;'Tabelas auxiliares'!$B$236,M258&lt;&gt;'Tabelas auxiliares'!$B$237,M258&lt;&gt;'Tabelas auxiliares'!$C$236,M258&lt;&gt;'Tabelas auxiliares'!$C$237,M258&lt;&gt;'Tabelas auxiliares'!$D$236),"FOLHA DE PESSOAL",IF(Q258='Tabelas auxiliares'!$A$237,"CUSTEIO",IF(Q258='Tabelas auxiliares'!$A$236,"INVESTIMENTO","ERRO - VERIFICAR"))))</f>
        <v>CUSTEIO</v>
      </c>
      <c r="S258" s="64">
        <f t="shared" si="7"/>
        <v>13000</v>
      </c>
      <c r="V258" s="44">
        <v>13000</v>
      </c>
    </row>
    <row r="259" spans="1:22" x14ac:dyDescent="0.25">
      <c r="A259" t="s">
        <v>4034</v>
      </c>
      <c r="B259" t="s">
        <v>4035</v>
      </c>
      <c r="C259" t="s">
        <v>790</v>
      </c>
      <c r="D259" t="s">
        <v>4043</v>
      </c>
      <c r="E259" t="s">
        <v>4047</v>
      </c>
      <c r="F259" t="s">
        <v>4045</v>
      </c>
      <c r="G259" t="s">
        <v>3176</v>
      </c>
      <c r="H259" t="s">
        <v>4039</v>
      </c>
      <c r="I259" t="s">
        <v>1458</v>
      </c>
      <c r="J259" t="s">
        <v>4040</v>
      </c>
      <c r="K259" t="s">
        <v>119</v>
      </c>
      <c r="L259" t="s">
        <v>4041</v>
      </c>
      <c r="M259" t="s">
        <v>164</v>
      </c>
      <c r="N259" t="s">
        <v>4042</v>
      </c>
      <c r="O259" t="s">
        <v>1496</v>
      </c>
      <c r="P259" t="s">
        <v>1491</v>
      </c>
      <c r="Q259" s="51" t="str">
        <f t="shared" si="6"/>
        <v>3</v>
      </c>
      <c r="R259" s="51" t="str">
        <f>IF(M259="","",IF(AND(M259&lt;&gt;'Tabelas auxiliares'!$B$236,M259&lt;&gt;'Tabelas auxiliares'!$B$237,M259&lt;&gt;'Tabelas auxiliares'!$C$236,M259&lt;&gt;'Tabelas auxiliares'!$C$237,M259&lt;&gt;'Tabelas auxiliares'!$D$236),"FOLHA DE PESSOAL",IF(Q259='Tabelas auxiliares'!$A$237,"CUSTEIO",IF(Q259='Tabelas auxiliares'!$A$236,"INVESTIMENTO","ERRO - VERIFICAR"))))</f>
        <v>CUSTEIO</v>
      </c>
      <c r="S259" s="64">
        <f t="shared" si="7"/>
        <v>11000</v>
      </c>
      <c r="V259" s="44">
        <v>11000</v>
      </c>
    </row>
    <row r="260" spans="1:22" x14ac:dyDescent="0.25">
      <c r="A260" t="s">
        <v>4034</v>
      </c>
      <c r="B260" t="s">
        <v>4035</v>
      </c>
      <c r="C260" t="s">
        <v>790</v>
      </c>
      <c r="D260" t="s">
        <v>4043</v>
      </c>
      <c r="E260" t="s">
        <v>4048</v>
      </c>
      <c r="F260" t="s">
        <v>4045</v>
      </c>
      <c r="G260" t="s">
        <v>3176</v>
      </c>
      <c r="H260" t="s">
        <v>4039</v>
      </c>
      <c r="I260" t="s">
        <v>1458</v>
      </c>
      <c r="J260" t="s">
        <v>4040</v>
      </c>
      <c r="K260" t="s">
        <v>119</v>
      </c>
      <c r="L260" t="s">
        <v>4041</v>
      </c>
      <c r="M260" t="s">
        <v>164</v>
      </c>
      <c r="N260" t="s">
        <v>4042</v>
      </c>
      <c r="O260" t="s">
        <v>855</v>
      </c>
      <c r="P260" t="s">
        <v>856</v>
      </c>
      <c r="Q260" s="51" t="str">
        <f t="shared" ref="Q260:Q323" si="8">LEFT(O260,1)</f>
        <v>3</v>
      </c>
      <c r="R260" s="51" t="str">
        <f>IF(M260="","",IF(AND(M260&lt;&gt;'Tabelas auxiliares'!$B$236,M260&lt;&gt;'Tabelas auxiliares'!$B$237,M260&lt;&gt;'Tabelas auxiliares'!$C$236,M260&lt;&gt;'Tabelas auxiliares'!$C$237,M260&lt;&gt;'Tabelas auxiliares'!$D$236),"FOLHA DE PESSOAL",IF(Q260='Tabelas auxiliares'!$A$237,"CUSTEIO",IF(Q260='Tabelas auxiliares'!$A$236,"INVESTIMENTO","ERRO - VERIFICAR"))))</f>
        <v>CUSTEIO</v>
      </c>
      <c r="S260" s="64">
        <f t="shared" si="7"/>
        <v>39200</v>
      </c>
      <c r="V260" s="44">
        <v>39200</v>
      </c>
    </row>
    <row r="261" spans="1:22" x14ac:dyDescent="0.25">
      <c r="A261" t="s">
        <v>4034</v>
      </c>
      <c r="B261" t="s">
        <v>4035</v>
      </c>
      <c r="C261" t="s">
        <v>790</v>
      </c>
      <c r="D261" t="s">
        <v>4043</v>
      </c>
      <c r="E261" t="s">
        <v>4049</v>
      </c>
      <c r="F261" t="s">
        <v>4045</v>
      </c>
      <c r="G261" t="s">
        <v>3176</v>
      </c>
      <c r="H261" t="s">
        <v>4039</v>
      </c>
      <c r="I261" t="s">
        <v>1458</v>
      </c>
      <c r="J261" t="s">
        <v>4040</v>
      </c>
      <c r="K261" t="s">
        <v>119</v>
      </c>
      <c r="L261" t="s">
        <v>4041</v>
      </c>
      <c r="M261" t="s">
        <v>164</v>
      </c>
      <c r="N261" t="s">
        <v>4042</v>
      </c>
      <c r="O261" t="s">
        <v>473</v>
      </c>
      <c r="P261" t="s">
        <v>455</v>
      </c>
      <c r="Q261" s="51" t="str">
        <f t="shared" si="8"/>
        <v>3</v>
      </c>
      <c r="R261" s="51" t="str">
        <f>IF(M261="","",IF(AND(M261&lt;&gt;'Tabelas auxiliares'!$B$236,M261&lt;&gt;'Tabelas auxiliares'!$B$237,M261&lt;&gt;'Tabelas auxiliares'!$C$236,M261&lt;&gt;'Tabelas auxiliares'!$C$237,M261&lt;&gt;'Tabelas auxiliares'!$D$236),"FOLHA DE PESSOAL",IF(Q261='Tabelas auxiliares'!$A$237,"CUSTEIO",IF(Q261='Tabelas auxiliares'!$A$236,"INVESTIMENTO","ERRO - VERIFICAR"))))</f>
        <v>CUSTEIO</v>
      </c>
      <c r="S261" s="64">
        <f t="shared" ref="S261:S324" si="9">IF(SUM(T261:X261)=0,"",SUM(T261:X261))</f>
        <v>21144.240000000002</v>
      </c>
      <c r="V261" s="44">
        <v>21144.240000000002</v>
      </c>
    </row>
    <row r="262" spans="1:22" x14ac:dyDescent="0.25">
      <c r="Q262" s="51" t="str">
        <f t="shared" si="8"/>
        <v/>
      </c>
      <c r="R262" s="51" t="str">
        <f>IF(M262="","",IF(AND(M262&lt;&gt;'Tabelas auxiliares'!$B$236,M262&lt;&gt;'Tabelas auxiliares'!$B$237,M262&lt;&gt;'Tabelas auxiliares'!$C$236,M262&lt;&gt;'Tabelas auxiliares'!$C$237,M262&lt;&gt;'Tabelas auxiliares'!$D$236),"FOLHA DE PESSOAL",IF(Q262='Tabelas auxiliares'!$A$237,"CUSTEIO",IF(Q262='Tabelas auxiliares'!$A$236,"INVESTIMENTO","ERRO - VERIFICAR"))))</f>
        <v/>
      </c>
      <c r="S262" s="64" t="str">
        <f t="shared" si="9"/>
        <v/>
      </c>
    </row>
    <row r="263" spans="1:22" x14ac:dyDescent="0.25">
      <c r="Q263" s="51" t="str">
        <f t="shared" si="8"/>
        <v/>
      </c>
      <c r="R263" s="51" t="str">
        <f>IF(M263="","",IF(AND(M263&lt;&gt;'Tabelas auxiliares'!$B$236,M263&lt;&gt;'Tabelas auxiliares'!$B$237,M263&lt;&gt;'Tabelas auxiliares'!$C$236,M263&lt;&gt;'Tabelas auxiliares'!$C$237,M263&lt;&gt;'Tabelas auxiliares'!$D$236),"FOLHA DE PESSOAL",IF(Q263='Tabelas auxiliares'!$A$237,"CUSTEIO",IF(Q263='Tabelas auxiliares'!$A$236,"INVESTIMENTO","ERRO - VERIFICAR"))))</f>
        <v/>
      </c>
      <c r="S263" s="64" t="str">
        <f t="shared" si="9"/>
        <v/>
      </c>
    </row>
    <row r="264" spans="1:22" x14ac:dyDescent="0.25">
      <c r="Q264" s="51" t="str">
        <f t="shared" si="8"/>
        <v/>
      </c>
      <c r="R264" s="51" t="str">
        <f>IF(M264="","",IF(AND(M264&lt;&gt;'Tabelas auxiliares'!$B$236,M264&lt;&gt;'Tabelas auxiliares'!$B$237,M264&lt;&gt;'Tabelas auxiliares'!$C$236,M264&lt;&gt;'Tabelas auxiliares'!$C$237,M264&lt;&gt;'Tabelas auxiliares'!$D$236),"FOLHA DE PESSOAL",IF(Q264='Tabelas auxiliares'!$A$237,"CUSTEIO",IF(Q264='Tabelas auxiliares'!$A$236,"INVESTIMENTO","ERRO - VERIFICAR"))))</f>
        <v/>
      </c>
      <c r="S264" s="64" t="str">
        <f t="shared" si="9"/>
        <v/>
      </c>
    </row>
    <row r="265" spans="1:22" x14ac:dyDescent="0.25">
      <c r="Q265" s="51" t="str">
        <f t="shared" si="8"/>
        <v/>
      </c>
      <c r="R265" s="51" t="str">
        <f>IF(M265="","",IF(AND(M265&lt;&gt;'Tabelas auxiliares'!$B$236,M265&lt;&gt;'Tabelas auxiliares'!$B$237,M265&lt;&gt;'Tabelas auxiliares'!$C$236,M265&lt;&gt;'Tabelas auxiliares'!$C$237,M265&lt;&gt;'Tabelas auxiliares'!$D$236),"FOLHA DE PESSOAL",IF(Q265='Tabelas auxiliares'!$A$237,"CUSTEIO",IF(Q265='Tabelas auxiliares'!$A$236,"INVESTIMENTO","ERRO - VERIFICAR"))))</f>
        <v/>
      </c>
      <c r="S265" s="64" t="str">
        <f t="shared" si="9"/>
        <v/>
      </c>
    </row>
    <row r="266" spans="1:22" x14ac:dyDescent="0.25">
      <c r="Q266" s="51" t="str">
        <f t="shared" si="8"/>
        <v/>
      </c>
      <c r="R266" s="51" t="str">
        <f>IF(M266="","",IF(AND(M266&lt;&gt;'Tabelas auxiliares'!$B$236,M266&lt;&gt;'Tabelas auxiliares'!$B$237,M266&lt;&gt;'Tabelas auxiliares'!$C$236,M266&lt;&gt;'Tabelas auxiliares'!$C$237,M266&lt;&gt;'Tabelas auxiliares'!$D$236),"FOLHA DE PESSOAL",IF(Q266='Tabelas auxiliares'!$A$237,"CUSTEIO",IF(Q266='Tabelas auxiliares'!$A$236,"INVESTIMENTO","ERRO - VERIFICAR"))))</f>
        <v/>
      </c>
      <c r="S266" s="64" t="str">
        <f t="shared" si="9"/>
        <v/>
      </c>
    </row>
    <row r="267" spans="1:22" x14ac:dyDescent="0.25">
      <c r="Q267" s="51" t="str">
        <f t="shared" si="8"/>
        <v/>
      </c>
      <c r="R267" s="51" t="str">
        <f>IF(M267="","",IF(AND(M267&lt;&gt;'Tabelas auxiliares'!$B$236,M267&lt;&gt;'Tabelas auxiliares'!$B$237,M267&lt;&gt;'Tabelas auxiliares'!$C$236,M267&lt;&gt;'Tabelas auxiliares'!$C$237,M267&lt;&gt;'Tabelas auxiliares'!$D$236),"FOLHA DE PESSOAL",IF(Q267='Tabelas auxiliares'!$A$237,"CUSTEIO",IF(Q267='Tabelas auxiliares'!$A$236,"INVESTIMENTO","ERRO - VERIFICAR"))))</f>
        <v/>
      </c>
      <c r="S267" s="64" t="str">
        <f t="shared" si="9"/>
        <v/>
      </c>
    </row>
    <row r="268" spans="1:22" x14ac:dyDescent="0.25">
      <c r="Q268" s="51" t="str">
        <f t="shared" si="8"/>
        <v/>
      </c>
      <c r="R268" s="51" t="str">
        <f>IF(M268="","",IF(AND(M268&lt;&gt;'Tabelas auxiliares'!$B$236,M268&lt;&gt;'Tabelas auxiliares'!$B$237,M268&lt;&gt;'Tabelas auxiliares'!$C$236,M268&lt;&gt;'Tabelas auxiliares'!$C$237,M268&lt;&gt;'Tabelas auxiliares'!$D$236),"FOLHA DE PESSOAL",IF(Q268='Tabelas auxiliares'!$A$237,"CUSTEIO",IF(Q268='Tabelas auxiliares'!$A$236,"INVESTIMENTO","ERRO - VERIFICAR"))))</f>
        <v/>
      </c>
      <c r="S268" s="64" t="str">
        <f t="shared" si="9"/>
        <v/>
      </c>
    </row>
    <row r="269" spans="1:22" x14ac:dyDescent="0.25">
      <c r="Q269" s="51" t="str">
        <f t="shared" si="8"/>
        <v/>
      </c>
      <c r="R269" s="51" t="str">
        <f>IF(M269="","",IF(AND(M269&lt;&gt;'Tabelas auxiliares'!$B$236,M269&lt;&gt;'Tabelas auxiliares'!$B$237,M269&lt;&gt;'Tabelas auxiliares'!$C$236,M269&lt;&gt;'Tabelas auxiliares'!$C$237,M269&lt;&gt;'Tabelas auxiliares'!$D$236),"FOLHA DE PESSOAL",IF(Q269='Tabelas auxiliares'!$A$237,"CUSTEIO",IF(Q269='Tabelas auxiliares'!$A$236,"INVESTIMENTO","ERRO - VERIFICAR"))))</f>
        <v/>
      </c>
      <c r="S269" s="64" t="str">
        <f t="shared" si="9"/>
        <v/>
      </c>
    </row>
    <row r="270" spans="1:22" x14ac:dyDescent="0.25">
      <c r="Q270" s="51" t="str">
        <f t="shared" si="8"/>
        <v/>
      </c>
      <c r="R270" s="51" t="str">
        <f>IF(M270="","",IF(AND(M270&lt;&gt;'Tabelas auxiliares'!$B$236,M270&lt;&gt;'Tabelas auxiliares'!$B$237,M270&lt;&gt;'Tabelas auxiliares'!$C$236,M270&lt;&gt;'Tabelas auxiliares'!$C$237,M270&lt;&gt;'Tabelas auxiliares'!$D$236),"FOLHA DE PESSOAL",IF(Q270='Tabelas auxiliares'!$A$237,"CUSTEIO",IF(Q270='Tabelas auxiliares'!$A$236,"INVESTIMENTO","ERRO - VERIFICAR"))))</f>
        <v/>
      </c>
      <c r="S270" s="64" t="str">
        <f t="shared" si="9"/>
        <v/>
      </c>
    </row>
    <row r="271" spans="1:22" x14ac:dyDescent="0.25">
      <c r="Q271" s="51" t="str">
        <f t="shared" si="8"/>
        <v/>
      </c>
      <c r="R271" s="51" t="str">
        <f>IF(M271="","",IF(AND(M271&lt;&gt;'Tabelas auxiliares'!$B$236,M271&lt;&gt;'Tabelas auxiliares'!$B$237,M271&lt;&gt;'Tabelas auxiliares'!$C$236,M271&lt;&gt;'Tabelas auxiliares'!$C$237,M271&lt;&gt;'Tabelas auxiliares'!$D$236),"FOLHA DE PESSOAL",IF(Q271='Tabelas auxiliares'!$A$237,"CUSTEIO",IF(Q271='Tabelas auxiliares'!$A$236,"INVESTIMENTO","ERRO - VERIFICAR"))))</f>
        <v/>
      </c>
      <c r="S271" s="64" t="str">
        <f t="shared" si="9"/>
        <v/>
      </c>
    </row>
    <row r="272" spans="1:22" x14ac:dyDescent="0.25">
      <c r="Q272" s="51" t="str">
        <f t="shared" si="8"/>
        <v/>
      </c>
      <c r="R272" s="51" t="str">
        <f>IF(M272="","",IF(AND(M272&lt;&gt;'Tabelas auxiliares'!$B$236,M272&lt;&gt;'Tabelas auxiliares'!$B$237,M272&lt;&gt;'Tabelas auxiliares'!$C$236,M272&lt;&gt;'Tabelas auxiliares'!$C$237,M272&lt;&gt;'Tabelas auxiliares'!$D$236),"FOLHA DE PESSOAL",IF(Q272='Tabelas auxiliares'!$A$237,"CUSTEIO",IF(Q272='Tabelas auxiliares'!$A$236,"INVESTIMENTO","ERRO - VERIFICAR"))))</f>
        <v/>
      </c>
      <c r="S272" s="64" t="str">
        <f t="shared" si="9"/>
        <v/>
      </c>
    </row>
    <row r="273" spans="17:19" x14ac:dyDescent="0.25">
      <c r="Q273" s="51" t="str">
        <f t="shared" si="8"/>
        <v/>
      </c>
      <c r="R273" s="51" t="str">
        <f>IF(M273="","",IF(AND(M273&lt;&gt;'Tabelas auxiliares'!$B$236,M273&lt;&gt;'Tabelas auxiliares'!$B$237,M273&lt;&gt;'Tabelas auxiliares'!$C$236,M273&lt;&gt;'Tabelas auxiliares'!$C$237,M273&lt;&gt;'Tabelas auxiliares'!$D$236),"FOLHA DE PESSOAL",IF(Q273='Tabelas auxiliares'!$A$237,"CUSTEIO",IF(Q273='Tabelas auxiliares'!$A$236,"INVESTIMENTO","ERRO - VERIFICAR"))))</f>
        <v/>
      </c>
      <c r="S273" s="64" t="str">
        <f t="shared" si="9"/>
        <v/>
      </c>
    </row>
    <row r="274" spans="17:19" x14ac:dyDescent="0.25">
      <c r="Q274" s="51" t="str">
        <f t="shared" si="8"/>
        <v/>
      </c>
      <c r="R274" s="51" t="str">
        <f>IF(M274="","",IF(AND(M274&lt;&gt;'Tabelas auxiliares'!$B$236,M274&lt;&gt;'Tabelas auxiliares'!$B$237,M274&lt;&gt;'Tabelas auxiliares'!$C$236,M274&lt;&gt;'Tabelas auxiliares'!$C$237,M274&lt;&gt;'Tabelas auxiliares'!$D$236),"FOLHA DE PESSOAL",IF(Q274='Tabelas auxiliares'!$A$237,"CUSTEIO",IF(Q274='Tabelas auxiliares'!$A$236,"INVESTIMENTO","ERRO - VERIFICAR"))))</f>
        <v/>
      </c>
      <c r="S274" s="64" t="str">
        <f t="shared" si="9"/>
        <v/>
      </c>
    </row>
    <row r="275" spans="17:19" x14ac:dyDescent="0.25">
      <c r="Q275" s="51" t="str">
        <f t="shared" si="8"/>
        <v/>
      </c>
      <c r="R275" s="51" t="str">
        <f>IF(M275="","",IF(AND(M275&lt;&gt;'Tabelas auxiliares'!$B$236,M275&lt;&gt;'Tabelas auxiliares'!$B$237,M275&lt;&gt;'Tabelas auxiliares'!$C$236,M275&lt;&gt;'Tabelas auxiliares'!$C$237,M275&lt;&gt;'Tabelas auxiliares'!$D$236),"FOLHA DE PESSOAL",IF(Q275='Tabelas auxiliares'!$A$237,"CUSTEIO",IF(Q275='Tabelas auxiliares'!$A$236,"INVESTIMENTO","ERRO - VERIFICAR"))))</f>
        <v/>
      </c>
      <c r="S275" s="64" t="str">
        <f t="shared" si="9"/>
        <v/>
      </c>
    </row>
    <row r="276" spans="17:19" x14ac:dyDescent="0.25">
      <c r="Q276" s="51" t="str">
        <f t="shared" si="8"/>
        <v/>
      </c>
      <c r="R276" s="51" t="str">
        <f>IF(M276="","",IF(AND(M276&lt;&gt;'Tabelas auxiliares'!$B$236,M276&lt;&gt;'Tabelas auxiliares'!$B$237,M276&lt;&gt;'Tabelas auxiliares'!$C$236,M276&lt;&gt;'Tabelas auxiliares'!$C$237,M276&lt;&gt;'Tabelas auxiliares'!$D$236),"FOLHA DE PESSOAL",IF(Q276='Tabelas auxiliares'!$A$237,"CUSTEIO",IF(Q276='Tabelas auxiliares'!$A$236,"INVESTIMENTO","ERRO - VERIFICAR"))))</f>
        <v/>
      </c>
      <c r="S276" s="64" t="str">
        <f t="shared" si="9"/>
        <v/>
      </c>
    </row>
    <row r="277" spans="17:19" x14ac:dyDescent="0.25">
      <c r="Q277" s="51" t="str">
        <f t="shared" si="8"/>
        <v/>
      </c>
      <c r="R277" s="51" t="str">
        <f>IF(M277="","",IF(AND(M277&lt;&gt;'Tabelas auxiliares'!$B$236,M277&lt;&gt;'Tabelas auxiliares'!$B$237,M277&lt;&gt;'Tabelas auxiliares'!$C$236,M277&lt;&gt;'Tabelas auxiliares'!$C$237,M277&lt;&gt;'Tabelas auxiliares'!$D$236),"FOLHA DE PESSOAL",IF(Q277='Tabelas auxiliares'!$A$237,"CUSTEIO",IF(Q277='Tabelas auxiliares'!$A$236,"INVESTIMENTO","ERRO - VERIFICAR"))))</f>
        <v/>
      </c>
      <c r="S277" s="64" t="str">
        <f t="shared" si="9"/>
        <v/>
      </c>
    </row>
    <row r="278" spans="17:19" x14ac:dyDescent="0.25">
      <c r="Q278" s="51" t="str">
        <f t="shared" si="8"/>
        <v/>
      </c>
      <c r="R278" s="51" t="str">
        <f>IF(M278="","",IF(AND(M278&lt;&gt;'Tabelas auxiliares'!$B$236,M278&lt;&gt;'Tabelas auxiliares'!$B$237,M278&lt;&gt;'Tabelas auxiliares'!$C$236,M278&lt;&gt;'Tabelas auxiliares'!$C$237,M278&lt;&gt;'Tabelas auxiliares'!$D$236),"FOLHA DE PESSOAL",IF(Q278='Tabelas auxiliares'!$A$237,"CUSTEIO",IF(Q278='Tabelas auxiliares'!$A$236,"INVESTIMENTO","ERRO - VERIFICAR"))))</f>
        <v/>
      </c>
      <c r="S278" s="64" t="str">
        <f t="shared" si="9"/>
        <v/>
      </c>
    </row>
    <row r="279" spans="17:19" x14ac:dyDescent="0.25">
      <c r="Q279" s="51" t="str">
        <f t="shared" si="8"/>
        <v/>
      </c>
      <c r="R279" s="51" t="str">
        <f>IF(M279="","",IF(AND(M279&lt;&gt;'Tabelas auxiliares'!$B$236,M279&lt;&gt;'Tabelas auxiliares'!$B$237,M279&lt;&gt;'Tabelas auxiliares'!$C$236,M279&lt;&gt;'Tabelas auxiliares'!$C$237,M279&lt;&gt;'Tabelas auxiliares'!$D$236),"FOLHA DE PESSOAL",IF(Q279='Tabelas auxiliares'!$A$237,"CUSTEIO",IF(Q279='Tabelas auxiliares'!$A$236,"INVESTIMENTO","ERRO - VERIFICAR"))))</f>
        <v/>
      </c>
      <c r="S279" s="64" t="str">
        <f t="shared" si="9"/>
        <v/>
      </c>
    </row>
    <row r="280" spans="17:19" x14ac:dyDescent="0.25">
      <c r="Q280" s="51" t="str">
        <f t="shared" si="8"/>
        <v/>
      </c>
      <c r="R280" s="51" t="str">
        <f>IF(M280="","",IF(AND(M280&lt;&gt;'Tabelas auxiliares'!$B$236,M280&lt;&gt;'Tabelas auxiliares'!$B$237,M280&lt;&gt;'Tabelas auxiliares'!$C$236,M280&lt;&gt;'Tabelas auxiliares'!$C$237,M280&lt;&gt;'Tabelas auxiliares'!$D$236),"FOLHA DE PESSOAL",IF(Q280='Tabelas auxiliares'!$A$237,"CUSTEIO",IF(Q280='Tabelas auxiliares'!$A$236,"INVESTIMENTO","ERRO - VERIFICAR"))))</f>
        <v/>
      </c>
      <c r="S280" s="64" t="str">
        <f t="shared" si="9"/>
        <v/>
      </c>
    </row>
    <row r="281" spans="17:19" x14ac:dyDescent="0.25">
      <c r="Q281" s="51" t="str">
        <f t="shared" si="8"/>
        <v/>
      </c>
      <c r="R281" s="51" t="str">
        <f>IF(M281="","",IF(AND(M281&lt;&gt;'Tabelas auxiliares'!$B$236,M281&lt;&gt;'Tabelas auxiliares'!$B$237,M281&lt;&gt;'Tabelas auxiliares'!$C$236,M281&lt;&gt;'Tabelas auxiliares'!$C$237,M281&lt;&gt;'Tabelas auxiliares'!$D$236),"FOLHA DE PESSOAL",IF(Q281='Tabelas auxiliares'!$A$237,"CUSTEIO",IF(Q281='Tabelas auxiliares'!$A$236,"INVESTIMENTO","ERRO - VERIFICAR"))))</f>
        <v/>
      </c>
      <c r="S281" s="64" t="str">
        <f t="shared" si="9"/>
        <v/>
      </c>
    </row>
    <row r="282" spans="17:19" x14ac:dyDescent="0.25">
      <c r="Q282" s="51" t="str">
        <f t="shared" si="8"/>
        <v/>
      </c>
      <c r="R282" s="51" t="str">
        <f>IF(M282="","",IF(AND(M282&lt;&gt;'Tabelas auxiliares'!$B$236,M282&lt;&gt;'Tabelas auxiliares'!$B$237,M282&lt;&gt;'Tabelas auxiliares'!$C$236,M282&lt;&gt;'Tabelas auxiliares'!$C$237,M282&lt;&gt;'Tabelas auxiliares'!$D$236),"FOLHA DE PESSOAL",IF(Q282='Tabelas auxiliares'!$A$237,"CUSTEIO",IF(Q282='Tabelas auxiliares'!$A$236,"INVESTIMENTO","ERRO - VERIFICAR"))))</f>
        <v/>
      </c>
      <c r="S282" s="64" t="str">
        <f t="shared" si="9"/>
        <v/>
      </c>
    </row>
    <row r="283" spans="17:19" x14ac:dyDescent="0.25">
      <c r="Q283" s="51" t="str">
        <f t="shared" si="8"/>
        <v/>
      </c>
      <c r="R283" s="51" t="str">
        <f>IF(M283="","",IF(AND(M283&lt;&gt;'Tabelas auxiliares'!$B$236,M283&lt;&gt;'Tabelas auxiliares'!$B$237,M283&lt;&gt;'Tabelas auxiliares'!$C$236,M283&lt;&gt;'Tabelas auxiliares'!$C$237,M283&lt;&gt;'Tabelas auxiliares'!$D$236),"FOLHA DE PESSOAL",IF(Q283='Tabelas auxiliares'!$A$237,"CUSTEIO",IF(Q283='Tabelas auxiliares'!$A$236,"INVESTIMENTO","ERRO - VERIFICAR"))))</f>
        <v/>
      </c>
      <c r="S283" s="64" t="str">
        <f t="shared" si="9"/>
        <v/>
      </c>
    </row>
    <row r="284" spans="17:19" x14ac:dyDescent="0.25">
      <c r="Q284" s="51" t="str">
        <f t="shared" si="8"/>
        <v/>
      </c>
      <c r="R284" s="51" t="str">
        <f>IF(M284="","",IF(AND(M284&lt;&gt;'Tabelas auxiliares'!$B$236,M284&lt;&gt;'Tabelas auxiliares'!$B$237,M284&lt;&gt;'Tabelas auxiliares'!$C$236,M284&lt;&gt;'Tabelas auxiliares'!$C$237,M284&lt;&gt;'Tabelas auxiliares'!$D$236),"FOLHA DE PESSOAL",IF(Q284='Tabelas auxiliares'!$A$237,"CUSTEIO",IF(Q284='Tabelas auxiliares'!$A$236,"INVESTIMENTO","ERRO - VERIFICAR"))))</f>
        <v/>
      </c>
      <c r="S284" s="64" t="str">
        <f t="shared" si="9"/>
        <v/>
      </c>
    </row>
    <row r="285" spans="17:19" x14ac:dyDescent="0.25">
      <c r="Q285" s="51" t="str">
        <f t="shared" si="8"/>
        <v/>
      </c>
      <c r="R285" s="51" t="str">
        <f>IF(M285="","",IF(AND(M285&lt;&gt;'Tabelas auxiliares'!$B$236,M285&lt;&gt;'Tabelas auxiliares'!$B$237,M285&lt;&gt;'Tabelas auxiliares'!$C$236,M285&lt;&gt;'Tabelas auxiliares'!$C$237,M285&lt;&gt;'Tabelas auxiliares'!$D$236),"FOLHA DE PESSOAL",IF(Q285='Tabelas auxiliares'!$A$237,"CUSTEIO",IF(Q285='Tabelas auxiliares'!$A$236,"INVESTIMENTO","ERRO - VERIFICAR"))))</f>
        <v/>
      </c>
      <c r="S285" s="64" t="str">
        <f t="shared" si="9"/>
        <v/>
      </c>
    </row>
    <row r="286" spans="17:19" x14ac:dyDescent="0.25">
      <c r="Q286" s="51" t="str">
        <f t="shared" si="8"/>
        <v/>
      </c>
      <c r="R286" s="51" t="str">
        <f>IF(M286="","",IF(AND(M286&lt;&gt;'Tabelas auxiliares'!$B$236,M286&lt;&gt;'Tabelas auxiliares'!$B$237,M286&lt;&gt;'Tabelas auxiliares'!$C$236,M286&lt;&gt;'Tabelas auxiliares'!$C$237,M286&lt;&gt;'Tabelas auxiliares'!$D$236),"FOLHA DE PESSOAL",IF(Q286='Tabelas auxiliares'!$A$237,"CUSTEIO",IF(Q286='Tabelas auxiliares'!$A$236,"INVESTIMENTO","ERRO - VERIFICAR"))))</f>
        <v/>
      </c>
      <c r="S286" s="64" t="str">
        <f t="shared" si="9"/>
        <v/>
      </c>
    </row>
    <row r="287" spans="17:19" x14ac:dyDescent="0.25">
      <c r="Q287" s="51" t="str">
        <f t="shared" si="8"/>
        <v/>
      </c>
      <c r="R287" s="51" t="str">
        <f>IF(M287="","",IF(AND(M287&lt;&gt;'Tabelas auxiliares'!$B$236,M287&lt;&gt;'Tabelas auxiliares'!$B$237,M287&lt;&gt;'Tabelas auxiliares'!$C$236,M287&lt;&gt;'Tabelas auxiliares'!$C$237,M287&lt;&gt;'Tabelas auxiliares'!$D$236),"FOLHA DE PESSOAL",IF(Q287='Tabelas auxiliares'!$A$237,"CUSTEIO",IF(Q287='Tabelas auxiliares'!$A$236,"INVESTIMENTO","ERRO - VERIFICAR"))))</f>
        <v/>
      </c>
      <c r="S287" s="64" t="str">
        <f t="shared" si="9"/>
        <v/>
      </c>
    </row>
    <row r="288" spans="17:19" x14ac:dyDescent="0.25">
      <c r="Q288" s="51" t="str">
        <f t="shared" si="8"/>
        <v/>
      </c>
      <c r="R288" s="51" t="str">
        <f>IF(M288="","",IF(AND(M288&lt;&gt;'Tabelas auxiliares'!$B$236,M288&lt;&gt;'Tabelas auxiliares'!$B$237,M288&lt;&gt;'Tabelas auxiliares'!$C$236,M288&lt;&gt;'Tabelas auxiliares'!$C$237,M288&lt;&gt;'Tabelas auxiliares'!$D$236),"FOLHA DE PESSOAL",IF(Q288='Tabelas auxiliares'!$A$237,"CUSTEIO",IF(Q288='Tabelas auxiliares'!$A$236,"INVESTIMENTO","ERRO - VERIFICAR"))))</f>
        <v/>
      </c>
      <c r="S288" s="64" t="str">
        <f t="shared" si="9"/>
        <v/>
      </c>
    </row>
    <row r="289" spans="17:19" x14ac:dyDescent="0.25">
      <c r="Q289" s="51" t="str">
        <f t="shared" si="8"/>
        <v/>
      </c>
      <c r="R289" s="51" t="str">
        <f>IF(M289="","",IF(AND(M289&lt;&gt;'Tabelas auxiliares'!$B$236,M289&lt;&gt;'Tabelas auxiliares'!$B$237,M289&lt;&gt;'Tabelas auxiliares'!$C$236,M289&lt;&gt;'Tabelas auxiliares'!$C$237,M289&lt;&gt;'Tabelas auxiliares'!$D$236),"FOLHA DE PESSOAL",IF(Q289='Tabelas auxiliares'!$A$237,"CUSTEIO",IF(Q289='Tabelas auxiliares'!$A$236,"INVESTIMENTO","ERRO - VERIFICAR"))))</f>
        <v/>
      </c>
      <c r="S289" s="64" t="str">
        <f t="shared" si="9"/>
        <v/>
      </c>
    </row>
    <row r="290" spans="17:19" x14ac:dyDescent="0.25">
      <c r="Q290" s="51" t="str">
        <f t="shared" si="8"/>
        <v/>
      </c>
      <c r="R290" s="51" t="str">
        <f>IF(M290="","",IF(AND(M290&lt;&gt;'Tabelas auxiliares'!$B$236,M290&lt;&gt;'Tabelas auxiliares'!$B$237,M290&lt;&gt;'Tabelas auxiliares'!$C$236,M290&lt;&gt;'Tabelas auxiliares'!$C$237,M290&lt;&gt;'Tabelas auxiliares'!$D$236),"FOLHA DE PESSOAL",IF(Q290='Tabelas auxiliares'!$A$237,"CUSTEIO",IF(Q290='Tabelas auxiliares'!$A$236,"INVESTIMENTO","ERRO - VERIFICAR"))))</f>
        <v/>
      </c>
      <c r="S290" s="64" t="str">
        <f t="shared" si="9"/>
        <v/>
      </c>
    </row>
    <row r="291" spans="17:19" x14ac:dyDescent="0.25">
      <c r="Q291" s="51" t="str">
        <f t="shared" si="8"/>
        <v/>
      </c>
      <c r="R291" s="51" t="str">
        <f>IF(M291="","",IF(AND(M291&lt;&gt;'Tabelas auxiliares'!$B$236,M291&lt;&gt;'Tabelas auxiliares'!$B$237,M291&lt;&gt;'Tabelas auxiliares'!$C$236,M291&lt;&gt;'Tabelas auxiliares'!$C$237,M291&lt;&gt;'Tabelas auxiliares'!$D$236),"FOLHA DE PESSOAL",IF(Q291='Tabelas auxiliares'!$A$237,"CUSTEIO",IF(Q291='Tabelas auxiliares'!$A$236,"INVESTIMENTO","ERRO - VERIFICAR"))))</f>
        <v/>
      </c>
      <c r="S291" s="64" t="str">
        <f t="shared" si="9"/>
        <v/>
      </c>
    </row>
    <row r="292" spans="17:19" x14ac:dyDescent="0.25">
      <c r="Q292" s="51" t="str">
        <f t="shared" si="8"/>
        <v/>
      </c>
      <c r="R292" s="51" t="str">
        <f>IF(M292="","",IF(AND(M292&lt;&gt;'Tabelas auxiliares'!$B$236,M292&lt;&gt;'Tabelas auxiliares'!$B$237,M292&lt;&gt;'Tabelas auxiliares'!$C$236,M292&lt;&gt;'Tabelas auxiliares'!$C$237,M292&lt;&gt;'Tabelas auxiliares'!$D$236),"FOLHA DE PESSOAL",IF(Q292='Tabelas auxiliares'!$A$237,"CUSTEIO",IF(Q292='Tabelas auxiliares'!$A$236,"INVESTIMENTO","ERRO - VERIFICAR"))))</f>
        <v/>
      </c>
      <c r="S292" s="64" t="str">
        <f t="shared" si="9"/>
        <v/>
      </c>
    </row>
    <row r="293" spans="17:19" x14ac:dyDescent="0.25">
      <c r="Q293" s="51" t="str">
        <f t="shared" si="8"/>
        <v/>
      </c>
      <c r="R293" s="51" t="str">
        <f>IF(M293="","",IF(AND(M293&lt;&gt;'Tabelas auxiliares'!$B$236,M293&lt;&gt;'Tabelas auxiliares'!$B$237,M293&lt;&gt;'Tabelas auxiliares'!$C$236,M293&lt;&gt;'Tabelas auxiliares'!$C$237,M293&lt;&gt;'Tabelas auxiliares'!$D$236),"FOLHA DE PESSOAL",IF(Q293='Tabelas auxiliares'!$A$237,"CUSTEIO",IF(Q293='Tabelas auxiliares'!$A$236,"INVESTIMENTO","ERRO - VERIFICAR"))))</f>
        <v/>
      </c>
      <c r="S293" s="64" t="str">
        <f t="shared" si="9"/>
        <v/>
      </c>
    </row>
    <row r="294" spans="17:19" x14ac:dyDescent="0.25">
      <c r="Q294" s="51" t="str">
        <f t="shared" si="8"/>
        <v/>
      </c>
      <c r="R294" s="51" t="str">
        <f>IF(M294="","",IF(AND(M294&lt;&gt;'Tabelas auxiliares'!$B$236,M294&lt;&gt;'Tabelas auxiliares'!$B$237,M294&lt;&gt;'Tabelas auxiliares'!$C$236,M294&lt;&gt;'Tabelas auxiliares'!$C$237,M294&lt;&gt;'Tabelas auxiliares'!$D$236),"FOLHA DE PESSOAL",IF(Q294='Tabelas auxiliares'!$A$237,"CUSTEIO",IF(Q294='Tabelas auxiliares'!$A$236,"INVESTIMENTO","ERRO - VERIFICAR"))))</f>
        <v/>
      </c>
      <c r="S294" s="64" t="str">
        <f t="shared" si="9"/>
        <v/>
      </c>
    </row>
    <row r="295" spans="17:19" x14ac:dyDescent="0.25">
      <c r="Q295" s="51" t="str">
        <f t="shared" si="8"/>
        <v/>
      </c>
      <c r="R295" s="51" t="str">
        <f>IF(M295="","",IF(AND(M295&lt;&gt;'Tabelas auxiliares'!$B$236,M295&lt;&gt;'Tabelas auxiliares'!$B$237,M295&lt;&gt;'Tabelas auxiliares'!$C$236,M295&lt;&gt;'Tabelas auxiliares'!$C$237,M295&lt;&gt;'Tabelas auxiliares'!$D$236),"FOLHA DE PESSOAL",IF(Q295='Tabelas auxiliares'!$A$237,"CUSTEIO",IF(Q295='Tabelas auxiliares'!$A$236,"INVESTIMENTO","ERRO - VERIFICAR"))))</f>
        <v/>
      </c>
      <c r="S295" s="64" t="str">
        <f t="shared" si="9"/>
        <v/>
      </c>
    </row>
    <row r="296" spans="17:19" x14ac:dyDescent="0.25">
      <c r="Q296" s="51" t="str">
        <f t="shared" si="8"/>
        <v/>
      </c>
      <c r="R296" s="51" t="str">
        <f>IF(M296="","",IF(AND(M296&lt;&gt;'Tabelas auxiliares'!$B$236,M296&lt;&gt;'Tabelas auxiliares'!$B$237,M296&lt;&gt;'Tabelas auxiliares'!$C$236,M296&lt;&gt;'Tabelas auxiliares'!$C$237,M296&lt;&gt;'Tabelas auxiliares'!$D$236),"FOLHA DE PESSOAL",IF(Q296='Tabelas auxiliares'!$A$237,"CUSTEIO",IF(Q296='Tabelas auxiliares'!$A$236,"INVESTIMENTO","ERRO - VERIFICAR"))))</f>
        <v/>
      </c>
      <c r="S296" s="64" t="str">
        <f t="shared" si="9"/>
        <v/>
      </c>
    </row>
    <row r="297" spans="17:19" x14ac:dyDescent="0.25">
      <c r="Q297" s="51" t="str">
        <f t="shared" si="8"/>
        <v/>
      </c>
      <c r="R297" s="51" t="str">
        <f>IF(M297="","",IF(AND(M297&lt;&gt;'Tabelas auxiliares'!$B$236,M297&lt;&gt;'Tabelas auxiliares'!$B$237,M297&lt;&gt;'Tabelas auxiliares'!$C$236,M297&lt;&gt;'Tabelas auxiliares'!$C$237,M297&lt;&gt;'Tabelas auxiliares'!$D$236),"FOLHA DE PESSOAL",IF(Q297='Tabelas auxiliares'!$A$237,"CUSTEIO",IF(Q297='Tabelas auxiliares'!$A$236,"INVESTIMENTO","ERRO - VERIFICAR"))))</f>
        <v/>
      </c>
      <c r="S297" s="64" t="str">
        <f t="shared" si="9"/>
        <v/>
      </c>
    </row>
    <row r="298" spans="17:19" x14ac:dyDescent="0.25">
      <c r="Q298" s="51" t="str">
        <f t="shared" si="8"/>
        <v/>
      </c>
      <c r="R298" s="51" t="str">
        <f>IF(M298="","",IF(AND(M298&lt;&gt;'Tabelas auxiliares'!$B$236,M298&lt;&gt;'Tabelas auxiliares'!$B$237,M298&lt;&gt;'Tabelas auxiliares'!$C$236,M298&lt;&gt;'Tabelas auxiliares'!$C$237,M298&lt;&gt;'Tabelas auxiliares'!$D$236),"FOLHA DE PESSOAL",IF(Q298='Tabelas auxiliares'!$A$237,"CUSTEIO",IF(Q298='Tabelas auxiliares'!$A$236,"INVESTIMENTO","ERRO - VERIFICAR"))))</f>
        <v/>
      </c>
      <c r="S298" s="64" t="str">
        <f t="shared" si="9"/>
        <v/>
      </c>
    </row>
    <row r="299" spans="17:19" x14ac:dyDescent="0.25">
      <c r="Q299" s="51" t="str">
        <f t="shared" si="8"/>
        <v/>
      </c>
      <c r="R299" s="51" t="str">
        <f>IF(M299="","",IF(AND(M299&lt;&gt;'Tabelas auxiliares'!$B$236,M299&lt;&gt;'Tabelas auxiliares'!$B$237,M299&lt;&gt;'Tabelas auxiliares'!$C$236,M299&lt;&gt;'Tabelas auxiliares'!$C$237,M299&lt;&gt;'Tabelas auxiliares'!$D$236),"FOLHA DE PESSOAL",IF(Q299='Tabelas auxiliares'!$A$237,"CUSTEIO",IF(Q299='Tabelas auxiliares'!$A$236,"INVESTIMENTO","ERRO - VERIFICAR"))))</f>
        <v/>
      </c>
      <c r="S299" s="64" t="str">
        <f t="shared" si="9"/>
        <v/>
      </c>
    </row>
    <row r="300" spans="17:19" x14ac:dyDescent="0.25">
      <c r="Q300" s="51" t="str">
        <f t="shared" si="8"/>
        <v/>
      </c>
      <c r="R300" s="51" t="str">
        <f>IF(M300="","",IF(AND(M300&lt;&gt;'Tabelas auxiliares'!$B$236,M300&lt;&gt;'Tabelas auxiliares'!$B$237,M300&lt;&gt;'Tabelas auxiliares'!$C$236,M300&lt;&gt;'Tabelas auxiliares'!$C$237,M300&lt;&gt;'Tabelas auxiliares'!$D$236),"FOLHA DE PESSOAL",IF(Q300='Tabelas auxiliares'!$A$237,"CUSTEIO",IF(Q300='Tabelas auxiliares'!$A$236,"INVESTIMENTO","ERRO - VERIFICAR"))))</f>
        <v/>
      </c>
      <c r="S300" s="64" t="str">
        <f t="shared" si="9"/>
        <v/>
      </c>
    </row>
    <row r="301" spans="17:19" x14ac:dyDescent="0.25">
      <c r="Q301" s="51" t="str">
        <f t="shared" si="8"/>
        <v/>
      </c>
      <c r="R301" s="51" t="str">
        <f>IF(M301="","",IF(AND(M301&lt;&gt;'Tabelas auxiliares'!$B$236,M301&lt;&gt;'Tabelas auxiliares'!$B$237,M301&lt;&gt;'Tabelas auxiliares'!$C$236,M301&lt;&gt;'Tabelas auxiliares'!$C$237,M301&lt;&gt;'Tabelas auxiliares'!$D$236),"FOLHA DE PESSOAL",IF(Q301='Tabelas auxiliares'!$A$237,"CUSTEIO",IF(Q301='Tabelas auxiliares'!$A$236,"INVESTIMENTO","ERRO - VERIFICAR"))))</f>
        <v/>
      </c>
      <c r="S301" s="64" t="str">
        <f t="shared" si="9"/>
        <v/>
      </c>
    </row>
    <row r="302" spans="17:19" x14ac:dyDescent="0.25">
      <c r="Q302" s="51" t="str">
        <f t="shared" si="8"/>
        <v/>
      </c>
      <c r="R302" s="51" t="str">
        <f>IF(M302="","",IF(AND(M302&lt;&gt;'Tabelas auxiliares'!$B$236,M302&lt;&gt;'Tabelas auxiliares'!$B$237,M302&lt;&gt;'Tabelas auxiliares'!$C$236,M302&lt;&gt;'Tabelas auxiliares'!$C$237,M302&lt;&gt;'Tabelas auxiliares'!$D$236),"FOLHA DE PESSOAL",IF(Q302='Tabelas auxiliares'!$A$237,"CUSTEIO",IF(Q302='Tabelas auxiliares'!$A$236,"INVESTIMENTO","ERRO - VERIFICAR"))))</f>
        <v/>
      </c>
      <c r="S302" s="64" t="str">
        <f t="shared" si="9"/>
        <v/>
      </c>
    </row>
    <row r="303" spans="17:19" x14ac:dyDescent="0.25">
      <c r="Q303" s="51" t="str">
        <f t="shared" si="8"/>
        <v/>
      </c>
      <c r="R303" s="51" t="str">
        <f>IF(M303="","",IF(AND(M303&lt;&gt;'Tabelas auxiliares'!$B$236,M303&lt;&gt;'Tabelas auxiliares'!$B$237,M303&lt;&gt;'Tabelas auxiliares'!$C$236,M303&lt;&gt;'Tabelas auxiliares'!$C$237,M303&lt;&gt;'Tabelas auxiliares'!$D$236),"FOLHA DE PESSOAL",IF(Q303='Tabelas auxiliares'!$A$237,"CUSTEIO",IF(Q303='Tabelas auxiliares'!$A$236,"INVESTIMENTO","ERRO - VERIFICAR"))))</f>
        <v/>
      </c>
      <c r="S303" s="64" t="str">
        <f t="shared" si="9"/>
        <v/>
      </c>
    </row>
    <row r="304" spans="17:19" x14ac:dyDescent="0.25">
      <c r="Q304" s="51" t="str">
        <f t="shared" si="8"/>
        <v/>
      </c>
      <c r="R304" s="51" t="str">
        <f>IF(M304="","",IF(AND(M304&lt;&gt;'Tabelas auxiliares'!$B$236,M304&lt;&gt;'Tabelas auxiliares'!$B$237,M304&lt;&gt;'Tabelas auxiliares'!$C$236,M304&lt;&gt;'Tabelas auxiliares'!$C$237,M304&lt;&gt;'Tabelas auxiliares'!$D$236),"FOLHA DE PESSOAL",IF(Q304='Tabelas auxiliares'!$A$237,"CUSTEIO",IF(Q304='Tabelas auxiliares'!$A$236,"INVESTIMENTO","ERRO - VERIFICAR"))))</f>
        <v/>
      </c>
      <c r="S304" s="64" t="str">
        <f t="shared" si="9"/>
        <v/>
      </c>
    </row>
    <row r="305" spans="17:19" x14ac:dyDescent="0.25">
      <c r="Q305" s="51" t="str">
        <f t="shared" si="8"/>
        <v/>
      </c>
      <c r="R305" s="51" t="str">
        <f>IF(M305="","",IF(AND(M305&lt;&gt;'Tabelas auxiliares'!$B$236,M305&lt;&gt;'Tabelas auxiliares'!$B$237,M305&lt;&gt;'Tabelas auxiliares'!$C$236,M305&lt;&gt;'Tabelas auxiliares'!$C$237,M305&lt;&gt;'Tabelas auxiliares'!$D$236),"FOLHA DE PESSOAL",IF(Q305='Tabelas auxiliares'!$A$237,"CUSTEIO",IF(Q305='Tabelas auxiliares'!$A$236,"INVESTIMENTO","ERRO - VERIFICAR"))))</f>
        <v/>
      </c>
      <c r="S305" s="64" t="str">
        <f t="shared" si="9"/>
        <v/>
      </c>
    </row>
    <row r="306" spans="17:19" x14ac:dyDescent="0.25">
      <c r="Q306" s="51" t="str">
        <f t="shared" si="8"/>
        <v/>
      </c>
      <c r="R306" s="51" t="str">
        <f>IF(M306="","",IF(AND(M306&lt;&gt;'Tabelas auxiliares'!$B$236,M306&lt;&gt;'Tabelas auxiliares'!$B$237,M306&lt;&gt;'Tabelas auxiliares'!$C$236,M306&lt;&gt;'Tabelas auxiliares'!$C$237,M306&lt;&gt;'Tabelas auxiliares'!$D$236),"FOLHA DE PESSOAL",IF(Q306='Tabelas auxiliares'!$A$237,"CUSTEIO",IF(Q306='Tabelas auxiliares'!$A$236,"INVESTIMENTO","ERRO - VERIFICAR"))))</f>
        <v/>
      </c>
      <c r="S306" s="64" t="str">
        <f t="shared" si="9"/>
        <v/>
      </c>
    </row>
    <row r="307" spans="17:19" x14ac:dyDescent="0.25">
      <c r="Q307" s="51" t="str">
        <f t="shared" si="8"/>
        <v/>
      </c>
      <c r="R307" s="51" t="str">
        <f>IF(M307="","",IF(AND(M307&lt;&gt;'Tabelas auxiliares'!$B$236,M307&lt;&gt;'Tabelas auxiliares'!$B$237,M307&lt;&gt;'Tabelas auxiliares'!$C$236,M307&lt;&gt;'Tabelas auxiliares'!$C$237,M307&lt;&gt;'Tabelas auxiliares'!$D$236),"FOLHA DE PESSOAL",IF(Q307='Tabelas auxiliares'!$A$237,"CUSTEIO",IF(Q307='Tabelas auxiliares'!$A$236,"INVESTIMENTO","ERRO - VERIFICAR"))))</f>
        <v/>
      </c>
      <c r="S307" s="64" t="str">
        <f t="shared" si="9"/>
        <v/>
      </c>
    </row>
    <row r="308" spans="17:19" x14ac:dyDescent="0.25">
      <c r="Q308" s="51" t="str">
        <f t="shared" si="8"/>
        <v/>
      </c>
      <c r="R308" s="51" t="str">
        <f>IF(M308="","",IF(AND(M308&lt;&gt;'Tabelas auxiliares'!$B$236,M308&lt;&gt;'Tabelas auxiliares'!$B$237,M308&lt;&gt;'Tabelas auxiliares'!$C$236,M308&lt;&gt;'Tabelas auxiliares'!$C$237,M308&lt;&gt;'Tabelas auxiliares'!$D$236),"FOLHA DE PESSOAL",IF(Q308='Tabelas auxiliares'!$A$237,"CUSTEIO",IF(Q308='Tabelas auxiliares'!$A$236,"INVESTIMENTO","ERRO - VERIFICAR"))))</f>
        <v/>
      </c>
      <c r="S308" s="64" t="str">
        <f t="shared" si="9"/>
        <v/>
      </c>
    </row>
    <row r="309" spans="17:19" x14ac:dyDescent="0.25">
      <c r="Q309" s="51" t="str">
        <f t="shared" si="8"/>
        <v/>
      </c>
      <c r="R309" s="51" t="str">
        <f>IF(M309="","",IF(AND(M309&lt;&gt;'Tabelas auxiliares'!$B$236,M309&lt;&gt;'Tabelas auxiliares'!$B$237,M309&lt;&gt;'Tabelas auxiliares'!$C$236,M309&lt;&gt;'Tabelas auxiliares'!$C$237,M309&lt;&gt;'Tabelas auxiliares'!$D$236),"FOLHA DE PESSOAL",IF(Q309='Tabelas auxiliares'!$A$237,"CUSTEIO",IF(Q309='Tabelas auxiliares'!$A$236,"INVESTIMENTO","ERRO - VERIFICAR"))))</f>
        <v/>
      </c>
      <c r="S309" s="64" t="str">
        <f t="shared" si="9"/>
        <v/>
      </c>
    </row>
    <row r="310" spans="17:19" x14ac:dyDescent="0.25">
      <c r="Q310" s="51" t="str">
        <f t="shared" si="8"/>
        <v/>
      </c>
      <c r="R310" s="51" t="str">
        <f>IF(M310="","",IF(AND(M310&lt;&gt;'Tabelas auxiliares'!$B$236,M310&lt;&gt;'Tabelas auxiliares'!$B$237,M310&lt;&gt;'Tabelas auxiliares'!$C$236,M310&lt;&gt;'Tabelas auxiliares'!$C$237,M310&lt;&gt;'Tabelas auxiliares'!$D$236),"FOLHA DE PESSOAL",IF(Q310='Tabelas auxiliares'!$A$237,"CUSTEIO",IF(Q310='Tabelas auxiliares'!$A$236,"INVESTIMENTO","ERRO - VERIFICAR"))))</f>
        <v/>
      </c>
      <c r="S310" s="64" t="str">
        <f t="shared" si="9"/>
        <v/>
      </c>
    </row>
    <row r="311" spans="17:19" x14ac:dyDescent="0.25">
      <c r="Q311" s="51" t="str">
        <f t="shared" si="8"/>
        <v/>
      </c>
      <c r="R311" s="51" t="str">
        <f>IF(M311="","",IF(AND(M311&lt;&gt;'Tabelas auxiliares'!$B$236,M311&lt;&gt;'Tabelas auxiliares'!$B$237,M311&lt;&gt;'Tabelas auxiliares'!$C$236,M311&lt;&gt;'Tabelas auxiliares'!$C$237,M311&lt;&gt;'Tabelas auxiliares'!$D$236),"FOLHA DE PESSOAL",IF(Q311='Tabelas auxiliares'!$A$237,"CUSTEIO",IF(Q311='Tabelas auxiliares'!$A$236,"INVESTIMENTO","ERRO - VERIFICAR"))))</f>
        <v/>
      </c>
      <c r="S311" s="64" t="str">
        <f t="shared" si="9"/>
        <v/>
      </c>
    </row>
    <row r="312" spans="17:19" x14ac:dyDescent="0.25">
      <c r="Q312" s="51" t="str">
        <f t="shared" si="8"/>
        <v/>
      </c>
      <c r="R312" s="51" t="str">
        <f>IF(M312="","",IF(AND(M312&lt;&gt;'Tabelas auxiliares'!$B$236,M312&lt;&gt;'Tabelas auxiliares'!$B$237,M312&lt;&gt;'Tabelas auxiliares'!$C$236,M312&lt;&gt;'Tabelas auxiliares'!$C$237,M312&lt;&gt;'Tabelas auxiliares'!$D$236),"FOLHA DE PESSOAL",IF(Q312='Tabelas auxiliares'!$A$237,"CUSTEIO",IF(Q312='Tabelas auxiliares'!$A$236,"INVESTIMENTO","ERRO - VERIFICAR"))))</f>
        <v/>
      </c>
      <c r="S312" s="64" t="str">
        <f t="shared" si="9"/>
        <v/>
      </c>
    </row>
    <row r="313" spans="17:19" x14ac:dyDescent="0.25">
      <c r="Q313" s="51" t="str">
        <f t="shared" si="8"/>
        <v/>
      </c>
      <c r="R313" s="51" t="str">
        <f>IF(M313="","",IF(AND(M313&lt;&gt;'Tabelas auxiliares'!$B$236,M313&lt;&gt;'Tabelas auxiliares'!$B$237,M313&lt;&gt;'Tabelas auxiliares'!$C$236,M313&lt;&gt;'Tabelas auxiliares'!$C$237,M313&lt;&gt;'Tabelas auxiliares'!$D$236),"FOLHA DE PESSOAL",IF(Q313='Tabelas auxiliares'!$A$237,"CUSTEIO",IF(Q313='Tabelas auxiliares'!$A$236,"INVESTIMENTO","ERRO - VERIFICAR"))))</f>
        <v/>
      </c>
      <c r="S313" s="64" t="str">
        <f t="shared" si="9"/>
        <v/>
      </c>
    </row>
    <row r="314" spans="17:19" x14ac:dyDescent="0.25">
      <c r="Q314" s="51" t="str">
        <f t="shared" si="8"/>
        <v/>
      </c>
      <c r="R314" s="51" t="str">
        <f>IF(M314="","",IF(AND(M314&lt;&gt;'Tabelas auxiliares'!$B$236,M314&lt;&gt;'Tabelas auxiliares'!$B$237,M314&lt;&gt;'Tabelas auxiliares'!$C$236,M314&lt;&gt;'Tabelas auxiliares'!$C$237,M314&lt;&gt;'Tabelas auxiliares'!$D$236),"FOLHA DE PESSOAL",IF(Q314='Tabelas auxiliares'!$A$237,"CUSTEIO",IF(Q314='Tabelas auxiliares'!$A$236,"INVESTIMENTO","ERRO - VERIFICAR"))))</f>
        <v/>
      </c>
      <c r="S314" s="64" t="str">
        <f t="shared" si="9"/>
        <v/>
      </c>
    </row>
    <row r="315" spans="17:19" x14ac:dyDescent="0.25">
      <c r="Q315" s="51" t="str">
        <f t="shared" si="8"/>
        <v/>
      </c>
      <c r="R315" s="51" t="str">
        <f>IF(M315="","",IF(AND(M315&lt;&gt;'Tabelas auxiliares'!$B$236,M315&lt;&gt;'Tabelas auxiliares'!$B$237,M315&lt;&gt;'Tabelas auxiliares'!$C$236,M315&lt;&gt;'Tabelas auxiliares'!$C$237,M315&lt;&gt;'Tabelas auxiliares'!$D$236),"FOLHA DE PESSOAL",IF(Q315='Tabelas auxiliares'!$A$237,"CUSTEIO",IF(Q315='Tabelas auxiliares'!$A$236,"INVESTIMENTO","ERRO - VERIFICAR"))))</f>
        <v/>
      </c>
      <c r="S315" s="64" t="str">
        <f t="shared" si="9"/>
        <v/>
      </c>
    </row>
    <row r="316" spans="17:19" x14ac:dyDescent="0.25">
      <c r="Q316" s="51" t="str">
        <f t="shared" si="8"/>
        <v/>
      </c>
      <c r="R316" s="51" t="str">
        <f>IF(M316="","",IF(AND(M316&lt;&gt;'Tabelas auxiliares'!$B$236,M316&lt;&gt;'Tabelas auxiliares'!$B$237,M316&lt;&gt;'Tabelas auxiliares'!$C$236,M316&lt;&gt;'Tabelas auxiliares'!$C$237,M316&lt;&gt;'Tabelas auxiliares'!$D$236),"FOLHA DE PESSOAL",IF(Q316='Tabelas auxiliares'!$A$237,"CUSTEIO",IF(Q316='Tabelas auxiliares'!$A$236,"INVESTIMENTO","ERRO - VERIFICAR"))))</f>
        <v/>
      </c>
      <c r="S316" s="64" t="str">
        <f t="shared" si="9"/>
        <v/>
      </c>
    </row>
    <row r="317" spans="17:19" x14ac:dyDescent="0.25">
      <c r="Q317" s="51" t="str">
        <f t="shared" si="8"/>
        <v/>
      </c>
      <c r="R317" s="51" t="str">
        <f>IF(M317="","",IF(AND(M317&lt;&gt;'Tabelas auxiliares'!$B$236,M317&lt;&gt;'Tabelas auxiliares'!$B$237,M317&lt;&gt;'Tabelas auxiliares'!$C$236,M317&lt;&gt;'Tabelas auxiliares'!$C$237,M317&lt;&gt;'Tabelas auxiliares'!$D$236),"FOLHA DE PESSOAL",IF(Q317='Tabelas auxiliares'!$A$237,"CUSTEIO",IF(Q317='Tabelas auxiliares'!$A$236,"INVESTIMENTO","ERRO - VERIFICAR"))))</f>
        <v/>
      </c>
      <c r="S317" s="64" t="str">
        <f t="shared" si="9"/>
        <v/>
      </c>
    </row>
    <row r="318" spans="17:19" x14ac:dyDescent="0.25">
      <c r="Q318" s="51" t="str">
        <f t="shared" si="8"/>
        <v/>
      </c>
      <c r="R318" s="51" t="str">
        <f>IF(M318="","",IF(AND(M318&lt;&gt;'Tabelas auxiliares'!$B$236,M318&lt;&gt;'Tabelas auxiliares'!$B$237,M318&lt;&gt;'Tabelas auxiliares'!$C$236,M318&lt;&gt;'Tabelas auxiliares'!$C$237,M318&lt;&gt;'Tabelas auxiliares'!$D$236),"FOLHA DE PESSOAL",IF(Q318='Tabelas auxiliares'!$A$237,"CUSTEIO",IF(Q318='Tabelas auxiliares'!$A$236,"INVESTIMENTO","ERRO - VERIFICAR"))))</f>
        <v/>
      </c>
      <c r="S318" s="64" t="str">
        <f t="shared" si="9"/>
        <v/>
      </c>
    </row>
    <row r="319" spans="17:19" x14ac:dyDescent="0.25">
      <c r="Q319" s="51" t="str">
        <f t="shared" si="8"/>
        <v/>
      </c>
      <c r="R319" s="51" t="str">
        <f>IF(M319="","",IF(AND(M319&lt;&gt;'Tabelas auxiliares'!$B$236,M319&lt;&gt;'Tabelas auxiliares'!$B$237,M319&lt;&gt;'Tabelas auxiliares'!$C$236,M319&lt;&gt;'Tabelas auxiliares'!$C$237,M319&lt;&gt;'Tabelas auxiliares'!$D$236),"FOLHA DE PESSOAL",IF(Q319='Tabelas auxiliares'!$A$237,"CUSTEIO",IF(Q319='Tabelas auxiliares'!$A$236,"INVESTIMENTO","ERRO - VERIFICAR"))))</f>
        <v/>
      </c>
      <c r="S319" s="64" t="str">
        <f t="shared" si="9"/>
        <v/>
      </c>
    </row>
    <row r="320" spans="17:19" x14ac:dyDescent="0.25">
      <c r="Q320" s="51" t="str">
        <f t="shared" si="8"/>
        <v/>
      </c>
      <c r="R320" s="51" t="str">
        <f>IF(M320="","",IF(AND(M320&lt;&gt;'Tabelas auxiliares'!$B$236,M320&lt;&gt;'Tabelas auxiliares'!$B$237,M320&lt;&gt;'Tabelas auxiliares'!$C$236,M320&lt;&gt;'Tabelas auxiliares'!$C$237,M320&lt;&gt;'Tabelas auxiliares'!$D$236),"FOLHA DE PESSOAL",IF(Q320='Tabelas auxiliares'!$A$237,"CUSTEIO",IF(Q320='Tabelas auxiliares'!$A$236,"INVESTIMENTO","ERRO - VERIFICAR"))))</f>
        <v/>
      </c>
      <c r="S320" s="64" t="str">
        <f t="shared" si="9"/>
        <v/>
      </c>
    </row>
    <row r="321" spans="17:19" x14ac:dyDescent="0.25">
      <c r="Q321" s="51" t="str">
        <f t="shared" si="8"/>
        <v/>
      </c>
      <c r="R321" s="51" t="str">
        <f>IF(M321="","",IF(AND(M321&lt;&gt;'Tabelas auxiliares'!$B$236,M321&lt;&gt;'Tabelas auxiliares'!$B$237,M321&lt;&gt;'Tabelas auxiliares'!$C$236,M321&lt;&gt;'Tabelas auxiliares'!$C$237,M321&lt;&gt;'Tabelas auxiliares'!$D$236),"FOLHA DE PESSOAL",IF(Q321='Tabelas auxiliares'!$A$237,"CUSTEIO",IF(Q321='Tabelas auxiliares'!$A$236,"INVESTIMENTO","ERRO - VERIFICAR"))))</f>
        <v/>
      </c>
      <c r="S321" s="64" t="str">
        <f t="shared" si="9"/>
        <v/>
      </c>
    </row>
    <row r="322" spans="17:19" x14ac:dyDescent="0.25">
      <c r="Q322" s="51" t="str">
        <f t="shared" si="8"/>
        <v/>
      </c>
      <c r="R322" s="51" t="str">
        <f>IF(M322="","",IF(AND(M322&lt;&gt;'Tabelas auxiliares'!$B$236,M322&lt;&gt;'Tabelas auxiliares'!$B$237,M322&lt;&gt;'Tabelas auxiliares'!$C$236,M322&lt;&gt;'Tabelas auxiliares'!$C$237,M322&lt;&gt;'Tabelas auxiliares'!$D$236),"FOLHA DE PESSOAL",IF(Q322='Tabelas auxiliares'!$A$237,"CUSTEIO",IF(Q322='Tabelas auxiliares'!$A$236,"INVESTIMENTO","ERRO - VERIFICAR"))))</f>
        <v/>
      </c>
      <c r="S322" s="64" t="str">
        <f t="shared" si="9"/>
        <v/>
      </c>
    </row>
    <row r="323" spans="17:19" x14ac:dyDescent="0.25">
      <c r="Q323" s="51" t="str">
        <f t="shared" si="8"/>
        <v/>
      </c>
      <c r="R323" s="51" t="str">
        <f>IF(M323="","",IF(AND(M323&lt;&gt;'Tabelas auxiliares'!$B$236,M323&lt;&gt;'Tabelas auxiliares'!$B$237,M323&lt;&gt;'Tabelas auxiliares'!$C$236,M323&lt;&gt;'Tabelas auxiliares'!$C$237,M323&lt;&gt;'Tabelas auxiliares'!$D$236),"FOLHA DE PESSOAL",IF(Q323='Tabelas auxiliares'!$A$237,"CUSTEIO",IF(Q323='Tabelas auxiliares'!$A$236,"INVESTIMENTO","ERRO - VERIFICAR"))))</f>
        <v/>
      </c>
      <c r="S323" s="64" t="str">
        <f t="shared" si="9"/>
        <v/>
      </c>
    </row>
    <row r="324" spans="17:19" x14ac:dyDescent="0.25">
      <c r="Q324" s="51" t="str">
        <f t="shared" ref="Q324:Q387" si="10">LEFT(O324,1)</f>
        <v/>
      </c>
      <c r="R324" s="51" t="str">
        <f>IF(M324="","",IF(AND(M324&lt;&gt;'Tabelas auxiliares'!$B$236,M324&lt;&gt;'Tabelas auxiliares'!$B$237,M324&lt;&gt;'Tabelas auxiliares'!$C$236,M324&lt;&gt;'Tabelas auxiliares'!$C$237,M324&lt;&gt;'Tabelas auxiliares'!$D$236),"FOLHA DE PESSOAL",IF(Q324='Tabelas auxiliares'!$A$237,"CUSTEIO",IF(Q324='Tabelas auxiliares'!$A$236,"INVESTIMENTO","ERRO - VERIFICAR"))))</f>
        <v/>
      </c>
      <c r="S324" s="64" t="str">
        <f t="shared" si="9"/>
        <v/>
      </c>
    </row>
    <row r="325" spans="17:19" x14ac:dyDescent="0.25">
      <c r="Q325" s="51" t="str">
        <f t="shared" si="10"/>
        <v/>
      </c>
      <c r="R325" s="51" t="str">
        <f>IF(M325="","",IF(AND(M325&lt;&gt;'Tabelas auxiliares'!$B$236,M325&lt;&gt;'Tabelas auxiliares'!$B$237,M325&lt;&gt;'Tabelas auxiliares'!$C$236,M325&lt;&gt;'Tabelas auxiliares'!$C$237,M325&lt;&gt;'Tabelas auxiliares'!$D$236),"FOLHA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IF(M326="","",IF(AND(M326&lt;&gt;'Tabelas auxiliares'!$B$236,M326&lt;&gt;'Tabelas auxiliares'!$B$237,M326&lt;&gt;'Tabelas auxiliares'!$C$236,M326&lt;&gt;'Tabelas auxiliares'!$C$237,M326&lt;&gt;'Tabelas auxiliares'!$D$236),"FOLHA DE PESSOAL",IF(Q326='Tabelas auxiliares'!$A$237,"CUSTEIO",IF(Q326='Tabelas auxiliares'!$A$236,"INVESTIMENTO","ERRO - VERIFICAR"))))</f>
        <v/>
      </c>
      <c r="S326" s="64" t="str">
        <f t="shared" si="11"/>
        <v/>
      </c>
    </row>
    <row r="327" spans="17:19" x14ac:dyDescent="0.25">
      <c r="Q327" s="51" t="str">
        <f t="shared" si="10"/>
        <v/>
      </c>
      <c r="R327" s="51" t="str">
        <f>IF(M327="","",IF(AND(M327&lt;&gt;'Tabelas auxiliares'!$B$236,M327&lt;&gt;'Tabelas auxiliares'!$B$237,M327&lt;&gt;'Tabelas auxiliares'!$C$236,M327&lt;&gt;'Tabelas auxiliares'!$C$237,M327&lt;&gt;'Tabelas auxiliares'!$D$236),"FOLHA DE PESSOAL",IF(Q327='Tabelas auxiliares'!$A$237,"CUSTEIO",IF(Q327='Tabelas auxiliares'!$A$236,"INVESTIMENTO","ERRO - VERIFICAR"))))</f>
        <v/>
      </c>
      <c r="S327" s="64" t="str">
        <f t="shared" si="11"/>
        <v/>
      </c>
    </row>
    <row r="328" spans="17:19" x14ac:dyDescent="0.25">
      <c r="Q328" s="51" t="str">
        <f t="shared" si="10"/>
        <v/>
      </c>
      <c r="R328" s="51" t="str">
        <f>IF(M328="","",IF(AND(M328&lt;&gt;'Tabelas auxiliares'!$B$236,M328&lt;&gt;'Tabelas auxiliares'!$B$237,M328&lt;&gt;'Tabelas auxiliares'!$C$236,M328&lt;&gt;'Tabelas auxiliares'!$C$237,M328&lt;&gt;'Tabelas auxiliares'!$D$236),"FOLHA DE PESSOAL",IF(Q328='Tabelas auxiliares'!$A$237,"CUSTEIO",IF(Q328='Tabelas auxiliares'!$A$236,"INVESTIMENTO","ERRO - VERIFICAR"))))</f>
        <v/>
      </c>
      <c r="S328" s="64" t="str">
        <f t="shared" si="11"/>
        <v/>
      </c>
    </row>
    <row r="329" spans="17:19" x14ac:dyDescent="0.25">
      <c r="Q329" s="51" t="str">
        <f t="shared" si="10"/>
        <v/>
      </c>
      <c r="R329" s="51" t="str">
        <f>IF(M329="","",IF(AND(M329&lt;&gt;'Tabelas auxiliares'!$B$236,M329&lt;&gt;'Tabelas auxiliares'!$B$237,M329&lt;&gt;'Tabelas auxiliares'!$C$236,M329&lt;&gt;'Tabelas auxiliares'!$C$237,M329&lt;&gt;'Tabelas auxiliares'!$D$236),"FOLHA DE PESSOAL",IF(Q329='Tabelas auxiliares'!$A$237,"CUSTEIO",IF(Q329='Tabelas auxiliares'!$A$236,"INVESTIMENTO","ERRO - VERIFICAR"))))</f>
        <v/>
      </c>
      <c r="S329" s="64" t="str">
        <f t="shared" si="11"/>
        <v/>
      </c>
    </row>
    <row r="330" spans="17:19" x14ac:dyDescent="0.25">
      <c r="Q330" s="51" t="str">
        <f t="shared" si="10"/>
        <v/>
      </c>
      <c r="R330" s="51" t="str">
        <f>IF(M330="","",IF(AND(M330&lt;&gt;'Tabelas auxiliares'!$B$236,M330&lt;&gt;'Tabelas auxiliares'!$B$237,M330&lt;&gt;'Tabelas auxiliares'!$C$236,M330&lt;&gt;'Tabelas auxiliares'!$C$237,M330&lt;&gt;'Tabelas auxiliares'!$D$236),"FOLHA DE PESSOAL",IF(Q330='Tabelas auxiliares'!$A$237,"CUSTEIO",IF(Q330='Tabelas auxiliares'!$A$236,"INVESTIMENTO","ERRO - VERIFICAR"))))</f>
        <v/>
      </c>
      <c r="S330" s="64" t="str">
        <f t="shared" si="11"/>
        <v/>
      </c>
    </row>
    <row r="331" spans="17:19" x14ac:dyDescent="0.25">
      <c r="Q331" s="51" t="str">
        <f t="shared" si="10"/>
        <v/>
      </c>
      <c r="R331" s="51" t="str">
        <f>IF(M331="","",IF(AND(M331&lt;&gt;'Tabelas auxiliares'!$B$236,M331&lt;&gt;'Tabelas auxiliares'!$B$237,M331&lt;&gt;'Tabelas auxiliares'!$C$236,M331&lt;&gt;'Tabelas auxiliares'!$C$237,M331&lt;&gt;'Tabelas auxiliares'!$D$236),"FOLHA DE PESSOAL",IF(Q331='Tabelas auxiliares'!$A$237,"CUSTEIO",IF(Q331='Tabelas auxiliares'!$A$236,"INVESTIMENTO","ERRO - VERIFICAR"))))</f>
        <v/>
      </c>
      <c r="S331" s="64" t="str">
        <f t="shared" si="11"/>
        <v/>
      </c>
    </row>
    <row r="332" spans="17:19" x14ac:dyDescent="0.25">
      <c r="Q332" s="51" t="str">
        <f t="shared" si="10"/>
        <v/>
      </c>
      <c r="R332" s="51" t="str">
        <f>IF(M332="","",IF(AND(M332&lt;&gt;'Tabelas auxiliares'!$B$236,M332&lt;&gt;'Tabelas auxiliares'!$B$237,M332&lt;&gt;'Tabelas auxiliares'!$C$236,M332&lt;&gt;'Tabelas auxiliares'!$C$237,M332&lt;&gt;'Tabelas auxiliares'!$D$236),"FOLHA DE PESSOAL",IF(Q332='Tabelas auxiliares'!$A$237,"CUSTEIO",IF(Q332='Tabelas auxiliares'!$A$236,"INVESTIMENTO","ERRO - VERIFICAR"))))</f>
        <v/>
      </c>
      <c r="S332" s="64" t="str">
        <f t="shared" si="11"/>
        <v/>
      </c>
    </row>
    <row r="333" spans="17:19" x14ac:dyDescent="0.25">
      <c r="Q333" s="51" t="str">
        <f t="shared" si="10"/>
        <v/>
      </c>
      <c r="R333" s="51" t="str">
        <f>IF(M333="","",IF(AND(M333&lt;&gt;'Tabelas auxiliares'!$B$236,M333&lt;&gt;'Tabelas auxiliares'!$B$237,M333&lt;&gt;'Tabelas auxiliares'!$C$236,M333&lt;&gt;'Tabelas auxiliares'!$C$237,M333&lt;&gt;'Tabelas auxiliares'!$D$236),"FOLHA DE PESSOAL",IF(Q333='Tabelas auxiliares'!$A$237,"CUSTEIO",IF(Q333='Tabelas auxiliares'!$A$236,"INVESTIMENTO","ERRO - VERIFICAR"))))</f>
        <v/>
      </c>
      <c r="S333" s="64" t="str">
        <f t="shared" si="11"/>
        <v/>
      </c>
    </row>
    <row r="334" spans="17:19" x14ac:dyDescent="0.25">
      <c r="Q334" s="51" t="str">
        <f t="shared" si="10"/>
        <v/>
      </c>
      <c r="R334" s="51" t="str">
        <f>IF(M334="","",IF(AND(M334&lt;&gt;'Tabelas auxiliares'!$B$236,M334&lt;&gt;'Tabelas auxiliares'!$B$237,M334&lt;&gt;'Tabelas auxiliares'!$C$236,M334&lt;&gt;'Tabelas auxiliares'!$C$237,M334&lt;&gt;'Tabelas auxiliares'!$D$236),"FOLHA DE PESSOAL",IF(Q334='Tabelas auxiliares'!$A$237,"CUSTEIO",IF(Q334='Tabelas auxiliares'!$A$236,"INVESTIMENTO","ERRO - VERIFICAR"))))</f>
        <v/>
      </c>
      <c r="S334" s="64" t="str">
        <f t="shared" si="11"/>
        <v/>
      </c>
    </row>
    <row r="335" spans="17:19" x14ac:dyDescent="0.25">
      <c r="Q335" s="51" t="str">
        <f t="shared" si="10"/>
        <v/>
      </c>
      <c r="R335" s="51" t="str">
        <f>IF(M335="","",IF(AND(M335&lt;&gt;'Tabelas auxiliares'!$B$236,M335&lt;&gt;'Tabelas auxiliares'!$B$237,M335&lt;&gt;'Tabelas auxiliares'!$C$236,M335&lt;&gt;'Tabelas auxiliares'!$C$237,M335&lt;&gt;'Tabelas auxiliares'!$D$236),"FOLHA DE PESSOAL",IF(Q335='Tabelas auxiliares'!$A$237,"CUSTEIO",IF(Q335='Tabelas auxiliares'!$A$236,"INVESTIMENTO","ERRO - VERIFICAR"))))</f>
        <v/>
      </c>
      <c r="S335" s="64" t="str">
        <f t="shared" si="11"/>
        <v/>
      </c>
    </row>
    <row r="336" spans="17:19" x14ac:dyDescent="0.25">
      <c r="Q336" s="51" t="str">
        <f t="shared" si="10"/>
        <v/>
      </c>
      <c r="R336" s="51" t="str">
        <f>IF(M336="","",IF(AND(M336&lt;&gt;'Tabelas auxiliares'!$B$236,M336&lt;&gt;'Tabelas auxiliares'!$B$237,M336&lt;&gt;'Tabelas auxiliares'!$C$236,M336&lt;&gt;'Tabelas auxiliares'!$C$237,M336&lt;&gt;'Tabelas auxiliares'!$D$236),"FOLHA DE PESSOAL",IF(Q336='Tabelas auxiliares'!$A$237,"CUSTEIO",IF(Q336='Tabelas auxiliares'!$A$236,"INVESTIMENTO","ERRO - VERIFICAR"))))</f>
        <v/>
      </c>
      <c r="S336" s="64" t="str">
        <f t="shared" si="11"/>
        <v/>
      </c>
    </row>
    <row r="337" spans="17:19" x14ac:dyDescent="0.25">
      <c r="Q337" s="51" t="str">
        <f t="shared" si="10"/>
        <v/>
      </c>
      <c r="R337" s="51" t="str">
        <f>IF(M337="","",IF(AND(M337&lt;&gt;'Tabelas auxiliares'!$B$236,M337&lt;&gt;'Tabelas auxiliares'!$B$237,M337&lt;&gt;'Tabelas auxiliares'!$C$236,M337&lt;&gt;'Tabelas auxiliares'!$C$237,M337&lt;&gt;'Tabelas auxiliares'!$D$236),"FOLHA DE PESSOAL",IF(Q337='Tabelas auxiliares'!$A$237,"CUSTEIO",IF(Q337='Tabelas auxiliares'!$A$236,"INVESTIMENTO","ERRO - VERIFICAR"))))</f>
        <v/>
      </c>
      <c r="S337" s="64" t="str">
        <f t="shared" si="11"/>
        <v/>
      </c>
    </row>
    <row r="338" spans="17:19" x14ac:dyDescent="0.25">
      <c r="Q338" s="51" t="str">
        <f t="shared" si="10"/>
        <v/>
      </c>
      <c r="R338" s="51" t="str">
        <f>IF(M338="","",IF(AND(M338&lt;&gt;'Tabelas auxiliares'!$B$236,M338&lt;&gt;'Tabelas auxiliares'!$B$237,M338&lt;&gt;'Tabelas auxiliares'!$C$236,M338&lt;&gt;'Tabelas auxiliares'!$C$237,M338&lt;&gt;'Tabelas auxiliares'!$D$236),"FOLHA DE PESSOAL",IF(Q338='Tabelas auxiliares'!$A$237,"CUSTEIO",IF(Q338='Tabelas auxiliares'!$A$236,"INVESTIMENTO","ERRO - VERIFICAR"))))</f>
        <v/>
      </c>
      <c r="S338" s="64" t="str">
        <f t="shared" si="11"/>
        <v/>
      </c>
    </row>
    <row r="339" spans="17:19" x14ac:dyDescent="0.25">
      <c r="Q339" s="51" t="str">
        <f t="shared" si="10"/>
        <v/>
      </c>
      <c r="R339" s="51" t="str">
        <f>IF(M339="","",IF(AND(M339&lt;&gt;'Tabelas auxiliares'!$B$236,M339&lt;&gt;'Tabelas auxiliares'!$B$237,M339&lt;&gt;'Tabelas auxiliares'!$C$236,M339&lt;&gt;'Tabelas auxiliares'!$C$237,M339&lt;&gt;'Tabelas auxiliares'!$D$236),"FOLHA DE PESSOAL",IF(Q339='Tabelas auxiliares'!$A$237,"CUSTEIO",IF(Q339='Tabelas auxiliares'!$A$236,"INVESTIMENTO","ERRO - VERIFICAR"))))</f>
        <v/>
      </c>
      <c r="S339" s="64" t="str">
        <f t="shared" si="11"/>
        <v/>
      </c>
    </row>
    <row r="340" spans="17:19" x14ac:dyDescent="0.25">
      <c r="Q340" s="51" t="str">
        <f t="shared" si="10"/>
        <v/>
      </c>
      <c r="R340" s="51" t="str">
        <f>IF(M340="","",IF(AND(M340&lt;&gt;'Tabelas auxiliares'!$B$236,M340&lt;&gt;'Tabelas auxiliares'!$B$237,M340&lt;&gt;'Tabelas auxiliares'!$C$236,M340&lt;&gt;'Tabelas auxiliares'!$C$237,M340&lt;&gt;'Tabelas auxiliares'!$D$236),"FOLHA DE PESSOAL",IF(Q340='Tabelas auxiliares'!$A$237,"CUSTEIO",IF(Q340='Tabelas auxiliares'!$A$236,"INVESTIMENTO","ERRO - VERIFICAR"))))</f>
        <v/>
      </c>
      <c r="S340" s="64" t="str">
        <f t="shared" si="11"/>
        <v/>
      </c>
    </row>
    <row r="341" spans="17:19" x14ac:dyDescent="0.25">
      <c r="Q341" s="51" t="str">
        <f t="shared" si="10"/>
        <v/>
      </c>
      <c r="R341" s="51" t="str">
        <f>IF(M341="","",IF(AND(M341&lt;&gt;'Tabelas auxiliares'!$B$236,M341&lt;&gt;'Tabelas auxiliares'!$B$237,M341&lt;&gt;'Tabelas auxiliares'!$C$236,M341&lt;&gt;'Tabelas auxiliares'!$C$237,M341&lt;&gt;'Tabelas auxiliares'!$D$236),"FOLHA DE PESSOAL",IF(Q341='Tabelas auxiliares'!$A$237,"CUSTEIO",IF(Q341='Tabelas auxiliares'!$A$236,"INVESTIMENTO","ERRO - VERIFICAR"))))</f>
        <v/>
      </c>
      <c r="S341" s="64" t="str">
        <f t="shared" si="11"/>
        <v/>
      </c>
    </row>
    <row r="342" spans="17:19" x14ac:dyDescent="0.25">
      <c r="Q342" s="51" t="str">
        <f t="shared" si="10"/>
        <v/>
      </c>
      <c r="R342" s="51" t="str">
        <f>IF(M342="","",IF(AND(M342&lt;&gt;'Tabelas auxiliares'!$B$236,M342&lt;&gt;'Tabelas auxiliares'!$B$237,M342&lt;&gt;'Tabelas auxiliares'!$C$236,M342&lt;&gt;'Tabelas auxiliares'!$C$237,M342&lt;&gt;'Tabelas auxiliares'!$D$236),"FOLHA DE PESSOAL",IF(Q342='Tabelas auxiliares'!$A$237,"CUSTEIO",IF(Q342='Tabelas auxiliares'!$A$236,"INVESTIMENTO","ERRO - VERIFICAR"))))</f>
        <v/>
      </c>
      <c r="S342" s="64" t="str">
        <f t="shared" si="11"/>
        <v/>
      </c>
    </row>
    <row r="343" spans="17:19" x14ac:dyDescent="0.25">
      <c r="Q343" s="51" t="str">
        <f t="shared" si="10"/>
        <v/>
      </c>
      <c r="R343" s="51" t="str">
        <f>IF(M343="","",IF(AND(M343&lt;&gt;'Tabelas auxiliares'!$B$236,M343&lt;&gt;'Tabelas auxiliares'!$B$237,M343&lt;&gt;'Tabelas auxiliares'!$C$236,M343&lt;&gt;'Tabelas auxiliares'!$C$237,M343&lt;&gt;'Tabelas auxiliares'!$D$236),"FOLHA DE PESSOAL",IF(Q343='Tabelas auxiliares'!$A$237,"CUSTEIO",IF(Q343='Tabelas auxiliares'!$A$236,"INVESTIMENTO","ERRO - VERIFICAR"))))</f>
        <v/>
      </c>
      <c r="S343" s="64" t="str">
        <f t="shared" si="11"/>
        <v/>
      </c>
    </row>
    <row r="344" spans="17:19" x14ac:dyDescent="0.25">
      <c r="Q344" s="51" t="str">
        <f t="shared" si="10"/>
        <v/>
      </c>
      <c r="R344" s="51" t="str">
        <f>IF(M344="","",IF(AND(M344&lt;&gt;'Tabelas auxiliares'!$B$236,M344&lt;&gt;'Tabelas auxiliares'!$B$237,M344&lt;&gt;'Tabelas auxiliares'!$C$236,M344&lt;&gt;'Tabelas auxiliares'!$C$237,M344&lt;&gt;'Tabelas auxiliares'!$D$236),"FOLHA DE PESSOAL",IF(Q344='Tabelas auxiliares'!$A$237,"CUSTEIO",IF(Q344='Tabelas auxiliares'!$A$236,"INVESTIMENTO","ERRO - VERIFICAR"))))</f>
        <v/>
      </c>
      <c r="S344" s="64" t="str">
        <f t="shared" si="11"/>
        <v/>
      </c>
    </row>
    <row r="345" spans="17:19" x14ac:dyDescent="0.25">
      <c r="Q345" s="51" t="str">
        <f t="shared" si="10"/>
        <v/>
      </c>
      <c r="R345" s="51" t="str">
        <f>IF(M345="","",IF(AND(M345&lt;&gt;'Tabelas auxiliares'!$B$236,M345&lt;&gt;'Tabelas auxiliares'!$B$237,M345&lt;&gt;'Tabelas auxiliares'!$C$236,M345&lt;&gt;'Tabelas auxiliares'!$C$237,M345&lt;&gt;'Tabelas auxiliares'!$D$236),"FOLHA DE PESSOAL",IF(Q345='Tabelas auxiliares'!$A$237,"CUSTEIO",IF(Q345='Tabelas auxiliares'!$A$236,"INVESTIMENTO","ERRO - VERIFICAR"))))</f>
        <v/>
      </c>
      <c r="S345" s="64" t="str">
        <f t="shared" si="11"/>
        <v/>
      </c>
    </row>
    <row r="346" spans="17:19" x14ac:dyDescent="0.25">
      <c r="Q346" s="51" t="str">
        <f t="shared" si="10"/>
        <v/>
      </c>
      <c r="R346" s="51" t="str">
        <f>IF(M346="","",IF(AND(M346&lt;&gt;'Tabelas auxiliares'!$B$236,M346&lt;&gt;'Tabelas auxiliares'!$B$237,M346&lt;&gt;'Tabelas auxiliares'!$C$236,M346&lt;&gt;'Tabelas auxiliares'!$C$237,M346&lt;&gt;'Tabelas auxiliares'!$D$236),"FOLHA DE PESSOAL",IF(Q346='Tabelas auxiliares'!$A$237,"CUSTEIO",IF(Q346='Tabelas auxiliares'!$A$236,"INVESTIMENTO","ERRO - VERIFICAR"))))</f>
        <v/>
      </c>
      <c r="S346" s="64" t="str">
        <f t="shared" si="11"/>
        <v/>
      </c>
    </row>
    <row r="347" spans="17:19" x14ac:dyDescent="0.25">
      <c r="Q347" s="51" t="str">
        <f t="shared" si="10"/>
        <v/>
      </c>
      <c r="R347" s="51" t="str">
        <f>IF(M347="","",IF(AND(M347&lt;&gt;'Tabelas auxiliares'!$B$236,M347&lt;&gt;'Tabelas auxiliares'!$B$237,M347&lt;&gt;'Tabelas auxiliares'!$C$236,M347&lt;&gt;'Tabelas auxiliares'!$C$237,M347&lt;&gt;'Tabelas auxiliares'!$D$236),"FOLHA DE PESSOAL",IF(Q347='Tabelas auxiliares'!$A$237,"CUSTEIO",IF(Q347='Tabelas auxiliares'!$A$236,"INVESTIMENTO","ERRO - VERIFICAR"))))</f>
        <v/>
      </c>
      <c r="S347" s="64" t="str">
        <f t="shared" si="11"/>
        <v/>
      </c>
    </row>
    <row r="348" spans="17:19" x14ac:dyDescent="0.25">
      <c r="Q348" s="51" t="str">
        <f t="shared" si="10"/>
        <v/>
      </c>
      <c r="R348" s="51" t="str">
        <f>IF(M348="","",IF(AND(M348&lt;&gt;'Tabelas auxiliares'!$B$236,M348&lt;&gt;'Tabelas auxiliares'!$B$237,M348&lt;&gt;'Tabelas auxiliares'!$C$236,M348&lt;&gt;'Tabelas auxiliares'!$C$237,M348&lt;&gt;'Tabelas auxiliares'!$D$236),"FOLHA DE PESSOAL",IF(Q348='Tabelas auxiliares'!$A$237,"CUSTEIO",IF(Q348='Tabelas auxiliares'!$A$236,"INVESTIMENTO","ERRO - VERIFICAR"))))</f>
        <v/>
      </c>
      <c r="S348" s="64" t="str">
        <f t="shared" si="11"/>
        <v/>
      </c>
    </row>
    <row r="349" spans="17:19" x14ac:dyDescent="0.25">
      <c r="Q349" s="51" t="str">
        <f t="shared" si="10"/>
        <v/>
      </c>
      <c r="R349" s="51" t="str">
        <f>IF(M349="","",IF(AND(M349&lt;&gt;'Tabelas auxiliares'!$B$236,M349&lt;&gt;'Tabelas auxiliares'!$B$237,M349&lt;&gt;'Tabelas auxiliares'!$C$236,M349&lt;&gt;'Tabelas auxiliares'!$C$237,M349&lt;&gt;'Tabelas auxiliares'!$D$236),"FOLHA DE PESSOAL",IF(Q349='Tabelas auxiliares'!$A$237,"CUSTEIO",IF(Q349='Tabelas auxiliares'!$A$236,"INVESTIMENTO","ERRO - VERIFICAR"))))</f>
        <v/>
      </c>
      <c r="S349" s="64" t="str">
        <f t="shared" si="11"/>
        <v/>
      </c>
    </row>
    <row r="350" spans="17:19" x14ac:dyDescent="0.25">
      <c r="Q350" s="51" t="str">
        <f t="shared" si="10"/>
        <v/>
      </c>
      <c r="R350" s="51" t="str">
        <f>IF(M350="","",IF(AND(M350&lt;&gt;'Tabelas auxiliares'!$B$236,M350&lt;&gt;'Tabelas auxiliares'!$B$237,M350&lt;&gt;'Tabelas auxiliares'!$C$236,M350&lt;&gt;'Tabelas auxiliares'!$C$237,M350&lt;&gt;'Tabelas auxiliares'!$D$236),"FOLHA DE PESSOAL",IF(Q350='Tabelas auxiliares'!$A$237,"CUSTEIO",IF(Q350='Tabelas auxiliares'!$A$236,"INVESTIMENTO","ERRO - VERIFICAR"))))</f>
        <v/>
      </c>
      <c r="S350" s="64" t="str">
        <f t="shared" si="11"/>
        <v/>
      </c>
    </row>
    <row r="351" spans="17:19" x14ac:dyDescent="0.25">
      <c r="Q351" s="51" t="str">
        <f t="shared" si="10"/>
        <v/>
      </c>
      <c r="R351" s="51" t="str">
        <f>IF(M351="","",IF(AND(M351&lt;&gt;'Tabelas auxiliares'!$B$236,M351&lt;&gt;'Tabelas auxiliares'!$B$237,M351&lt;&gt;'Tabelas auxiliares'!$C$236,M351&lt;&gt;'Tabelas auxiliares'!$C$237,M351&lt;&gt;'Tabelas auxiliares'!$D$236),"FOLHA DE PESSOAL",IF(Q351='Tabelas auxiliares'!$A$237,"CUSTEIO",IF(Q351='Tabelas auxiliares'!$A$236,"INVESTIMENTO","ERRO - VERIFICAR"))))</f>
        <v/>
      </c>
      <c r="S351" s="64" t="str">
        <f t="shared" si="11"/>
        <v/>
      </c>
    </row>
    <row r="352" spans="17:19" x14ac:dyDescent="0.25">
      <c r="Q352" s="51" t="str">
        <f t="shared" si="10"/>
        <v/>
      </c>
      <c r="R352" s="51" t="str">
        <f>IF(M352="","",IF(AND(M352&lt;&gt;'Tabelas auxiliares'!$B$236,M352&lt;&gt;'Tabelas auxiliares'!$B$237,M352&lt;&gt;'Tabelas auxiliares'!$C$236,M352&lt;&gt;'Tabelas auxiliares'!$C$237,M352&lt;&gt;'Tabelas auxiliares'!$D$236),"FOLHA DE PESSOAL",IF(Q352='Tabelas auxiliares'!$A$237,"CUSTEIO",IF(Q352='Tabelas auxiliares'!$A$236,"INVESTIMENTO","ERRO - VERIFICAR"))))</f>
        <v/>
      </c>
      <c r="S352" s="64" t="str">
        <f t="shared" si="11"/>
        <v/>
      </c>
    </row>
    <row r="353" spans="17:19" x14ac:dyDescent="0.25">
      <c r="Q353" s="51" t="str">
        <f t="shared" si="10"/>
        <v/>
      </c>
      <c r="R353" s="51" t="str">
        <f>IF(M353="","",IF(AND(M353&lt;&gt;'Tabelas auxiliares'!$B$236,M353&lt;&gt;'Tabelas auxiliares'!$B$237,M353&lt;&gt;'Tabelas auxiliares'!$C$236,M353&lt;&gt;'Tabelas auxiliares'!$C$237,M353&lt;&gt;'Tabelas auxiliares'!$D$236),"FOLHA DE PESSOAL",IF(Q353='Tabelas auxiliares'!$A$237,"CUSTEIO",IF(Q353='Tabelas auxiliares'!$A$236,"INVESTIMENTO","ERRO - VERIFICAR"))))</f>
        <v/>
      </c>
      <c r="S353" s="64" t="str">
        <f t="shared" si="11"/>
        <v/>
      </c>
    </row>
    <row r="354" spans="17:19" x14ac:dyDescent="0.25">
      <c r="Q354" s="51" t="str">
        <f t="shared" si="10"/>
        <v/>
      </c>
      <c r="R354" s="51" t="str">
        <f>IF(M354="","",IF(AND(M354&lt;&gt;'Tabelas auxiliares'!$B$236,M354&lt;&gt;'Tabelas auxiliares'!$B$237,M354&lt;&gt;'Tabelas auxiliares'!$C$236,M354&lt;&gt;'Tabelas auxiliares'!$C$237,M354&lt;&gt;'Tabelas auxiliares'!$D$236),"FOLHA DE PESSOAL",IF(Q354='Tabelas auxiliares'!$A$237,"CUSTEIO",IF(Q354='Tabelas auxiliares'!$A$236,"INVESTIMENTO","ERRO - VERIFICAR"))))</f>
        <v/>
      </c>
      <c r="S354" s="64" t="str">
        <f t="shared" si="11"/>
        <v/>
      </c>
    </row>
    <row r="355" spans="17:19" x14ac:dyDescent="0.25">
      <c r="Q355" s="51" t="str">
        <f t="shared" si="10"/>
        <v/>
      </c>
      <c r="R355" s="51" t="str">
        <f>IF(M355="","",IF(AND(M355&lt;&gt;'Tabelas auxiliares'!$B$236,M355&lt;&gt;'Tabelas auxiliares'!$B$237,M355&lt;&gt;'Tabelas auxiliares'!$C$236,M355&lt;&gt;'Tabelas auxiliares'!$C$237,M355&lt;&gt;'Tabelas auxiliares'!$D$236),"FOLHA DE PESSOAL",IF(Q355='Tabelas auxiliares'!$A$237,"CUSTEIO",IF(Q355='Tabelas auxiliares'!$A$236,"INVESTIMENTO","ERRO - VERIFICAR"))))</f>
        <v/>
      </c>
      <c r="S355" s="64" t="str">
        <f t="shared" si="11"/>
        <v/>
      </c>
    </row>
    <row r="356" spans="17:19" x14ac:dyDescent="0.25">
      <c r="Q356" s="51" t="str">
        <f t="shared" si="10"/>
        <v/>
      </c>
      <c r="R356" s="51" t="str">
        <f>IF(M356="","",IF(AND(M356&lt;&gt;'Tabelas auxiliares'!$B$236,M356&lt;&gt;'Tabelas auxiliares'!$B$237,M356&lt;&gt;'Tabelas auxiliares'!$C$236,M356&lt;&gt;'Tabelas auxiliares'!$C$237,M356&lt;&gt;'Tabelas auxiliares'!$D$236),"FOLHA DE PESSOAL",IF(Q356='Tabelas auxiliares'!$A$237,"CUSTEIO",IF(Q356='Tabelas auxiliares'!$A$236,"INVESTIMENTO","ERRO - VERIFICAR"))))</f>
        <v/>
      </c>
      <c r="S356" s="64" t="str">
        <f t="shared" si="11"/>
        <v/>
      </c>
    </row>
    <row r="357" spans="17:19" x14ac:dyDescent="0.25">
      <c r="Q357" s="51" t="str">
        <f t="shared" si="10"/>
        <v/>
      </c>
      <c r="R357" s="51" t="str">
        <f>IF(M357="","",IF(AND(M357&lt;&gt;'Tabelas auxiliares'!$B$236,M357&lt;&gt;'Tabelas auxiliares'!$B$237,M357&lt;&gt;'Tabelas auxiliares'!$C$236,M357&lt;&gt;'Tabelas auxiliares'!$C$237,M357&lt;&gt;'Tabelas auxiliares'!$D$236),"FOLHA DE PESSOAL",IF(Q357='Tabelas auxiliares'!$A$237,"CUSTEIO",IF(Q357='Tabelas auxiliares'!$A$236,"INVESTIMENTO","ERRO - VERIFICAR"))))</f>
        <v/>
      </c>
      <c r="S357" s="64" t="str">
        <f t="shared" si="11"/>
        <v/>
      </c>
    </row>
    <row r="358" spans="17:19" x14ac:dyDescent="0.25">
      <c r="Q358" s="51" t="str">
        <f t="shared" si="10"/>
        <v/>
      </c>
      <c r="R358" s="51" t="str">
        <f>IF(M358="","",IF(AND(M358&lt;&gt;'Tabelas auxiliares'!$B$236,M358&lt;&gt;'Tabelas auxiliares'!$B$237,M358&lt;&gt;'Tabelas auxiliares'!$C$236,M358&lt;&gt;'Tabelas auxiliares'!$C$237,M358&lt;&gt;'Tabelas auxiliares'!$D$236),"FOLHA DE PESSOAL",IF(Q358='Tabelas auxiliares'!$A$237,"CUSTEIO",IF(Q358='Tabelas auxiliares'!$A$236,"INVESTIMENTO","ERRO - VERIFICAR"))))</f>
        <v/>
      </c>
      <c r="S358" s="64" t="str">
        <f t="shared" si="11"/>
        <v/>
      </c>
    </row>
    <row r="359" spans="17:19" x14ac:dyDescent="0.25">
      <c r="Q359" s="51" t="str">
        <f t="shared" si="10"/>
        <v/>
      </c>
      <c r="R359" s="51" t="str">
        <f>IF(M359="","",IF(AND(M359&lt;&gt;'Tabelas auxiliares'!$B$236,M359&lt;&gt;'Tabelas auxiliares'!$B$237,M359&lt;&gt;'Tabelas auxiliares'!$C$236,M359&lt;&gt;'Tabelas auxiliares'!$C$237,M359&lt;&gt;'Tabelas auxiliares'!$D$236),"FOLHA DE PESSOAL",IF(Q359='Tabelas auxiliares'!$A$237,"CUSTEIO",IF(Q359='Tabelas auxiliares'!$A$236,"INVESTIMENTO","ERRO - VERIFICAR"))))</f>
        <v/>
      </c>
      <c r="S359" s="64" t="str">
        <f t="shared" si="11"/>
        <v/>
      </c>
    </row>
    <row r="360" spans="17:19" x14ac:dyDescent="0.25">
      <c r="Q360" s="51" t="str">
        <f t="shared" si="10"/>
        <v/>
      </c>
      <c r="R360" s="51" t="str">
        <f>IF(M360="","",IF(AND(M360&lt;&gt;'Tabelas auxiliares'!$B$236,M360&lt;&gt;'Tabelas auxiliares'!$B$237,M360&lt;&gt;'Tabelas auxiliares'!$C$236,M360&lt;&gt;'Tabelas auxiliares'!$C$237,M360&lt;&gt;'Tabelas auxiliares'!$D$236),"FOLHA DE PESSOAL",IF(Q360='Tabelas auxiliares'!$A$237,"CUSTEIO",IF(Q360='Tabelas auxiliares'!$A$236,"INVESTIMENTO","ERRO - VERIFICAR"))))</f>
        <v/>
      </c>
      <c r="S360" s="64" t="str">
        <f t="shared" si="11"/>
        <v/>
      </c>
    </row>
    <row r="361" spans="17:19" x14ac:dyDescent="0.25">
      <c r="Q361" s="51" t="str">
        <f t="shared" si="10"/>
        <v/>
      </c>
      <c r="R361" s="51" t="str">
        <f>IF(M361="","",IF(AND(M361&lt;&gt;'Tabelas auxiliares'!$B$236,M361&lt;&gt;'Tabelas auxiliares'!$B$237,M361&lt;&gt;'Tabelas auxiliares'!$C$236,M361&lt;&gt;'Tabelas auxiliares'!$C$237,M361&lt;&gt;'Tabelas auxiliares'!$D$236),"FOLHA DE PESSOAL",IF(Q361='Tabelas auxiliares'!$A$237,"CUSTEIO",IF(Q361='Tabelas auxiliares'!$A$236,"INVESTIMENTO","ERRO - VERIFICAR"))))</f>
        <v/>
      </c>
      <c r="S361" s="64" t="str">
        <f t="shared" si="11"/>
        <v/>
      </c>
    </row>
    <row r="362" spans="17:19" x14ac:dyDescent="0.25">
      <c r="Q362" s="51" t="str">
        <f t="shared" si="10"/>
        <v/>
      </c>
      <c r="R362" s="51" t="str">
        <f>IF(M362="","",IF(AND(M362&lt;&gt;'Tabelas auxiliares'!$B$236,M362&lt;&gt;'Tabelas auxiliares'!$B$237,M362&lt;&gt;'Tabelas auxiliares'!$C$236,M362&lt;&gt;'Tabelas auxiliares'!$C$237,M362&lt;&gt;'Tabelas auxiliares'!$D$236),"FOLHA DE PESSOAL",IF(Q362='Tabelas auxiliares'!$A$237,"CUSTEIO",IF(Q362='Tabelas auxiliares'!$A$236,"INVESTIMENTO","ERRO - VERIFICAR"))))</f>
        <v/>
      </c>
      <c r="S362" s="64" t="str">
        <f t="shared" si="11"/>
        <v/>
      </c>
    </row>
    <row r="363" spans="17:19" x14ac:dyDescent="0.25">
      <c r="Q363" s="51" t="str">
        <f t="shared" si="10"/>
        <v/>
      </c>
      <c r="R363" s="51" t="str">
        <f>IF(M363="","",IF(AND(M363&lt;&gt;'Tabelas auxiliares'!$B$236,M363&lt;&gt;'Tabelas auxiliares'!$B$237,M363&lt;&gt;'Tabelas auxiliares'!$C$236,M363&lt;&gt;'Tabelas auxiliares'!$C$237,M363&lt;&gt;'Tabelas auxiliares'!$D$236),"FOLHA DE PESSOAL",IF(Q363='Tabelas auxiliares'!$A$237,"CUSTEIO",IF(Q363='Tabelas auxiliares'!$A$236,"INVESTIMENTO","ERRO - VERIFICAR"))))</f>
        <v/>
      </c>
      <c r="S363" s="64" t="str">
        <f t="shared" si="11"/>
        <v/>
      </c>
    </row>
    <row r="364" spans="17:19" x14ac:dyDescent="0.25">
      <c r="Q364" s="51" t="str">
        <f t="shared" si="10"/>
        <v/>
      </c>
      <c r="R364" s="51" t="str">
        <f>IF(M364="","",IF(AND(M364&lt;&gt;'Tabelas auxiliares'!$B$236,M364&lt;&gt;'Tabelas auxiliares'!$B$237,M364&lt;&gt;'Tabelas auxiliares'!$C$236,M364&lt;&gt;'Tabelas auxiliares'!$C$237,M364&lt;&gt;'Tabelas auxiliares'!$D$236),"FOLHA DE PESSOAL",IF(Q364='Tabelas auxiliares'!$A$237,"CUSTEIO",IF(Q364='Tabelas auxiliares'!$A$236,"INVESTIMENTO","ERRO - VERIFICAR"))))</f>
        <v/>
      </c>
      <c r="S364" s="64" t="str">
        <f t="shared" si="11"/>
        <v/>
      </c>
    </row>
    <row r="365" spans="17:19" x14ac:dyDescent="0.25">
      <c r="Q365" s="51" t="str">
        <f t="shared" si="10"/>
        <v/>
      </c>
      <c r="R365" s="51" t="str">
        <f>IF(M365="","",IF(AND(M365&lt;&gt;'Tabelas auxiliares'!$B$236,M365&lt;&gt;'Tabelas auxiliares'!$B$237,M365&lt;&gt;'Tabelas auxiliares'!$C$236,M365&lt;&gt;'Tabelas auxiliares'!$C$237,M365&lt;&gt;'Tabelas auxiliares'!$D$236),"FOLHA DE PESSOAL",IF(Q365='Tabelas auxiliares'!$A$237,"CUSTEIO",IF(Q365='Tabelas auxiliares'!$A$236,"INVESTIMENTO","ERRO - VERIFICAR"))))</f>
        <v/>
      </c>
      <c r="S365" s="64" t="str">
        <f t="shared" si="11"/>
        <v/>
      </c>
    </row>
    <row r="366" spans="17:19" x14ac:dyDescent="0.25">
      <c r="Q366" s="51" t="str">
        <f t="shared" si="10"/>
        <v/>
      </c>
      <c r="R366" s="51" t="str">
        <f>IF(M366="","",IF(AND(M366&lt;&gt;'Tabelas auxiliares'!$B$236,M366&lt;&gt;'Tabelas auxiliares'!$B$237,M366&lt;&gt;'Tabelas auxiliares'!$C$236,M366&lt;&gt;'Tabelas auxiliares'!$C$237,M366&lt;&gt;'Tabelas auxiliares'!$D$236),"FOLHA DE PESSOAL",IF(Q366='Tabelas auxiliares'!$A$237,"CUSTEIO",IF(Q366='Tabelas auxiliares'!$A$236,"INVESTIMENTO","ERRO - VERIFICAR"))))</f>
        <v/>
      </c>
      <c r="S366" s="64" t="str">
        <f t="shared" si="11"/>
        <v/>
      </c>
    </row>
    <row r="367" spans="17:19" x14ac:dyDescent="0.25">
      <c r="Q367" s="51" t="str">
        <f t="shared" si="10"/>
        <v/>
      </c>
      <c r="R367" s="51" t="str">
        <f>IF(M367="","",IF(AND(M367&lt;&gt;'Tabelas auxiliares'!$B$236,M367&lt;&gt;'Tabelas auxiliares'!$B$237,M367&lt;&gt;'Tabelas auxiliares'!$C$236,M367&lt;&gt;'Tabelas auxiliares'!$C$237,M367&lt;&gt;'Tabelas auxiliares'!$D$236),"FOLHA DE PESSOAL",IF(Q367='Tabelas auxiliares'!$A$237,"CUSTEIO",IF(Q367='Tabelas auxiliares'!$A$236,"INVESTIMENTO","ERRO - VERIFICAR"))))</f>
        <v/>
      </c>
      <c r="S367" s="64" t="str">
        <f t="shared" si="11"/>
        <v/>
      </c>
    </row>
    <row r="368" spans="17:19" x14ac:dyDescent="0.25">
      <c r="Q368" s="51" t="str">
        <f t="shared" si="10"/>
        <v/>
      </c>
      <c r="R368" s="51" t="str">
        <f>IF(M368="","",IF(AND(M368&lt;&gt;'Tabelas auxiliares'!$B$236,M368&lt;&gt;'Tabelas auxiliares'!$B$237,M368&lt;&gt;'Tabelas auxiliares'!$C$236,M368&lt;&gt;'Tabelas auxiliares'!$C$237,M368&lt;&gt;'Tabelas auxiliares'!$D$236),"FOLHA DE PESSOAL",IF(Q368='Tabelas auxiliares'!$A$237,"CUSTEIO",IF(Q368='Tabelas auxiliares'!$A$236,"INVESTIMENTO","ERRO - VERIFICAR"))))</f>
        <v/>
      </c>
      <c r="S368" s="64" t="str">
        <f t="shared" si="11"/>
        <v/>
      </c>
    </row>
    <row r="369" spans="17:19" x14ac:dyDescent="0.25">
      <c r="Q369" s="51" t="str">
        <f t="shared" si="10"/>
        <v/>
      </c>
      <c r="R369" s="51" t="str">
        <f>IF(M369="","",IF(AND(M369&lt;&gt;'Tabelas auxiliares'!$B$236,M369&lt;&gt;'Tabelas auxiliares'!$B$237,M369&lt;&gt;'Tabelas auxiliares'!$C$236,M369&lt;&gt;'Tabelas auxiliares'!$C$237,M369&lt;&gt;'Tabelas auxiliares'!$D$236),"FOLHA DE PESSOAL",IF(Q369='Tabelas auxiliares'!$A$237,"CUSTEIO",IF(Q369='Tabelas auxiliares'!$A$236,"INVESTIMENTO","ERRO - VERIFICAR"))))</f>
        <v/>
      </c>
      <c r="S369" s="64" t="str">
        <f t="shared" si="11"/>
        <v/>
      </c>
    </row>
    <row r="370" spans="17:19" x14ac:dyDescent="0.25">
      <c r="Q370" s="51" t="str">
        <f t="shared" si="10"/>
        <v/>
      </c>
      <c r="R370" s="51" t="str">
        <f>IF(M370="","",IF(AND(M370&lt;&gt;'Tabelas auxiliares'!$B$236,M370&lt;&gt;'Tabelas auxiliares'!$B$237,M370&lt;&gt;'Tabelas auxiliares'!$C$236,M370&lt;&gt;'Tabelas auxiliares'!$C$237,M370&lt;&gt;'Tabelas auxiliares'!$D$236),"FOLHA DE PESSOAL",IF(Q370='Tabelas auxiliares'!$A$237,"CUSTEIO",IF(Q370='Tabelas auxiliares'!$A$236,"INVESTIMENTO","ERRO - VERIFICAR"))))</f>
        <v/>
      </c>
      <c r="S370" s="64" t="str">
        <f t="shared" si="11"/>
        <v/>
      </c>
    </row>
    <row r="371" spans="17:19" x14ac:dyDescent="0.25">
      <c r="Q371" s="51" t="str">
        <f t="shared" si="10"/>
        <v/>
      </c>
      <c r="R371" s="51" t="str">
        <f>IF(M371="","",IF(AND(M371&lt;&gt;'Tabelas auxiliares'!$B$236,M371&lt;&gt;'Tabelas auxiliares'!$B$237,M371&lt;&gt;'Tabelas auxiliares'!$C$236,M371&lt;&gt;'Tabelas auxiliares'!$C$237,M371&lt;&gt;'Tabelas auxiliares'!$D$236),"FOLHA DE PESSOAL",IF(Q371='Tabelas auxiliares'!$A$237,"CUSTEIO",IF(Q371='Tabelas auxiliares'!$A$236,"INVESTIMENTO","ERRO - VERIFICAR"))))</f>
        <v/>
      </c>
      <c r="S371" s="64" t="str">
        <f t="shared" si="11"/>
        <v/>
      </c>
    </row>
    <row r="372" spans="17:19" x14ac:dyDescent="0.25">
      <c r="Q372" s="51" t="str">
        <f t="shared" si="10"/>
        <v/>
      </c>
      <c r="R372" s="51" t="str">
        <f>IF(M372="","",IF(AND(M372&lt;&gt;'Tabelas auxiliares'!$B$236,M372&lt;&gt;'Tabelas auxiliares'!$B$237,M372&lt;&gt;'Tabelas auxiliares'!$C$236,M372&lt;&gt;'Tabelas auxiliares'!$C$237,M372&lt;&gt;'Tabelas auxiliares'!$D$236),"FOLHA DE PESSOAL",IF(Q372='Tabelas auxiliares'!$A$237,"CUSTEIO",IF(Q372='Tabelas auxiliares'!$A$236,"INVESTIMENTO","ERRO - VERIFICAR"))))</f>
        <v/>
      </c>
      <c r="S372" s="64" t="str">
        <f t="shared" si="11"/>
        <v/>
      </c>
    </row>
    <row r="373" spans="17:19" x14ac:dyDescent="0.25">
      <c r="Q373" s="51" t="str">
        <f t="shared" si="10"/>
        <v/>
      </c>
      <c r="R373" s="51" t="str">
        <f>IF(M373="","",IF(AND(M373&lt;&gt;'Tabelas auxiliares'!$B$236,M373&lt;&gt;'Tabelas auxiliares'!$B$237,M373&lt;&gt;'Tabelas auxiliares'!$C$236,M373&lt;&gt;'Tabelas auxiliares'!$C$237,M373&lt;&gt;'Tabelas auxiliares'!$D$236),"FOLHA DE PESSOAL",IF(Q373='Tabelas auxiliares'!$A$237,"CUSTEIO",IF(Q373='Tabelas auxiliares'!$A$236,"INVESTIMENTO","ERRO - VERIFICAR"))))</f>
        <v/>
      </c>
      <c r="S373" s="64" t="str">
        <f t="shared" si="11"/>
        <v/>
      </c>
    </row>
    <row r="374" spans="17:19" x14ac:dyDescent="0.25">
      <c r="Q374" s="51" t="str">
        <f t="shared" si="10"/>
        <v/>
      </c>
      <c r="R374" s="51" t="str">
        <f>IF(M374="","",IF(AND(M374&lt;&gt;'Tabelas auxiliares'!$B$236,M374&lt;&gt;'Tabelas auxiliares'!$B$237,M374&lt;&gt;'Tabelas auxiliares'!$C$236,M374&lt;&gt;'Tabelas auxiliares'!$C$237,M374&lt;&gt;'Tabelas auxiliares'!$D$236),"FOLHA DE PESSOAL",IF(Q374='Tabelas auxiliares'!$A$237,"CUSTEIO",IF(Q374='Tabelas auxiliares'!$A$236,"INVESTIMENTO","ERRO - VERIFICAR"))))</f>
        <v/>
      </c>
      <c r="S374" s="64" t="str">
        <f t="shared" si="11"/>
        <v/>
      </c>
    </row>
    <row r="375" spans="17:19" x14ac:dyDescent="0.25">
      <c r="Q375" s="51" t="str">
        <f t="shared" si="10"/>
        <v/>
      </c>
      <c r="R375" s="51" t="str">
        <f>IF(M375="","",IF(AND(M375&lt;&gt;'Tabelas auxiliares'!$B$236,M375&lt;&gt;'Tabelas auxiliares'!$B$237,M375&lt;&gt;'Tabelas auxiliares'!$C$236,M375&lt;&gt;'Tabelas auxiliares'!$C$237,M375&lt;&gt;'Tabelas auxiliares'!$D$236),"FOLHA DE PESSOAL",IF(Q375='Tabelas auxiliares'!$A$237,"CUSTEIO",IF(Q375='Tabelas auxiliares'!$A$236,"INVESTIMENTO","ERRO - VERIFICAR"))))</f>
        <v/>
      </c>
      <c r="S375" s="64" t="str">
        <f t="shared" si="11"/>
        <v/>
      </c>
    </row>
    <row r="376" spans="17:19" x14ac:dyDescent="0.25">
      <c r="Q376" s="51" t="str">
        <f t="shared" si="10"/>
        <v/>
      </c>
      <c r="R376" s="51" t="str">
        <f>IF(M376="","",IF(AND(M376&lt;&gt;'Tabelas auxiliares'!$B$236,M376&lt;&gt;'Tabelas auxiliares'!$B$237,M376&lt;&gt;'Tabelas auxiliares'!$C$236,M376&lt;&gt;'Tabelas auxiliares'!$C$237,M376&lt;&gt;'Tabelas auxiliares'!$D$236),"FOLHA DE PESSOAL",IF(Q376='Tabelas auxiliares'!$A$237,"CUSTEIO",IF(Q376='Tabelas auxiliares'!$A$236,"INVESTIMENTO","ERRO - VERIFICAR"))))</f>
        <v/>
      </c>
      <c r="S376" s="64" t="str">
        <f t="shared" si="11"/>
        <v/>
      </c>
    </row>
    <row r="377" spans="17:19" x14ac:dyDescent="0.25">
      <c r="Q377" s="51" t="str">
        <f t="shared" si="10"/>
        <v/>
      </c>
      <c r="R377" s="51" t="str">
        <f>IF(M377="","",IF(AND(M377&lt;&gt;'Tabelas auxiliares'!$B$236,M377&lt;&gt;'Tabelas auxiliares'!$B$237,M377&lt;&gt;'Tabelas auxiliares'!$C$236,M377&lt;&gt;'Tabelas auxiliares'!$C$237,M377&lt;&gt;'Tabelas auxiliares'!$D$236),"FOLHA DE PESSOAL",IF(Q377='Tabelas auxiliares'!$A$237,"CUSTEIO",IF(Q377='Tabelas auxiliares'!$A$236,"INVESTIMENTO","ERRO - VERIFICAR"))))</f>
        <v/>
      </c>
      <c r="S377" s="64" t="str">
        <f t="shared" si="11"/>
        <v/>
      </c>
    </row>
    <row r="378" spans="17:19" x14ac:dyDescent="0.25">
      <c r="Q378" s="51" t="str">
        <f t="shared" si="10"/>
        <v/>
      </c>
      <c r="R378" s="51" t="str">
        <f>IF(M378="","",IF(AND(M378&lt;&gt;'Tabelas auxiliares'!$B$236,M378&lt;&gt;'Tabelas auxiliares'!$B$237,M378&lt;&gt;'Tabelas auxiliares'!$C$236,M378&lt;&gt;'Tabelas auxiliares'!$C$237,M378&lt;&gt;'Tabelas auxiliares'!$D$236),"FOLHA DE PESSOAL",IF(Q378='Tabelas auxiliares'!$A$237,"CUSTEIO",IF(Q378='Tabelas auxiliares'!$A$236,"INVESTIMENTO","ERRO - VERIFICAR"))))</f>
        <v/>
      </c>
      <c r="S378" s="64" t="str">
        <f t="shared" si="11"/>
        <v/>
      </c>
    </row>
    <row r="379" spans="17:19" x14ac:dyDescent="0.25">
      <c r="Q379" s="51" t="str">
        <f t="shared" si="10"/>
        <v/>
      </c>
      <c r="R379" s="51" t="str">
        <f>IF(M379="","",IF(AND(M379&lt;&gt;'Tabelas auxiliares'!$B$236,M379&lt;&gt;'Tabelas auxiliares'!$B$237,M379&lt;&gt;'Tabelas auxiliares'!$C$236,M379&lt;&gt;'Tabelas auxiliares'!$C$237,M379&lt;&gt;'Tabelas auxiliares'!$D$236),"FOLHA DE PESSOAL",IF(Q379='Tabelas auxiliares'!$A$237,"CUSTEIO",IF(Q379='Tabelas auxiliares'!$A$236,"INVESTIMENTO","ERRO - VERIFICAR"))))</f>
        <v/>
      </c>
      <c r="S379" s="64" t="str">
        <f t="shared" si="11"/>
        <v/>
      </c>
    </row>
    <row r="380" spans="17:19" x14ac:dyDescent="0.25">
      <c r="Q380" s="51" t="str">
        <f t="shared" si="10"/>
        <v/>
      </c>
      <c r="R380" s="51" t="str">
        <f>IF(M380="","",IF(AND(M380&lt;&gt;'Tabelas auxiliares'!$B$236,M380&lt;&gt;'Tabelas auxiliares'!$B$237,M380&lt;&gt;'Tabelas auxiliares'!$C$236,M380&lt;&gt;'Tabelas auxiliares'!$C$237,M380&lt;&gt;'Tabelas auxiliares'!$D$236),"FOLHA DE PESSOAL",IF(Q380='Tabelas auxiliares'!$A$237,"CUSTEIO",IF(Q380='Tabelas auxiliares'!$A$236,"INVESTIMENTO","ERRO - VERIFICAR"))))</f>
        <v/>
      </c>
      <c r="S380" s="64" t="str">
        <f t="shared" si="11"/>
        <v/>
      </c>
    </row>
    <row r="381" spans="17:19" x14ac:dyDescent="0.25">
      <c r="Q381" s="51" t="str">
        <f t="shared" si="10"/>
        <v/>
      </c>
      <c r="R381" s="51" t="str">
        <f>IF(M381="","",IF(AND(M381&lt;&gt;'Tabelas auxiliares'!$B$236,M381&lt;&gt;'Tabelas auxiliares'!$B$237,M381&lt;&gt;'Tabelas auxiliares'!$C$236,M381&lt;&gt;'Tabelas auxiliares'!$C$237,M381&lt;&gt;'Tabelas auxiliares'!$D$236),"FOLHA DE PESSOAL",IF(Q381='Tabelas auxiliares'!$A$237,"CUSTEIO",IF(Q381='Tabelas auxiliares'!$A$236,"INVESTIMENTO","ERRO - VERIFICAR"))))</f>
        <v/>
      </c>
      <c r="S381" s="64" t="str">
        <f t="shared" si="11"/>
        <v/>
      </c>
    </row>
    <row r="382" spans="17:19" x14ac:dyDescent="0.25">
      <c r="Q382" s="51" t="str">
        <f t="shared" si="10"/>
        <v/>
      </c>
      <c r="R382" s="51" t="str">
        <f>IF(M382="","",IF(AND(M382&lt;&gt;'Tabelas auxiliares'!$B$236,M382&lt;&gt;'Tabelas auxiliares'!$B$237,M382&lt;&gt;'Tabelas auxiliares'!$C$236,M382&lt;&gt;'Tabelas auxiliares'!$C$237,M382&lt;&gt;'Tabelas auxiliares'!$D$236),"FOLHA DE PESSOAL",IF(Q382='Tabelas auxiliares'!$A$237,"CUSTEIO",IF(Q382='Tabelas auxiliares'!$A$236,"INVESTIMENTO","ERRO - VERIFICAR"))))</f>
        <v/>
      </c>
      <c r="S382" s="64" t="str">
        <f t="shared" si="11"/>
        <v/>
      </c>
    </row>
    <row r="383" spans="17:19" x14ac:dyDescent="0.25">
      <c r="Q383" s="51" t="str">
        <f t="shared" si="10"/>
        <v/>
      </c>
      <c r="R383" s="51" t="str">
        <f>IF(M383="","",IF(AND(M383&lt;&gt;'Tabelas auxiliares'!$B$236,M383&lt;&gt;'Tabelas auxiliares'!$B$237,M383&lt;&gt;'Tabelas auxiliares'!$C$236,M383&lt;&gt;'Tabelas auxiliares'!$C$237,M383&lt;&gt;'Tabelas auxiliares'!$D$236),"FOLHA DE PESSOAL",IF(Q383='Tabelas auxiliares'!$A$237,"CUSTEIO",IF(Q383='Tabelas auxiliares'!$A$236,"INVESTIMENTO","ERRO - VERIFICAR"))))</f>
        <v/>
      </c>
      <c r="S383" s="64" t="str">
        <f t="shared" si="11"/>
        <v/>
      </c>
    </row>
    <row r="384" spans="17:19" x14ac:dyDescent="0.25">
      <c r="Q384" s="51" t="str">
        <f t="shared" si="10"/>
        <v/>
      </c>
      <c r="R384" s="51" t="str">
        <f>IF(M384="","",IF(AND(M384&lt;&gt;'Tabelas auxiliares'!$B$236,M384&lt;&gt;'Tabelas auxiliares'!$B$237,M384&lt;&gt;'Tabelas auxiliares'!$C$236,M384&lt;&gt;'Tabelas auxiliares'!$C$237,M384&lt;&gt;'Tabelas auxiliares'!$D$236),"FOLHA DE PESSOAL",IF(Q384='Tabelas auxiliares'!$A$237,"CUSTEIO",IF(Q384='Tabelas auxiliares'!$A$236,"INVESTIMENTO","ERRO - VERIFICAR"))))</f>
        <v/>
      </c>
      <c r="S384" s="64" t="str">
        <f t="shared" si="11"/>
        <v/>
      </c>
    </row>
    <row r="385" spans="17:19" x14ac:dyDescent="0.25">
      <c r="Q385" s="51" t="str">
        <f t="shared" si="10"/>
        <v/>
      </c>
      <c r="R385" s="51" t="str">
        <f>IF(M385="","",IF(AND(M385&lt;&gt;'Tabelas auxiliares'!$B$236,M385&lt;&gt;'Tabelas auxiliares'!$B$237,M385&lt;&gt;'Tabelas auxiliares'!$C$236,M385&lt;&gt;'Tabelas auxiliares'!$C$237,M385&lt;&gt;'Tabelas auxiliares'!$D$236),"FOLHA DE PESSOAL",IF(Q385='Tabelas auxiliares'!$A$237,"CUSTEIO",IF(Q385='Tabelas auxiliares'!$A$236,"INVESTIMENTO","ERRO - VERIFICAR"))))</f>
        <v/>
      </c>
      <c r="S385" s="64" t="str">
        <f t="shared" si="11"/>
        <v/>
      </c>
    </row>
    <row r="386" spans="17:19" x14ac:dyDescent="0.25">
      <c r="Q386" s="51" t="str">
        <f t="shared" si="10"/>
        <v/>
      </c>
      <c r="R386" s="51" t="str">
        <f>IF(M386="","",IF(AND(M386&lt;&gt;'Tabelas auxiliares'!$B$236,M386&lt;&gt;'Tabelas auxiliares'!$B$237,M386&lt;&gt;'Tabelas auxiliares'!$C$236,M386&lt;&gt;'Tabelas auxiliares'!$C$237,M386&lt;&gt;'Tabelas auxiliares'!$D$236),"FOLHA DE PESSOAL",IF(Q386='Tabelas auxiliares'!$A$237,"CUSTEIO",IF(Q386='Tabelas auxiliares'!$A$236,"INVESTIMENTO","ERRO - VERIFICAR"))))</f>
        <v/>
      </c>
      <c r="S386" s="64" t="str">
        <f t="shared" si="11"/>
        <v/>
      </c>
    </row>
    <row r="387" spans="17:19" x14ac:dyDescent="0.25">
      <c r="Q387" s="51" t="str">
        <f t="shared" si="10"/>
        <v/>
      </c>
      <c r="R387" s="51" t="str">
        <f>IF(M387="","",IF(AND(M387&lt;&gt;'Tabelas auxiliares'!$B$236,M387&lt;&gt;'Tabelas auxiliares'!$B$237,M387&lt;&gt;'Tabelas auxiliares'!$C$236,M387&lt;&gt;'Tabelas auxiliares'!$C$237,M387&lt;&gt;'Tabelas auxiliares'!$D$236),"FOLHA DE PESSOAL",IF(Q387='Tabelas auxiliares'!$A$237,"CUSTEIO",IF(Q387='Tabelas auxiliares'!$A$236,"INVESTIMENTO","ERRO - VERIFICAR"))))</f>
        <v/>
      </c>
      <c r="S387" s="64" t="str">
        <f t="shared" si="11"/>
        <v/>
      </c>
    </row>
    <row r="388" spans="17:19" x14ac:dyDescent="0.25">
      <c r="Q388" s="51" t="str">
        <f t="shared" ref="Q388:Q451" si="12">LEFT(O388,1)</f>
        <v/>
      </c>
      <c r="R388" s="51" t="str">
        <f>IF(M388="","",IF(AND(M388&lt;&gt;'Tabelas auxiliares'!$B$236,M388&lt;&gt;'Tabelas auxiliares'!$B$237,M388&lt;&gt;'Tabelas auxiliares'!$C$236,M388&lt;&gt;'Tabelas auxiliares'!$C$237,M388&lt;&gt;'Tabelas auxiliares'!$D$236),"FOLHA DE PESSOAL",IF(Q388='Tabelas auxiliares'!$A$237,"CUSTEIO",IF(Q388='Tabelas auxiliares'!$A$236,"INVESTIMENTO","ERRO - VERIFICAR"))))</f>
        <v/>
      </c>
      <c r="S388" s="64" t="str">
        <f t="shared" si="11"/>
        <v/>
      </c>
    </row>
    <row r="389" spans="17:19" x14ac:dyDescent="0.25">
      <c r="Q389" s="51" t="str">
        <f t="shared" si="12"/>
        <v/>
      </c>
      <c r="R389" s="51" t="str">
        <f>IF(M389="","",IF(AND(M389&lt;&gt;'Tabelas auxiliares'!$B$236,M389&lt;&gt;'Tabelas auxiliares'!$B$237,M389&lt;&gt;'Tabelas auxiliares'!$C$236,M389&lt;&gt;'Tabelas auxiliares'!$C$237,M389&lt;&gt;'Tabelas auxiliares'!$D$236),"FOLHA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IF(M390="","",IF(AND(M390&lt;&gt;'Tabelas auxiliares'!$B$236,M390&lt;&gt;'Tabelas auxiliares'!$B$237,M390&lt;&gt;'Tabelas auxiliares'!$C$236,M390&lt;&gt;'Tabelas auxiliares'!$C$237,M390&lt;&gt;'Tabelas auxiliares'!$D$236),"FOLHA DE PESSOAL",IF(Q390='Tabelas auxiliares'!$A$237,"CUSTEIO",IF(Q390='Tabelas auxiliares'!$A$236,"INVESTIMENTO","ERRO - VERIFICAR"))))</f>
        <v/>
      </c>
      <c r="S390" s="64" t="str">
        <f t="shared" si="13"/>
        <v/>
      </c>
    </row>
    <row r="391" spans="17:19" x14ac:dyDescent="0.25">
      <c r="Q391" s="51" t="str">
        <f t="shared" si="12"/>
        <v/>
      </c>
      <c r="R391" s="51" t="str">
        <f>IF(M391="","",IF(AND(M391&lt;&gt;'Tabelas auxiliares'!$B$236,M391&lt;&gt;'Tabelas auxiliares'!$B$237,M391&lt;&gt;'Tabelas auxiliares'!$C$236,M391&lt;&gt;'Tabelas auxiliares'!$C$237,M391&lt;&gt;'Tabelas auxiliares'!$D$236),"FOLHA DE PESSOAL",IF(Q391='Tabelas auxiliares'!$A$237,"CUSTEIO",IF(Q391='Tabelas auxiliares'!$A$236,"INVESTIMENTO","ERRO - VERIFICAR"))))</f>
        <v/>
      </c>
      <c r="S391" s="64" t="str">
        <f t="shared" si="13"/>
        <v/>
      </c>
    </row>
    <row r="392" spans="17:19" x14ac:dyDescent="0.25">
      <c r="Q392" s="51" t="str">
        <f t="shared" si="12"/>
        <v/>
      </c>
      <c r="R392" s="51" t="str">
        <f>IF(M392="","",IF(AND(M392&lt;&gt;'Tabelas auxiliares'!$B$236,M392&lt;&gt;'Tabelas auxiliares'!$B$237,M392&lt;&gt;'Tabelas auxiliares'!$C$236,M392&lt;&gt;'Tabelas auxiliares'!$C$237,M392&lt;&gt;'Tabelas auxiliares'!$D$236),"FOLHA DE PESSOAL",IF(Q392='Tabelas auxiliares'!$A$237,"CUSTEIO",IF(Q392='Tabelas auxiliares'!$A$236,"INVESTIMENTO","ERRO - VERIFICAR"))))</f>
        <v/>
      </c>
      <c r="S392" s="64" t="str">
        <f t="shared" si="13"/>
        <v/>
      </c>
    </row>
    <row r="393" spans="17:19" x14ac:dyDescent="0.25">
      <c r="Q393" s="51" t="str">
        <f t="shared" si="12"/>
        <v/>
      </c>
      <c r="R393" s="51" t="str">
        <f>IF(M393="","",IF(AND(M393&lt;&gt;'Tabelas auxiliares'!$B$236,M393&lt;&gt;'Tabelas auxiliares'!$B$237,M393&lt;&gt;'Tabelas auxiliares'!$C$236,M393&lt;&gt;'Tabelas auxiliares'!$C$237,M393&lt;&gt;'Tabelas auxiliares'!$D$236),"FOLHA DE PESSOAL",IF(Q393='Tabelas auxiliares'!$A$237,"CUSTEIO",IF(Q393='Tabelas auxiliares'!$A$236,"INVESTIMENTO","ERRO - VERIFICAR"))))</f>
        <v/>
      </c>
      <c r="S393" s="64" t="str">
        <f t="shared" si="13"/>
        <v/>
      </c>
    </row>
    <row r="394" spans="17:19" x14ac:dyDescent="0.25">
      <c r="Q394" s="51" t="str">
        <f t="shared" si="12"/>
        <v/>
      </c>
      <c r="R394" s="51" t="str">
        <f>IF(M394="","",IF(AND(M394&lt;&gt;'Tabelas auxiliares'!$B$236,M394&lt;&gt;'Tabelas auxiliares'!$B$237,M394&lt;&gt;'Tabelas auxiliares'!$C$236,M394&lt;&gt;'Tabelas auxiliares'!$C$237,M394&lt;&gt;'Tabelas auxiliares'!$D$236),"FOLHA DE PESSOAL",IF(Q394='Tabelas auxiliares'!$A$237,"CUSTEIO",IF(Q394='Tabelas auxiliares'!$A$236,"INVESTIMENTO","ERRO - VERIFICAR"))))</f>
        <v/>
      </c>
      <c r="S394" s="64" t="str">
        <f t="shared" si="13"/>
        <v/>
      </c>
    </row>
    <row r="395" spans="17:19" x14ac:dyDescent="0.25">
      <c r="Q395" s="51" t="str">
        <f t="shared" si="12"/>
        <v/>
      </c>
      <c r="R395" s="51" t="str">
        <f>IF(M395="","",IF(AND(M395&lt;&gt;'Tabelas auxiliares'!$B$236,M395&lt;&gt;'Tabelas auxiliares'!$B$237,M395&lt;&gt;'Tabelas auxiliares'!$C$236,M395&lt;&gt;'Tabelas auxiliares'!$C$237,M395&lt;&gt;'Tabelas auxiliares'!$D$236),"FOLHA DE PESSOAL",IF(Q395='Tabelas auxiliares'!$A$237,"CUSTEIO",IF(Q395='Tabelas auxiliares'!$A$236,"INVESTIMENTO","ERRO - VERIFICAR"))))</f>
        <v/>
      </c>
      <c r="S395" s="64" t="str">
        <f t="shared" si="13"/>
        <v/>
      </c>
    </row>
    <row r="396" spans="17:19" x14ac:dyDescent="0.25">
      <c r="Q396" s="51" t="str">
        <f t="shared" si="12"/>
        <v/>
      </c>
      <c r="R396" s="51" t="str">
        <f>IF(M396="","",IF(AND(M396&lt;&gt;'Tabelas auxiliares'!$B$236,M396&lt;&gt;'Tabelas auxiliares'!$B$237,M396&lt;&gt;'Tabelas auxiliares'!$C$236,M396&lt;&gt;'Tabelas auxiliares'!$C$237,M396&lt;&gt;'Tabelas auxiliares'!$D$236),"FOLHA DE PESSOAL",IF(Q396='Tabelas auxiliares'!$A$237,"CUSTEIO",IF(Q396='Tabelas auxiliares'!$A$236,"INVESTIMENTO","ERRO - VERIFICAR"))))</f>
        <v/>
      </c>
      <c r="S396" s="64" t="str">
        <f t="shared" si="13"/>
        <v/>
      </c>
    </row>
    <row r="397" spans="17:19" x14ac:dyDescent="0.25">
      <c r="Q397" s="51" t="str">
        <f t="shared" si="12"/>
        <v/>
      </c>
      <c r="R397" s="51" t="str">
        <f>IF(M397="","",IF(AND(M397&lt;&gt;'Tabelas auxiliares'!$B$236,M397&lt;&gt;'Tabelas auxiliares'!$B$237,M397&lt;&gt;'Tabelas auxiliares'!$C$236,M397&lt;&gt;'Tabelas auxiliares'!$C$237,M397&lt;&gt;'Tabelas auxiliares'!$D$236),"FOLHA DE PESSOAL",IF(Q397='Tabelas auxiliares'!$A$237,"CUSTEIO",IF(Q397='Tabelas auxiliares'!$A$236,"INVESTIMENTO","ERRO - VERIFICAR"))))</f>
        <v/>
      </c>
      <c r="S397" s="64" t="str">
        <f t="shared" si="13"/>
        <v/>
      </c>
    </row>
    <row r="398" spans="17:19" x14ac:dyDescent="0.25">
      <c r="Q398" s="51" t="str">
        <f t="shared" si="12"/>
        <v/>
      </c>
      <c r="R398" s="51" t="str">
        <f>IF(M398="","",IF(AND(M398&lt;&gt;'Tabelas auxiliares'!$B$236,M398&lt;&gt;'Tabelas auxiliares'!$B$237,M398&lt;&gt;'Tabelas auxiliares'!$C$236,M398&lt;&gt;'Tabelas auxiliares'!$C$237,M398&lt;&gt;'Tabelas auxiliares'!$D$236),"FOLHA DE PESSOAL",IF(Q398='Tabelas auxiliares'!$A$237,"CUSTEIO",IF(Q398='Tabelas auxiliares'!$A$236,"INVESTIMENTO","ERRO - VERIFICAR"))))</f>
        <v/>
      </c>
      <c r="S398" s="64" t="str">
        <f t="shared" si="13"/>
        <v/>
      </c>
    </row>
    <row r="399" spans="17:19" x14ac:dyDescent="0.25">
      <c r="Q399" s="51" t="str">
        <f t="shared" si="12"/>
        <v/>
      </c>
      <c r="R399" s="51" t="str">
        <f>IF(M399="","",IF(AND(M399&lt;&gt;'Tabelas auxiliares'!$B$236,M399&lt;&gt;'Tabelas auxiliares'!$B$237,M399&lt;&gt;'Tabelas auxiliares'!$C$236,M399&lt;&gt;'Tabelas auxiliares'!$C$237,M399&lt;&gt;'Tabelas auxiliares'!$D$236),"FOLHA DE PESSOAL",IF(Q399='Tabelas auxiliares'!$A$237,"CUSTEIO",IF(Q399='Tabelas auxiliares'!$A$236,"INVESTIMENTO","ERRO - VERIFICAR"))))</f>
        <v/>
      </c>
      <c r="S399" s="64" t="str">
        <f t="shared" si="13"/>
        <v/>
      </c>
    </row>
    <row r="400" spans="17:19" x14ac:dyDescent="0.25">
      <c r="Q400" s="51" t="str">
        <f t="shared" si="12"/>
        <v/>
      </c>
      <c r="R400" s="51" t="str">
        <f>IF(M400="","",IF(AND(M400&lt;&gt;'Tabelas auxiliares'!$B$236,M400&lt;&gt;'Tabelas auxiliares'!$B$237,M400&lt;&gt;'Tabelas auxiliares'!$C$236,M400&lt;&gt;'Tabelas auxiliares'!$C$237,M400&lt;&gt;'Tabelas auxiliares'!$D$236),"FOLHA DE PESSOAL",IF(Q400='Tabelas auxiliares'!$A$237,"CUSTEIO",IF(Q400='Tabelas auxiliares'!$A$236,"INVESTIMENTO","ERRO - VERIFICAR"))))</f>
        <v/>
      </c>
      <c r="S400" s="64" t="str">
        <f t="shared" si="13"/>
        <v/>
      </c>
    </row>
    <row r="401" spans="17:19" x14ac:dyDescent="0.25">
      <c r="Q401" s="51" t="str">
        <f t="shared" si="12"/>
        <v/>
      </c>
      <c r="R401" s="51" t="str">
        <f>IF(M401="","",IF(AND(M401&lt;&gt;'Tabelas auxiliares'!$B$236,M401&lt;&gt;'Tabelas auxiliares'!$B$237,M401&lt;&gt;'Tabelas auxiliares'!$C$236,M401&lt;&gt;'Tabelas auxiliares'!$C$237,M401&lt;&gt;'Tabelas auxiliares'!$D$236),"FOLHA DE PESSOAL",IF(Q401='Tabelas auxiliares'!$A$237,"CUSTEIO",IF(Q401='Tabelas auxiliares'!$A$236,"INVESTIMENTO","ERRO - VERIFICAR"))))</f>
        <v/>
      </c>
      <c r="S401" s="64" t="str">
        <f t="shared" si="13"/>
        <v/>
      </c>
    </row>
    <row r="402" spans="17:19" x14ac:dyDescent="0.25">
      <c r="Q402" s="51" t="str">
        <f t="shared" si="12"/>
        <v/>
      </c>
      <c r="R402" s="51" t="str">
        <f>IF(M402="","",IF(AND(M402&lt;&gt;'Tabelas auxiliares'!$B$236,M402&lt;&gt;'Tabelas auxiliares'!$B$237,M402&lt;&gt;'Tabelas auxiliares'!$C$236,M402&lt;&gt;'Tabelas auxiliares'!$C$237,M402&lt;&gt;'Tabelas auxiliares'!$D$236),"FOLHA DE PESSOAL",IF(Q402='Tabelas auxiliares'!$A$237,"CUSTEIO",IF(Q402='Tabelas auxiliares'!$A$236,"INVESTIMENTO","ERRO - VERIFICAR"))))</f>
        <v/>
      </c>
      <c r="S402" s="64" t="str">
        <f t="shared" si="13"/>
        <v/>
      </c>
    </row>
    <row r="403" spans="17:19" x14ac:dyDescent="0.25">
      <c r="Q403" s="51" t="str">
        <f t="shared" si="12"/>
        <v/>
      </c>
      <c r="R403" s="51" t="str">
        <f>IF(M403="","",IF(AND(M403&lt;&gt;'Tabelas auxiliares'!$B$236,M403&lt;&gt;'Tabelas auxiliares'!$B$237,M403&lt;&gt;'Tabelas auxiliares'!$C$236,M403&lt;&gt;'Tabelas auxiliares'!$C$237,M403&lt;&gt;'Tabelas auxiliares'!$D$236),"FOLHA DE PESSOAL",IF(Q403='Tabelas auxiliares'!$A$237,"CUSTEIO",IF(Q403='Tabelas auxiliares'!$A$236,"INVESTIMENTO","ERRO - VERIFICAR"))))</f>
        <v/>
      </c>
      <c r="S403" s="64" t="str">
        <f t="shared" si="13"/>
        <v/>
      </c>
    </row>
    <row r="404" spans="17:19" x14ac:dyDescent="0.25">
      <c r="Q404" s="51" t="str">
        <f t="shared" si="12"/>
        <v/>
      </c>
      <c r="R404" s="51" t="str">
        <f>IF(M404="","",IF(AND(M404&lt;&gt;'Tabelas auxiliares'!$B$236,M404&lt;&gt;'Tabelas auxiliares'!$B$237,M404&lt;&gt;'Tabelas auxiliares'!$C$236,M404&lt;&gt;'Tabelas auxiliares'!$C$237,M404&lt;&gt;'Tabelas auxiliares'!$D$236),"FOLHA DE PESSOAL",IF(Q404='Tabelas auxiliares'!$A$237,"CUSTEIO",IF(Q404='Tabelas auxiliares'!$A$236,"INVESTIMENTO","ERRO - VERIFICAR"))))</f>
        <v/>
      </c>
      <c r="S404" s="64" t="str">
        <f t="shared" si="13"/>
        <v/>
      </c>
    </row>
    <row r="405" spans="17:19" x14ac:dyDescent="0.25">
      <c r="Q405" s="51" t="str">
        <f t="shared" si="12"/>
        <v/>
      </c>
      <c r="R405" s="51" t="str">
        <f>IF(M405="","",IF(AND(M405&lt;&gt;'Tabelas auxiliares'!$B$236,M405&lt;&gt;'Tabelas auxiliares'!$B$237,M405&lt;&gt;'Tabelas auxiliares'!$C$236,M405&lt;&gt;'Tabelas auxiliares'!$C$237,M405&lt;&gt;'Tabelas auxiliares'!$D$236),"FOLHA DE PESSOAL",IF(Q405='Tabelas auxiliares'!$A$237,"CUSTEIO",IF(Q405='Tabelas auxiliares'!$A$236,"INVESTIMENTO","ERRO - VERIFICAR"))))</f>
        <v/>
      </c>
      <c r="S405" s="64" t="str">
        <f t="shared" si="13"/>
        <v/>
      </c>
    </row>
    <row r="406" spans="17:19" x14ac:dyDescent="0.25">
      <c r="Q406" s="51" t="str">
        <f t="shared" si="12"/>
        <v/>
      </c>
      <c r="R406" s="51" t="str">
        <f>IF(M406="","",IF(AND(M406&lt;&gt;'Tabelas auxiliares'!$B$236,M406&lt;&gt;'Tabelas auxiliares'!$B$237,M406&lt;&gt;'Tabelas auxiliares'!$C$236,M406&lt;&gt;'Tabelas auxiliares'!$C$237,M406&lt;&gt;'Tabelas auxiliares'!$D$236),"FOLHA DE PESSOAL",IF(Q406='Tabelas auxiliares'!$A$237,"CUSTEIO",IF(Q406='Tabelas auxiliares'!$A$236,"INVESTIMENTO","ERRO - VERIFICAR"))))</f>
        <v/>
      </c>
      <c r="S406" s="64" t="str">
        <f t="shared" si="13"/>
        <v/>
      </c>
    </row>
    <row r="407" spans="17:19" x14ac:dyDescent="0.25">
      <c r="Q407" s="51" t="str">
        <f t="shared" si="12"/>
        <v/>
      </c>
      <c r="R407" s="51" t="str">
        <f>IF(M407="","",IF(AND(M407&lt;&gt;'Tabelas auxiliares'!$B$236,M407&lt;&gt;'Tabelas auxiliares'!$B$237,M407&lt;&gt;'Tabelas auxiliares'!$C$236,M407&lt;&gt;'Tabelas auxiliares'!$C$237,M407&lt;&gt;'Tabelas auxiliares'!$D$236),"FOLHA DE PESSOAL",IF(Q407='Tabelas auxiliares'!$A$237,"CUSTEIO",IF(Q407='Tabelas auxiliares'!$A$236,"INVESTIMENTO","ERRO - VERIFICAR"))))</f>
        <v/>
      </c>
      <c r="S407" s="64" t="str">
        <f t="shared" si="13"/>
        <v/>
      </c>
    </row>
    <row r="408" spans="17:19" x14ac:dyDescent="0.25">
      <c r="Q408" s="51" t="str">
        <f t="shared" si="12"/>
        <v/>
      </c>
      <c r="R408" s="51" t="str">
        <f>IF(M408="","",IF(AND(M408&lt;&gt;'Tabelas auxiliares'!$B$236,M408&lt;&gt;'Tabelas auxiliares'!$B$237,M408&lt;&gt;'Tabelas auxiliares'!$C$236,M408&lt;&gt;'Tabelas auxiliares'!$C$237,M408&lt;&gt;'Tabelas auxiliares'!$D$236),"FOLHA DE PESSOAL",IF(Q408='Tabelas auxiliares'!$A$237,"CUSTEIO",IF(Q408='Tabelas auxiliares'!$A$236,"INVESTIMENTO","ERRO - VERIFICAR"))))</f>
        <v/>
      </c>
      <c r="S408" s="64" t="str">
        <f t="shared" si="13"/>
        <v/>
      </c>
    </row>
    <row r="409" spans="17:19" x14ac:dyDescent="0.25">
      <c r="Q409" s="51" t="str">
        <f t="shared" si="12"/>
        <v/>
      </c>
      <c r="R409" s="51" t="str">
        <f>IF(M409="","",IF(AND(M409&lt;&gt;'Tabelas auxiliares'!$B$236,M409&lt;&gt;'Tabelas auxiliares'!$B$237,M409&lt;&gt;'Tabelas auxiliares'!$C$236,M409&lt;&gt;'Tabelas auxiliares'!$C$237,M409&lt;&gt;'Tabelas auxiliares'!$D$236),"FOLHA DE PESSOAL",IF(Q409='Tabelas auxiliares'!$A$237,"CUSTEIO",IF(Q409='Tabelas auxiliares'!$A$236,"INVESTIMENTO","ERRO - VERIFICAR"))))</f>
        <v/>
      </c>
      <c r="S409" s="64" t="str">
        <f t="shared" si="13"/>
        <v/>
      </c>
    </row>
    <row r="410" spans="17:19" x14ac:dyDescent="0.25">
      <c r="Q410" s="51" t="str">
        <f t="shared" si="12"/>
        <v/>
      </c>
      <c r="R410" s="51" t="str">
        <f>IF(M410="","",IF(AND(M410&lt;&gt;'Tabelas auxiliares'!$B$236,M410&lt;&gt;'Tabelas auxiliares'!$B$237,M410&lt;&gt;'Tabelas auxiliares'!$C$236,M410&lt;&gt;'Tabelas auxiliares'!$C$237,M410&lt;&gt;'Tabelas auxiliares'!$D$236),"FOLHA DE PESSOAL",IF(Q410='Tabelas auxiliares'!$A$237,"CUSTEIO",IF(Q410='Tabelas auxiliares'!$A$236,"INVESTIMENTO","ERRO - VERIFICAR"))))</f>
        <v/>
      </c>
      <c r="S410" s="64" t="str">
        <f t="shared" si="13"/>
        <v/>
      </c>
    </row>
    <row r="411" spans="17:19" x14ac:dyDescent="0.25">
      <c r="Q411" s="51" t="str">
        <f t="shared" si="12"/>
        <v/>
      </c>
      <c r="R411" s="51" t="str">
        <f>IF(M411="","",IF(AND(M411&lt;&gt;'Tabelas auxiliares'!$B$236,M411&lt;&gt;'Tabelas auxiliares'!$B$237,M411&lt;&gt;'Tabelas auxiliares'!$C$236,M411&lt;&gt;'Tabelas auxiliares'!$C$237,M411&lt;&gt;'Tabelas auxiliares'!$D$236),"FOLHA DE PESSOAL",IF(Q411='Tabelas auxiliares'!$A$237,"CUSTEIO",IF(Q411='Tabelas auxiliares'!$A$236,"INVESTIMENTO","ERRO - VERIFICAR"))))</f>
        <v/>
      </c>
      <c r="S411" s="64" t="str">
        <f t="shared" si="13"/>
        <v/>
      </c>
    </row>
    <row r="412" spans="17:19" x14ac:dyDescent="0.25">
      <c r="Q412" s="51" t="str">
        <f t="shared" si="12"/>
        <v/>
      </c>
      <c r="R412" s="51" t="str">
        <f>IF(M412="","",IF(AND(M412&lt;&gt;'Tabelas auxiliares'!$B$236,M412&lt;&gt;'Tabelas auxiliares'!$B$237,M412&lt;&gt;'Tabelas auxiliares'!$C$236,M412&lt;&gt;'Tabelas auxiliares'!$C$237,M412&lt;&gt;'Tabelas auxiliares'!$D$236),"FOLHA DE PESSOAL",IF(Q412='Tabelas auxiliares'!$A$237,"CUSTEIO",IF(Q412='Tabelas auxiliares'!$A$236,"INVESTIMENTO","ERRO - VERIFICAR"))))</f>
        <v/>
      </c>
      <c r="S412" s="64" t="str">
        <f t="shared" si="13"/>
        <v/>
      </c>
    </row>
    <row r="413" spans="17:19" x14ac:dyDescent="0.25">
      <c r="Q413" s="51" t="str">
        <f t="shared" si="12"/>
        <v/>
      </c>
      <c r="R413" s="51" t="str">
        <f>IF(M413="","",IF(AND(M413&lt;&gt;'Tabelas auxiliares'!$B$236,M413&lt;&gt;'Tabelas auxiliares'!$B$237,M413&lt;&gt;'Tabelas auxiliares'!$C$236,M413&lt;&gt;'Tabelas auxiliares'!$C$237,M413&lt;&gt;'Tabelas auxiliares'!$D$236),"FOLHA DE PESSOAL",IF(Q413='Tabelas auxiliares'!$A$237,"CUSTEIO",IF(Q413='Tabelas auxiliares'!$A$236,"INVESTIMENTO","ERRO - VERIFICAR"))))</f>
        <v/>
      </c>
      <c r="S413" s="64" t="str">
        <f t="shared" si="13"/>
        <v/>
      </c>
    </row>
    <row r="414" spans="17:19" x14ac:dyDescent="0.25">
      <c r="Q414" s="51" t="str">
        <f t="shared" si="12"/>
        <v/>
      </c>
      <c r="R414" s="51" t="str">
        <f>IF(M414="","",IF(AND(M414&lt;&gt;'Tabelas auxiliares'!$B$236,M414&lt;&gt;'Tabelas auxiliares'!$B$237,M414&lt;&gt;'Tabelas auxiliares'!$C$236,M414&lt;&gt;'Tabelas auxiliares'!$C$237,M414&lt;&gt;'Tabelas auxiliares'!$D$236),"FOLHA DE PESSOAL",IF(Q414='Tabelas auxiliares'!$A$237,"CUSTEIO",IF(Q414='Tabelas auxiliares'!$A$236,"INVESTIMENTO","ERRO - VERIFICAR"))))</f>
        <v/>
      </c>
      <c r="S414" s="64" t="str">
        <f t="shared" si="13"/>
        <v/>
      </c>
    </row>
    <row r="415" spans="17:19" x14ac:dyDescent="0.25">
      <c r="Q415" s="51" t="str">
        <f t="shared" si="12"/>
        <v/>
      </c>
      <c r="R415" s="51" t="str">
        <f>IF(M415="","",IF(AND(M415&lt;&gt;'Tabelas auxiliares'!$B$236,M415&lt;&gt;'Tabelas auxiliares'!$B$237,M415&lt;&gt;'Tabelas auxiliares'!$C$236,M415&lt;&gt;'Tabelas auxiliares'!$C$237,M415&lt;&gt;'Tabelas auxiliares'!$D$236),"FOLHA DE PESSOAL",IF(Q415='Tabelas auxiliares'!$A$237,"CUSTEIO",IF(Q415='Tabelas auxiliares'!$A$236,"INVESTIMENTO","ERRO - VERIFICAR"))))</f>
        <v/>
      </c>
      <c r="S415" s="64" t="str">
        <f t="shared" si="13"/>
        <v/>
      </c>
    </row>
    <row r="416" spans="17:19" x14ac:dyDescent="0.25">
      <c r="Q416" s="51" t="str">
        <f t="shared" si="12"/>
        <v/>
      </c>
      <c r="R416" s="51" t="str">
        <f>IF(M416="","",IF(AND(M416&lt;&gt;'Tabelas auxiliares'!$B$236,M416&lt;&gt;'Tabelas auxiliares'!$B$237,M416&lt;&gt;'Tabelas auxiliares'!$C$236,M416&lt;&gt;'Tabelas auxiliares'!$C$237,M416&lt;&gt;'Tabelas auxiliares'!$D$236),"FOLHA DE PESSOAL",IF(Q416='Tabelas auxiliares'!$A$237,"CUSTEIO",IF(Q416='Tabelas auxiliares'!$A$236,"INVESTIMENTO","ERRO - VERIFICAR"))))</f>
        <v/>
      </c>
      <c r="S416" s="64" t="str">
        <f t="shared" si="13"/>
        <v/>
      </c>
    </row>
    <row r="417" spans="17:19" x14ac:dyDescent="0.25">
      <c r="Q417" s="51" t="str">
        <f t="shared" si="12"/>
        <v/>
      </c>
      <c r="R417" s="51" t="str">
        <f>IF(M417="","",IF(AND(M417&lt;&gt;'Tabelas auxiliares'!$B$236,M417&lt;&gt;'Tabelas auxiliares'!$B$237,M417&lt;&gt;'Tabelas auxiliares'!$C$236,M417&lt;&gt;'Tabelas auxiliares'!$C$237,M417&lt;&gt;'Tabelas auxiliares'!$D$236),"FOLHA DE PESSOAL",IF(Q417='Tabelas auxiliares'!$A$237,"CUSTEIO",IF(Q417='Tabelas auxiliares'!$A$236,"INVESTIMENTO","ERRO - VERIFICAR"))))</f>
        <v/>
      </c>
      <c r="S417" s="64" t="str">
        <f t="shared" si="13"/>
        <v/>
      </c>
    </row>
    <row r="418" spans="17:19" x14ac:dyDescent="0.25">
      <c r="Q418" s="51" t="str">
        <f t="shared" si="12"/>
        <v/>
      </c>
      <c r="R418" s="51" t="str">
        <f>IF(M418="","",IF(AND(M418&lt;&gt;'Tabelas auxiliares'!$B$236,M418&lt;&gt;'Tabelas auxiliares'!$B$237,M418&lt;&gt;'Tabelas auxiliares'!$C$236,M418&lt;&gt;'Tabelas auxiliares'!$C$237,M418&lt;&gt;'Tabelas auxiliares'!$D$236),"FOLHA DE PESSOAL",IF(Q418='Tabelas auxiliares'!$A$237,"CUSTEIO",IF(Q418='Tabelas auxiliares'!$A$236,"INVESTIMENTO","ERRO - VERIFICAR"))))</f>
        <v/>
      </c>
      <c r="S418" s="64" t="str">
        <f t="shared" si="13"/>
        <v/>
      </c>
    </row>
    <row r="419" spans="17:19" x14ac:dyDescent="0.25">
      <c r="Q419" s="51" t="str">
        <f t="shared" si="12"/>
        <v/>
      </c>
      <c r="R419" s="51" t="str">
        <f>IF(M419="","",IF(AND(M419&lt;&gt;'Tabelas auxiliares'!$B$236,M419&lt;&gt;'Tabelas auxiliares'!$B$237,M419&lt;&gt;'Tabelas auxiliares'!$C$236,M419&lt;&gt;'Tabelas auxiliares'!$C$237,M419&lt;&gt;'Tabelas auxiliares'!$D$236),"FOLHA DE PESSOAL",IF(Q419='Tabelas auxiliares'!$A$237,"CUSTEIO",IF(Q419='Tabelas auxiliares'!$A$236,"INVESTIMENTO","ERRO - VERIFICAR"))))</f>
        <v/>
      </c>
      <c r="S419" s="64" t="str">
        <f t="shared" si="13"/>
        <v/>
      </c>
    </row>
    <row r="420" spans="17:19" x14ac:dyDescent="0.25">
      <c r="Q420" s="51" t="str">
        <f t="shared" si="12"/>
        <v/>
      </c>
      <c r="R420" s="51" t="str">
        <f>IF(M420="","",IF(AND(M420&lt;&gt;'Tabelas auxiliares'!$B$236,M420&lt;&gt;'Tabelas auxiliares'!$B$237,M420&lt;&gt;'Tabelas auxiliares'!$C$236,M420&lt;&gt;'Tabelas auxiliares'!$C$237,M420&lt;&gt;'Tabelas auxiliares'!$D$236),"FOLHA DE PESSOAL",IF(Q420='Tabelas auxiliares'!$A$237,"CUSTEIO",IF(Q420='Tabelas auxiliares'!$A$236,"INVESTIMENTO","ERRO - VERIFICAR"))))</f>
        <v/>
      </c>
      <c r="S420" s="64" t="str">
        <f t="shared" si="13"/>
        <v/>
      </c>
    </row>
    <row r="421" spans="17:19" x14ac:dyDescent="0.25">
      <c r="Q421" s="51" t="str">
        <f t="shared" si="12"/>
        <v/>
      </c>
      <c r="R421" s="51" t="str">
        <f>IF(M421="","",IF(AND(M421&lt;&gt;'Tabelas auxiliares'!$B$236,M421&lt;&gt;'Tabelas auxiliares'!$B$237,M421&lt;&gt;'Tabelas auxiliares'!$C$236,M421&lt;&gt;'Tabelas auxiliares'!$C$237,M421&lt;&gt;'Tabelas auxiliares'!$D$236),"FOLHA DE PESSOAL",IF(Q421='Tabelas auxiliares'!$A$237,"CUSTEIO",IF(Q421='Tabelas auxiliares'!$A$236,"INVESTIMENTO","ERRO - VERIFICAR"))))</f>
        <v/>
      </c>
      <c r="S421" s="64" t="str">
        <f t="shared" si="13"/>
        <v/>
      </c>
    </row>
    <row r="422" spans="17:19" x14ac:dyDescent="0.25">
      <c r="Q422" s="51" t="str">
        <f t="shared" si="12"/>
        <v/>
      </c>
      <c r="R422" s="51" t="str">
        <f>IF(M422="","",IF(AND(M422&lt;&gt;'Tabelas auxiliares'!$B$236,M422&lt;&gt;'Tabelas auxiliares'!$B$237,M422&lt;&gt;'Tabelas auxiliares'!$C$236,M422&lt;&gt;'Tabelas auxiliares'!$C$237,M422&lt;&gt;'Tabelas auxiliares'!$D$236),"FOLHA DE PESSOAL",IF(Q422='Tabelas auxiliares'!$A$237,"CUSTEIO",IF(Q422='Tabelas auxiliares'!$A$236,"INVESTIMENTO","ERRO - VERIFICAR"))))</f>
        <v/>
      </c>
      <c r="S422" s="64" t="str">
        <f t="shared" si="13"/>
        <v/>
      </c>
    </row>
    <row r="423" spans="17:19" x14ac:dyDescent="0.25">
      <c r="Q423" s="51" t="str">
        <f t="shared" si="12"/>
        <v/>
      </c>
      <c r="R423" s="51" t="str">
        <f>IF(M423="","",IF(AND(M423&lt;&gt;'Tabelas auxiliares'!$B$236,M423&lt;&gt;'Tabelas auxiliares'!$B$237,M423&lt;&gt;'Tabelas auxiliares'!$C$236,M423&lt;&gt;'Tabelas auxiliares'!$C$237,M423&lt;&gt;'Tabelas auxiliares'!$D$236),"FOLHA DE PESSOAL",IF(Q423='Tabelas auxiliares'!$A$237,"CUSTEIO",IF(Q423='Tabelas auxiliares'!$A$236,"INVESTIMENTO","ERRO - VERIFICAR"))))</f>
        <v/>
      </c>
      <c r="S423" s="64" t="str">
        <f t="shared" si="13"/>
        <v/>
      </c>
    </row>
    <row r="424" spans="17:19" x14ac:dyDescent="0.25">
      <c r="Q424" s="51" t="str">
        <f t="shared" si="12"/>
        <v/>
      </c>
      <c r="R424" s="51" t="str">
        <f>IF(M424="","",IF(AND(M424&lt;&gt;'Tabelas auxiliares'!$B$236,M424&lt;&gt;'Tabelas auxiliares'!$B$237,M424&lt;&gt;'Tabelas auxiliares'!$C$236,M424&lt;&gt;'Tabelas auxiliares'!$C$237,M424&lt;&gt;'Tabelas auxiliares'!$D$236),"FOLHA DE PESSOAL",IF(Q424='Tabelas auxiliares'!$A$237,"CUSTEIO",IF(Q424='Tabelas auxiliares'!$A$236,"INVESTIMENTO","ERRO - VERIFICAR"))))</f>
        <v/>
      </c>
      <c r="S424" s="64" t="str">
        <f t="shared" si="13"/>
        <v/>
      </c>
    </row>
    <row r="425" spans="17:19" x14ac:dyDescent="0.25">
      <c r="Q425" s="51" t="str">
        <f t="shared" si="12"/>
        <v/>
      </c>
      <c r="R425" s="51" t="str">
        <f>IF(M425="","",IF(AND(M425&lt;&gt;'Tabelas auxiliares'!$B$236,M425&lt;&gt;'Tabelas auxiliares'!$B$237,M425&lt;&gt;'Tabelas auxiliares'!$C$236,M425&lt;&gt;'Tabelas auxiliares'!$C$237,M425&lt;&gt;'Tabelas auxiliares'!$D$236),"FOLHA DE PESSOAL",IF(Q425='Tabelas auxiliares'!$A$237,"CUSTEIO",IF(Q425='Tabelas auxiliares'!$A$236,"INVESTIMENTO","ERRO - VERIFICAR"))))</f>
        <v/>
      </c>
      <c r="S425" s="64" t="str">
        <f t="shared" si="13"/>
        <v/>
      </c>
    </row>
    <row r="426" spans="17:19" x14ac:dyDescent="0.25">
      <c r="Q426" s="51" t="str">
        <f t="shared" si="12"/>
        <v/>
      </c>
      <c r="R426" s="51" t="str">
        <f>IF(M426="","",IF(AND(M426&lt;&gt;'Tabelas auxiliares'!$B$236,M426&lt;&gt;'Tabelas auxiliares'!$B$237,M426&lt;&gt;'Tabelas auxiliares'!$C$236,M426&lt;&gt;'Tabelas auxiliares'!$C$237,M426&lt;&gt;'Tabelas auxiliares'!$D$236),"FOLHA DE PESSOAL",IF(Q426='Tabelas auxiliares'!$A$237,"CUSTEIO",IF(Q426='Tabelas auxiliares'!$A$236,"INVESTIMENTO","ERRO - VERIFICAR"))))</f>
        <v/>
      </c>
      <c r="S426" s="64" t="str">
        <f t="shared" si="13"/>
        <v/>
      </c>
    </row>
    <row r="427" spans="17:19" x14ac:dyDescent="0.25">
      <c r="Q427" s="51" t="str">
        <f t="shared" si="12"/>
        <v/>
      </c>
      <c r="R427" s="51" t="str">
        <f>IF(M427="","",IF(AND(M427&lt;&gt;'Tabelas auxiliares'!$B$236,M427&lt;&gt;'Tabelas auxiliares'!$B$237,M427&lt;&gt;'Tabelas auxiliares'!$C$236,M427&lt;&gt;'Tabelas auxiliares'!$C$237,M427&lt;&gt;'Tabelas auxiliares'!$D$236),"FOLHA DE PESSOAL",IF(Q427='Tabelas auxiliares'!$A$237,"CUSTEIO",IF(Q427='Tabelas auxiliares'!$A$236,"INVESTIMENTO","ERRO - VERIFICAR"))))</f>
        <v/>
      </c>
      <c r="S427" s="64" t="str">
        <f t="shared" si="13"/>
        <v/>
      </c>
    </row>
    <row r="428" spans="17:19" x14ac:dyDescent="0.25">
      <c r="Q428" s="51" t="str">
        <f t="shared" si="12"/>
        <v/>
      </c>
      <c r="R428" s="51" t="str">
        <f>IF(M428="","",IF(AND(M428&lt;&gt;'Tabelas auxiliares'!$B$236,M428&lt;&gt;'Tabelas auxiliares'!$B$237,M428&lt;&gt;'Tabelas auxiliares'!$C$236,M428&lt;&gt;'Tabelas auxiliares'!$C$237,M428&lt;&gt;'Tabelas auxiliares'!$D$236),"FOLHA DE PESSOAL",IF(Q428='Tabelas auxiliares'!$A$237,"CUSTEIO",IF(Q428='Tabelas auxiliares'!$A$236,"INVESTIMENTO","ERRO - VERIFICAR"))))</f>
        <v/>
      </c>
      <c r="S428" s="64" t="str">
        <f t="shared" si="13"/>
        <v/>
      </c>
    </row>
    <row r="429" spans="17:19" x14ac:dyDescent="0.25">
      <c r="Q429" s="51" t="str">
        <f t="shared" si="12"/>
        <v/>
      </c>
      <c r="R429" s="51" t="str">
        <f>IF(M429="","",IF(AND(M429&lt;&gt;'Tabelas auxiliares'!$B$236,M429&lt;&gt;'Tabelas auxiliares'!$B$237,M429&lt;&gt;'Tabelas auxiliares'!$C$236,M429&lt;&gt;'Tabelas auxiliares'!$C$237,M429&lt;&gt;'Tabelas auxiliares'!$D$236),"FOLHA DE PESSOAL",IF(Q429='Tabelas auxiliares'!$A$237,"CUSTEIO",IF(Q429='Tabelas auxiliares'!$A$236,"INVESTIMENTO","ERRO - VERIFICAR"))))</f>
        <v/>
      </c>
      <c r="S429" s="64" t="str">
        <f t="shared" si="13"/>
        <v/>
      </c>
    </row>
    <row r="430" spans="17:19" x14ac:dyDescent="0.25">
      <c r="Q430" s="51" t="str">
        <f t="shared" si="12"/>
        <v/>
      </c>
      <c r="R430" s="51" t="str">
        <f>IF(M430="","",IF(AND(M430&lt;&gt;'Tabelas auxiliares'!$B$236,M430&lt;&gt;'Tabelas auxiliares'!$B$237,M430&lt;&gt;'Tabelas auxiliares'!$C$236,M430&lt;&gt;'Tabelas auxiliares'!$C$237,M430&lt;&gt;'Tabelas auxiliares'!$D$236),"FOLHA DE PESSOAL",IF(Q430='Tabelas auxiliares'!$A$237,"CUSTEIO",IF(Q430='Tabelas auxiliares'!$A$236,"INVESTIMENTO","ERRO - VERIFICAR"))))</f>
        <v/>
      </c>
      <c r="S430" s="64" t="str">
        <f t="shared" si="13"/>
        <v/>
      </c>
    </row>
    <row r="431" spans="17:19" x14ac:dyDescent="0.25">
      <c r="Q431" s="51" t="str">
        <f t="shared" si="12"/>
        <v/>
      </c>
      <c r="R431" s="51" t="str">
        <f>IF(M431="","",IF(AND(M431&lt;&gt;'Tabelas auxiliares'!$B$236,M431&lt;&gt;'Tabelas auxiliares'!$B$237,M431&lt;&gt;'Tabelas auxiliares'!$C$236,M431&lt;&gt;'Tabelas auxiliares'!$C$237,M431&lt;&gt;'Tabelas auxiliares'!$D$236),"FOLHA DE PESSOAL",IF(Q431='Tabelas auxiliares'!$A$237,"CUSTEIO",IF(Q431='Tabelas auxiliares'!$A$236,"INVESTIMENTO","ERRO - VERIFICAR"))))</f>
        <v/>
      </c>
      <c r="S431" s="64" t="str">
        <f t="shared" si="13"/>
        <v/>
      </c>
    </row>
    <row r="432" spans="17:19" x14ac:dyDescent="0.25">
      <c r="Q432" s="51" t="str">
        <f t="shared" si="12"/>
        <v/>
      </c>
      <c r="R432" s="51" t="str">
        <f>IF(M432="","",IF(AND(M432&lt;&gt;'Tabelas auxiliares'!$B$236,M432&lt;&gt;'Tabelas auxiliares'!$B$237,M432&lt;&gt;'Tabelas auxiliares'!$C$236,M432&lt;&gt;'Tabelas auxiliares'!$C$237,M432&lt;&gt;'Tabelas auxiliares'!$D$236),"FOLHA DE PESSOAL",IF(Q432='Tabelas auxiliares'!$A$237,"CUSTEIO",IF(Q432='Tabelas auxiliares'!$A$236,"INVESTIMENTO","ERRO - VERIFICAR"))))</f>
        <v/>
      </c>
      <c r="S432" s="64" t="str">
        <f t="shared" si="13"/>
        <v/>
      </c>
    </row>
    <row r="433" spans="17:19" x14ac:dyDescent="0.25">
      <c r="Q433" s="51" t="str">
        <f t="shared" si="12"/>
        <v/>
      </c>
      <c r="R433" s="51" t="str">
        <f>IF(M433="","",IF(AND(M433&lt;&gt;'Tabelas auxiliares'!$B$236,M433&lt;&gt;'Tabelas auxiliares'!$B$237,M433&lt;&gt;'Tabelas auxiliares'!$C$236,M433&lt;&gt;'Tabelas auxiliares'!$C$237,M433&lt;&gt;'Tabelas auxiliares'!$D$236),"FOLHA DE PESSOAL",IF(Q433='Tabelas auxiliares'!$A$237,"CUSTEIO",IF(Q433='Tabelas auxiliares'!$A$236,"INVESTIMENTO","ERRO - VERIFICAR"))))</f>
        <v/>
      </c>
      <c r="S433" s="64" t="str">
        <f t="shared" si="13"/>
        <v/>
      </c>
    </row>
    <row r="434" spans="17:19" x14ac:dyDescent="0.25">
      <c r="Q434" s="51" t="str">
        <f t="shared" si="12"/>
        <v/>
      </c>
      <c r="R434" s="51" t="str">
        <f>IF(M434="","",IF(AND(M434&lt;&gt;'Tabelas auxiliares'!$B$236,M434&lt;&gt;'Tabelas auxiliares'!$B$237,M434&lt;&gt;'Tabelas auxiliares'!$C$236,M434&lt;&gt;'Tabelas auxiliares'!$C$237,M434&lt;&gt;'Tabelas auxiliares'!$D$236),"FOLHA DE PESSOAL",IF(Q434='Tabelas auxiliares'!$A$237,"CUSTEIO",IF(Q434='Tabelas auxiliares'!$A$236,"INVESTIMENTO","ERRO - VERIFICAR"))))</f>
        <v/>
      </c>
      <c r="S434" s="64" t="str">
        <f t="shared" si="13"/>
        <v/>
      </c>
    </row>
    <row r="435" spans="17:19" x14ac:dyDescent="0.25">
      <c r="Q435" s="51" t="str">
        <f t="shared" si="12"/>
        <v/>
      </c>
      <c r="R435" s="51" t="str">
        <f>IF(M435="","",IF(AND(M435&lt;&gt;'Tabelas auxiliares'!$B$236,M435&lt;&gt;'Tabelas auxiliares'!$B$237,M435&lt;&gt;'Tabelas auxiliares'!$C$236,M435&lt;&gt;'Tabelas auxiliares'!$C$237,M435&lt;&gt;'Tabelas auxiliares'!$D$236),"FOLHA DE PESSOAL",IF(Q435='Tabelas auxiliares'!$A$237,"CUSTEIO",IF(Q435='Tabelas auxiliares'!$A$236,"INVESTIMENTO","ERRO - VERIFICAR"))))</f>
        <v/>
      </c>
      <c r="S435" s="64" t="str">
        <f t="shared" si="13"/>
        <v/>
      </c>
    </row>
    <row r="436" spans="17:19" x14ac:dyDescent="0.25">
      <c r="Q436" s="51" t="str">
        <f t="shared" si="12"/>
        <v/>
      </c>
      <c r="R436" s="51" t="str">
        <f>IF(M436="","",IF(AND(M436&lt;&gt;'Tabelas auxiliares'!$B$236,M436&lt;&gt;'Tabelas auxiliares'!$B$237,M436&lt;&gt;'Tabelas auxiliares'!$C$236,M436&lt;&gt;'Tabelas auxiliares'!$C$237,M436&lt;&gt;'Tabelas auxiliares'!$D$236),"FOLHA DE PESSOAL",IF(Q436='Tabelas auxiliares'!$A$237,"CUSTEIO",IF(Q436='Tabelas auxiliares'!$A$236,"INVESTIMENTO","ERRO - VERIFICAR"))))</f>
        <v/>
      </c>
      <c r="S436" s="64" t="str">
        <f t="shared" si="13"/>
        <v/>
      </c>
    </row>
    <row r="437" spans="17:19" x14ac:dyDescent="0.25">
      <c r="Q437" s="51" t="str">
        <f t="shared" si="12"/>
        <v/>
      </c>
      <c r="R437" s="51" t="str">
        <f>IF(M437="","",IF(AND(M437&lt;&gt;'Tabelas auxiliares'!$B$236,M437&lt;&gt;'Tabelas auxiliares'!$B$237,M437&lt;&gt;'Tabelas auxiliares'!$C$236,M437&lt;&gt;'Tabelas auxiliares'!$C$237,M437&lt;&gt;'Tabelas auxiliares'!$D$236),"FOLHA DE PESSOAL",IF(Q437='Tabelas auxiliares'!$A$237,"CUSTEIO",IF(Q437='Tabelas auxiliares'!$A$236,"INVESTIMENTO","ERRO - VERIFICAR"))))</f>
        <v/>
      </c>
      <c r="S437" s="64" t="str">
        <f t="shared" si="13"/>
        <v/>
      </c>
    </row>
    <row r="438" spans="17:19" x14ac:dyDescent="0.25">
      <c r="Q438" s="51" t="str">
        <f t="shared" si="12"/>
        <v/>
      </c>
      <c r="R438" s="51" t="str">
        <f>IF(M438="","",IF(AND(M438&lt;&gt;'Tabelas auxiliares'!$B$236,M438&lt;&gt;'Tabelas auxiliares'!$B$237,M438&lt;&gt;'Tabelas auxiliares'!$C$236,M438&lt;&gt;'Tabelas auxiliares'!$C$237,M438&lt;&gt;'Tabelas auxiliares'!$D$236),"FOLHA DE PESSOAL",IF(Q438='Tabelas auxiliares'!$A$237,"CUSTEIO",IF(Q438='Tabelas auxiliares'!$A$236,"INVESTIMENTO","ERRO - VERIFICAR"))))</f>
        <v/>
      </c>
      <c r="S438" s="64" t="str">
        <f t="shared" si="13"/>
        <v/>
      </c>
    </row>
    <row r="439" spans="17:19" x14ac:dyDescent="0.25">
      <c r="Q439" s="51" t="str">
        <f t="shared" si="12"/>
        <v/>
      </c>
      <c r="R439" s="51" t="str">
        <f>IF(M439="","",IF(AND(M439&lt;&gt;'Tabelas auxiliares'!$B$236,M439&lt;&gt;'Tabelas auxiliares'!$B$237,M439&lt;&gt;'Tabelas auxiliares'!$C$236,M439&lt;&gt;'Tabelas auxiliares'!$C$237,M439&lt;&gt;'Tabelas auxiliares'!$D$236),"FOLHA DE PESSOAL",IF(Q439='Tabelas auxiliares'!$A$237,"CUSTEIO",IF(Q439='Tabelas auxiliares'!$A$236,"INVESTIMENTO","ERRO - VERIFICAR"))))</f>
        <v/>
      </c>
      <c r="S439" s="64" t="str">
        <f t="shared" si="13"/>
        <v/>
      </c>
    </row>
    <row r="440" spans="17:19" x14ac:dyDescent="0.25">
      <c r="Q440" s="51" t="str">
        <f t="shared" si="12"/>
        <v/>
      </c>
      <c r="R440" s="51" t="str">
        <f>IF(M440="","",IF(AND(M440&lt;&gt;'Tabelas auxiliares'!$B$236,M440&lt;&gt;'Tabelas auxiliares'!$B$237,M440&lt;&gt;'Tabelas auxiliares'!$C$236,M440&lt;&gt;'Tabelas auxiliares'!$C$237,M440&lt;&gt;'Tabelas auxiliares'!$D$236),"FOLHA DE PESSOAL",IF(Q440='Tabelas auxiliares'!$A$237,"CUSTEIO",IF(Q440='Tabelas auxiliares'!$A$236,"INVESTIMENTO","ERRO - VERIFICAR"))))</f>
        <v/>
      </c>
      <c r="S440" s="64" t="str">
        <f t="shared" si="13"/>
        <v/>
      </c>
    </row>
    <row r="441" spans="17:19" x14ac:dyDescent="0.25">
      <c r="Q441" s="51" t="str">
        <f t="shared" si="12"/>
        <v/>
      </c>
      <c r="R441" s="51" t="str">
        <f>IF(M441="","",IF(AND(M441&lt;&gt;'Tabelas auxiliares'!$B$236,M441&lt;&gt;'Tabelas auxiliares'!$B$237,M441&lt;&gt;'Tabelas auxiliares'!$C$236,M441&lt;&gt;'Tabelas auxiliares'!$C$237,M441&lt;&gt;'Tabelas auxiliares'!$D$236),"FOLHA DE PESSOAL",IF(Q441='Tabelas auxiliares'!$A$237,"CUSTEIO",IF(Q441='Tabelas auxiliares'!$A$236,"INVESTIMENTO","ERRO - VERIFICAR"))))</f>
        <v/>
      </c>
      <c r="S441" s="64" t="str">
        <f t="shared" si="13"/>
        <v/>
      </c>
    </row>
    <row r="442" spans="17:19" x14ac:dyDescent="0.25">
      <c r="Q442" s="51" t="str">
        <f t="shared" si="12"/>
        <v/>
      </c>
      <c r="R442" s="51" t="str">
        <f>IF(M442="","",IF(AND(M442&lt;&gt;'Tabelas auxiliares'!$B$236,M442&lt;&gt;'Tabelas auxiliares'!$B$237,M442&lt;&gt;'Tabelas auxiliares'!$C$236,M442&lt;&gt;'Tabelas auxiliares'!$C$237,M442&lt;&gt;'Tabelas auxiliares'!$D$236),"FOLHA DE PESSOAL",IF(Q442='Tabelas auxiliares'!$A$237,"CUSTEIO",IF(Q442='Tabelas auxiliares'!$A$236,"INVESTIMENTO","ERRO - VERIFICAR"))))</f>
        <v/>
      </c>
      <c r="S442" s="64" t="str">
        <f t="shared" si="13"/>
        <v/>
      </c>
    </row>
    <row r="443" spans="17:19" x14ac:dyDescent="0.25">
      <c r="Q443" s="51" t="str">
        <f t="shared" si="12"/>
        <v/>
      </c>
      <c r="R443" s="51" t="str">
        <f>IF(M443="","",IF(AND(M443&lt;&gt;'Tabelas auxiliares'!$B$236,M443&lt;&gt;'Tabelas auxiliares'!$B$237,M443&lt;&gt;'Tabelas auxiliares'!$C$236,M443&lt;&gt;'Tabelas auxiliares'!$C$237,M443&lt;&gt;'Tabelas auxiliares'!$D$236),"FOLHA DE PESSOAL",IF(Q443='Tabelas auxiliares'!$A$237,"CUSTEIO",IF(Q443='Tabelas auxiliares'!$A$236,"INVESTIMENTO","ERRO - VERIFICAR"))))</f>
        <v/>
      </c>
      <c r="S443" s="64" t="str">
        <f t="shared" si="13"/>
        <v/>
      </c>
    </row>
    <row r="444" spans="17:19" x14ac:dyDescent="0.25">
      <c r="Q444" s="51" t="str">
        <f t="shared" si="12"/>
        <v/>
      </c>
      <c r="R444" s="51" t="str">
        <f>IF(M444="","",IF(AND(M444&lt;&gt;'Tabelas auxiliares'!$B$236,M444&lt;&gt;'Tabelas auxiliares'!$B$237,M444&lt;&gt;'Tabelas auxiliares'!$C$236,M444&lt;&gt;'Tabelas auxiliares'!$C$237,M444&lt;&gt;'Tabelas auxiliares'!$D$236),"FOLHA DE PESSOAL",IF(Q444='Tabelas auxiliares'!$A$237,"CUSTEIO",IF(Q444='Tabelas auxiliares'!$A$236,"INVESTIMENTO","ERRO - VERIFICAR"))))</f>
        <v/>
      </c>
      <c r="S444" s="64" t="str">
        <f t="shared" si="13"/>
        <v/>
      </c>
    </row>
    <row r="445" spans="17:19" x14ac:dyDescent="0.25">
      <c r="Q445" s="51" t="str">
        <f t="shared" si="12"/>
        <v/>
      </c>
      <c r="R445" s="51" t="str">
        <f>IF(M445="","",IF(AND(M445&lt;&gt;'Tabelas auxiliares'!$B$236,M445&lt;&gt;'Tabelas auxiliares'!$B$237,M445&lt;&gt;'Tabelas auxiliares'!$C$236,M445&lt;&gt;'Tabelas auxiliares'!$C$237,M445&lt;&gt;'Tabelas auxiliares'!$D$236),"FOLHA DE PESSOAL",IF(Q445='Tabelas auxiliares'!$A$237,"CUSTEIO",IF(Q445='Tabelas auxiliares'!$A$236,"INVESTIMENTO","ERRO - VERIFICAR"))))</f>
        <v/>
      </c>
      <c r="S445" s="64" t="str">
        <f t="shared" si="13"/>
        <v/>
      </c>
    </row>
    <row r="446" spans="17:19" x14ac:dyDescent="0.25">
      <c r="Q446" s="51" t="str">
        <f t="shared" si="12"/>
        <v/>
      </c>
      <c r="R446" s="51" t="str">
        <f>IF(M446="","",IF(AND(M446&lt;&gt;'Tabelas auxiliares'!$B$236,M446&lt;&gt;'Tabelas auxiliares'!$B$237,M446&lt;&gt;'Tabelas auxiliares'!$C$236,M446&lt;&gt;'Tabelas auxiliares'!$C$237,M446&lt;&gt;'Tabelas auxiliares'!$D$236),"FOLHA DE PESSOAL",IF(Q446='Tabelas auxiliares'!$A$237,"CUSTEIO",IF(Q446='Tabelas auxiliares'!$A$236,"INVESTIMENTO","ERRO - VERIFICAR"))))</f>
        <v/>
      </c>
      <c r="S446" s="64" t="str">
        <f t="shared" si="13"/>
        <v/>
      </c>
    </row>
    <row r="447" spans="17:19" x14ac:dyDescent="0.25">
      <c r="Q447" s="51" t="str">
        <f t="shared" si="12"/>
        <v/>
      </c>
      <c r="R447" s="51" t="str">
        <f>IF(M447="","",IF(AND(M447&lt;&gt;'Tabelas auxiliares'!$B$236,M447&lt;&gt;'Tabelas auxiliares'!$B$237,M447&lt;&gt;'Tabelas auxiliares'!$C$236,M447&lt;&gt;'Tabelas auxiliares'!$C$237,M447&lt;&gt;'Tabelas auxiliares'!$D$236),"FOLHA DE PESSOAL",IF(Q447='Tabelas auxiliares'!$A$237,"CUSTEIO",IF(Q447='Tabelas auxiliares'!$A$236,"INVESTIMENTO","ERRO - VERIFICAR"))))</f>
        <v/>
      </c>
      <c r="S447" s="64" t="str">
        <f t="shared" si="13"/>
        <v/>
      </c>
    </row>
    <row r="448" spans="17:19" x14ac:dyDescent="0.25">
      <c r="Q448" s="51" t="str">
        <f t="shared" si="12"/>
        <v/>
      </c>
      <c r="R448" s="51" t="str">
        <f>IF(M448="","",IF(AND(M448&lt;&gt;'Tabelas auxiliares'!$B$236,M448&lt;&gt;'Tabelas auxiliares'!$B$237,M448&lt;&gt;'Tabelas auxiliares'!$C$236,M448&lt;&gt;'Tabelas auxiliares'!$C$237,M448&lt;&gt;'Tabelas auxiliares'!$D$236),"FOLHA DE PESSOAL",IF(Q448='Tabelas auxiliares'!$A$237,"CUSTEIO",IF(Q448='Tabelas auxiliares'!$A$236,"INVESTIMENTO","ERRO - VERIFICAR"))))</f>
        <v/>
      </c>
      <c r="S448" s="64" t="str">
        <f t="shared" si="13"/>
        <v/>
      </c>
    </row>
    <row r="449" spans="17:19" x14ac:dyDescent="0.25">
      <c r="Q449" s="51" t="str">
        <f t="shared" si="12"/>
        <v/>
      </c>
      <c r="R449" s="51" t="str">
        <f>IF(M449="","",IF(AND(M449&lt;&gt;'Tabelas auxiliares'!$B$236,M449&lt;&gt;'Tabelas auxiliares'!$B$237,M449&lt;&gt;'Tabelas auxiliares'!$C$236,M449&lt;&gt;'Tabelas auxiliares'!$C$237,M449&lt;&gt;'Tabelas auxiliares'!$D$236),"FOLHA DE PESSOAL",IF(Q449='Tabelas auxiliares'!$A$237,"CUSTEIO",IF(Q449='Tabelas auxiliares'!$A$236,"INVESTIMENTO","ERRO - VERIFICAR"))))</f>
        <v/>
      </c>
      <c r="S449" s="64" t="str">
        <f t="shared" si="13"/>
        <v/>
      </c>
    </row>
    <row r="450" spans="17:19" x14ac:dyDescent="0.25">
      <c r="Q450" s="51" t="str">
        <f t="shared" si="12"/>
        <v/>
      </c>
      <c r="R450" s="51" t="str">
        <f>IF(M450="","",IF(AND(M450&lt;&gt;'Tabelas auxiliares'!$B$236,M450&lt;&gt;'Tabelas auxiliares'!$B$237,M450&lt;&gt;'Tabelas auxiliares'!$C$236,M450&lt;&gt;'Tabelas auxiliares'!$C$237,M450&lt;&gt;'Tabelas auxiliares'!$D$236),"FOLHA DE PESSOAL",IF(Q450='Tabelas auxiliares'!$A$237,"CUSTEIO",IF(Q450='Tabelas auxiliares'!$A$236,"INVESTIMENTO","ERRO - VERIFICAR"))))</f>
        <v/>
      </c>
      <c r="S450" s="64" t="str">
        <f t="shared" si="13"/>
        <v/>
      </c>
    </row>
    <row r="451" spans="17:19" x14ac:dyDescent="0.25">
      <c r="Q451" s="51" t="str">
        <f t="shared" si="12"/>
        <v/>
      </c>
      <c r="R451" s="51" t="str">
        <f>IF(M451="","",IF(AND(M451&lt;&gt;'Tabelas auxiliares'!$B$236,M451&lt;&gt;'Tabelas auxiliares'!$B$237,M451&lt;&gt;'Tabelas auxiliares'!$C$236,M451&lt;&gt;'Tabelas auxiliares'!$C$237,M451&lt;&gt;'Tabelas auxiliares'!$D$236),"FOLHA DE PESSOAL",IF(Q451='Tabelas auxiliares'!$A$237,"CUSTEIO",IF(Q451='Tabelas auxiliares'!$A$236,"INVESTIMENTO","ERRO - VERIFICAR"))))</f>
        <v/>
      </c>
      <c r="S451" s="64" t="str">
        <f t="shared" si="13"/>
        <v/>
      </c>
    </row>
    <row r="452" spans="17:19" x14ac:dyDescent="0.25">
      <c r="Q452" s="51" t="str">
        <f t="shared" ref="Q452:Q515" si="14">LEFT(O452,1)</f>
        <v/>
      </c>
      <c r="R452" s="51" t="str">
        <f>IF(M452="","",IF(AND(M452&lt;&gt;'Tabelas auxiliares'!$B$236,M452&lt;&gt;'Tabelas auxiliares'!$B$237,M452&lt;&gt;'Tabelas auxiliares'!$C$236,M452&lt;&gt;'Tabelas auxiliares'!$C$237,M452&lt;&gt;'Tabelas auxiliares'!$D$236),"FOLHA DE PESSOAL",IF(Q452='Tabelas auxiliares'!$A$237,"CUSTEIO",IF(Q452='Tabelas auxiliares'!$A$236,"INVESTIMENTO","ERRO - VERIFICAR"))))</f>
        <v/>
      </c>
      <c r="S452" s="64" t="str">
        <f t="shared" si="13"/>
        <v/>
      </c>
    </row>
    <row r="453" spans="17:19" x14ac:dyDescent="0.25">
      <c r="Q453" s="51" t="str">
        <f t="shared" si="14"/>
        <v/>
      </c>
      <c r="R453" s="51" t="str">
        <f>IF(M453="","",IF(AND(M453&lt;&gt;'Tabelas auxiliares'!$B$236,M453&lt;&gt;'Tabelas auxiliares'!$B$237,M453&lt;&gt;'Tabelas auxiliares'!$C$236,M453&lt;&gt;'Tabelas auxiliares'!$C$237,M453&lt;&gt;'Tabelas auxiliares'!$D$236),"FOLHA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IF(M454="","",IF(AND(M454&lt;&gt;'Tabelas auxiliares'!$B$236,M454&lt;&gt;'Tabelas auxiliares'!$B$237,M454&lt;&gt;'Tabelas auxiliares'!$C$236,M454&lt;&gt;'Tabelas auxiliares'!$C$237,M454&lt;&gt;'Tabelas auxiliares'!$D$236),"FOLHA DE PESSOAL",IF(Q454='Tabelas auxiliares'!$A$237,"CUSTEIO",IF(Q454='Tabelas auxiliares'!$A$236,"INVESTIMENTO","ERRO - VERIFICAR"))))</f>
        <v/>
      </c>
      <c r="S454" s="64" t="str">
        <f t="shared" si="15"/>
        <v/>
      </c>
    </row>
    <row r="455" spans="17:19" x14ac:dyDescent="0.25">
      <c r="Q455" s="51" t="str">
        <f t="shared" si="14"/>
        <v/>
      </c>
      <c r="R455" s="51" t="str">
        <f>IF(M455="","",IF(AND(M455&lt;&gt;'Tabelas auxiliares'!$B$236,M455&lt;&gt;'Tabelas auxiliares'!$B$237,M455&lt;&gt;'Tabelas auxiliares'!$C$236,M455&lt;&gt;'Tabelas auxiliares'!$C$237,M455&lt;&gt;'Tabelas auxiliares'!$D$236),"FOLHA DE PESSOAL",IF(Q455='Tabelas auxiliares'!$A$237,"CUSTEIO",IF(Q455='Tabelas auxiliares'!$A$236,"INVESTIMENTO","ERRO - VERIFICAR"))))</f>
        <v/>
      </c>
      <c r="S455" s="64" t="str">
        <f t="shared" si="15"/>
        <v/>
      </c>
    </row>
    <row r="456" spans="17:19" x14ac:dyDescent="0.25">
      <c r="Q456" s="51" t="str">
        <f t="shared" si="14"/>
        <v/>
      </c>
      <c r="R456" s="51" t="str">
        <f>IF(M456="","",IF(AND(M456&lt;&gt;'Tabelas auxiliares'!$B$236,M456&lt;&gt;'Tabelas auxiliares'!$B$237,M456&lt;&gt;'Tabelas auxiliares'!$C$236,M456&lt;&gt;'Tabelas auxiliares'!$C$237,M456&lt;&gt;'Tabelas auxiliares'!$D$236),"FOLHA DE PESSOAL",IF(Q456='Tabelas auxiliares'!$A$237,"CUSTEIO",IF(Q456='Tabelas auxiliares'!$A$236,"INVESTIMENTO","ERRO - VERIFICAR"))))</f>
        <v/>
      </c>
      <c r="S456" s="64" t="str">
        <f t="shared" si="15"/>
        <v/>
      </c>
    </row>
    <row r="457" spans="17:19" x14ac:dyDescent="0.25">
      <c r="Q457" s="51" t="str">
        <f t="shared" si="14"/>
        <v/>
      </c>
      <c r="R457" s="51" t="str">
        <f>IF(M457="","",IF(AND(M457&lt;&gt;'Tabelas auxiliares'!$B$236,M457&lt;&gt;'Tabelas auxiliares'!$B$237,M457&lt;&gt;'Tabelas auxiliares'!$C$236,M457&lt;&gt;'Tabelas auxiliares'!$C$237,M457&lt;&gt;'Tabelas auxiliares'!$D$236),"FOLHA DE PESSOAL",IF(Q457='Tabelas auxiliares'!$A$237,"CUSTEIO",IF(Q457='Tabelas auxiliares'!$A$236,"INVESTIMENTO","ERRO - VERIFICAR"))))</f>
        <v/>
      </c>
      <c r="S457" s="64" t="str">
        <f t="shared" si="15"/>
        <v/>
      </c>
    </row>
    <row r="458" spans="17:19" x14ac:dyDescent="0.25">
      <c r="Q458" s="51" t="str">
        <f t="shared" si="14"/>
        <v/>
      </c>
      <c r="R458" s="51" t="str">
        <f>IF(M458="","",IF(AND(M458&lt;&gt;'Tabelas auxiliares'!$B$236,M458&lt;&gt;'Tabelas auxiliares'!$B$237,M458&lt;&gt;'Tabelas auxiliares'!$C$236,M458&lt;&gt;'Tabelas auxiliares'!$C$237,M458&lt;&gt;'Tabelas auxiliares'!$D$236),"FOLHA DE PESSOAL",IF(Q458='Tabelas auxiliares'!$A$237,"CUSTEIO",IF(Q458='Tabelas auxiliares'!$A$236,"INVESTIMENTO","ERRO - VERIFICAR"))))</f>
        <v/>
      </c>
      <c r="S458" s="64" t="str">
        <f t="shared" si="15"/>
        <v/>
      </c>
    </row>
    <row r="459" spans="17:19" x14ac:dyDescent="0.25">
      <c r="Q459" s="51" t="str">
        <f t="shared" si="14"/>
        <v/>
      </c>
      <c r="R459" s="51" t="str">
        <f>IF(M459="","",IF(AND(M459&lt;&gt;'Tabelas auxiliares'!$B$236,M459&lt;&gt;'Tabelas auxiliares'!$B$237,M459&lt;&gt;'Tabelas auxiliares'!$C$236,M459&lt;&gt;'Tabelas auxiliares'!$C$237,M459&lt;&gt;'Tabelas auxiliares'!$D$236),"FOLHA DE PESSOAL",IF(Q459='Tabelas auxiliares'!$A$237,"CUSTEIO",IF(Q459='Tabelas auxiliares'!$A$236,"INVESTIMENTO","ERRO - VERIFICAR"))))</f>
        <v/>
      </c>
      <c r="S459" s="64" t="str">
        <f t="shared" si="15"/>
        <v/>
      </c>
    </row>
    <row r="460" spans="17:19" x14ac:dyDescent="0.25">
      <c r="Q460" s="51" t="str">
        <f t="shared" si="14"/>
        <v/>
      </c>
      <c r="R460" s="51" t="str">
        <f>IF(M460="","",IF(AND(M460&lt;&gt;'Tabelas auxiliares'!$B$236,M460&lt;&gt;'Tabelas auxiliares'!$B$237,M460&lt;&gt;'Tabelas auxiliares'!$C$236,M460&lt;&gt;'Tabelas auxiliares'!$C$237,M460&lt;&gt;'Tabelas auxiliares'!$D$236),"FOLHA DE PESSOAL",IF(Q460='Tabelas auxiliares'!$A$237,"CUSTEIO",IF(Q460='Tabelas auxiliares'!$A$236,"INVESTIMENTO","ERRO - VERIFICAR"))))</f>
        <v/>
      </c>
      <c r="S460" s="64" t="str">
        <f t="shared" si="15"/>
        <v/>
      </c>
    </row>
    <row r="461" spans="17:19" x14ac:dyDescent="0.25">
      <c r="Q461" s="51" t="str">
        <f t="shared" si="14"/>
        <v/>
      </c>
      <c r="R461" s="51" t="str">
        <f>IF(M461="","",IF(AND(M461&lt;&gt;'Tabelas auxiliares'!$B$236,M461&lt;&gt;'Tabelas auxiliares'!$B$237,M461&lt;&gt;'Tabelas auxiliares'!$C$236,M461&lt;&gt;'Tabelas auxiliares'!$C$237,M461&lt;&gt;'Tabelas auxiliares'!$D$236),"FOLHA DE PESSOAL",IF(Q461='Tabelas auxiliares'!$A$237,"CUSTEIO",IF(Q461='Tabelas auxiliares'!$A$236,"INVESTIMENTO","ERRO - VERIFICAR"))))</f>
        <v/>
      </c>
      <c r="S461" s="64" t="str">
        <f t="shared" si="15"/>
        <v/>
      </c>
    </row>
    <row r="462" spans="17:19" x14ac:dyDescent="0.25">
      <c r="Q462" s="51" t="str">
        <f t="shared" si="14"/>
        <v/>
      </c>
      <c r="R462" s="51" t="str">
        <f>IF(M462="","",IF(AND(M462&lt;&gt;'Tabelas auxiliares'!$B$236,M462&lt;&gt;'Tabelas auxiliares'!$B$237,M462&lt;&gt;'Tabelas auxiliares'!$C$236,M462&lt;&gt;'Tabelas auxiliares'!$C$237,M462&lt;&gt;'Tabelas auxiliares'!$D$236),"FOLHA DE PESSOAL",IF(Q462='Tabelas auxiliares'!$A$237,"CUSTEIO",IF(Q462='Tabelas auxiliares'!$A$236,"INVESTIMENTO","ERRO - VERIFICAR"))))</f>
        <v/>
      </c>
      <c r="S462" s="64" t="str">
        <f t="shared" si="15"/>
        <v/>
      </c>
    </row>
    <row r="463" spans="17:19" x14ac:dyDescent="0.25">
      <c r="Q463" s="51" t="str">
        <f t="shared" si="14"/>
        <v/>
      </c>
      <c r="R463" s="51" t="str">
        <f>IF(M463="","",IF(AND(M463&lt;&gt;'Tabelas auxiliares'!$B$236,M463&lt;&gt;'Tabelas auxiliares'!$B$237,M463&lt;&gt;'Tabelas auxiliares'!$C$236,M463&lt;&gt;'Tabelas auxiliares'!$C$237,M463&lt;&gt;'Tabelas auxiliares'!$D$236),"FOLHA DE PESSOAL",IF(Q463='Tabelas auxiliares'!$A$237,"CUSTEIO",IF(Q463='Tabelas auxiliares'!$A$236,"INVESTIMENTO","ERRO - VERIFICAR"))))</f>
        <v/>
      </c>
      <c r="S463" s="64" t="str">
        <f t="shared" si="15"/>
        <v/>
      </c>
    </row>
    <row r="464" spans="17:19" x14ac:dyDescent="0.25">
      <c r="Q464" s="51" t="str">
        <f t="shared" si="14"/>
        <v/>
      </c>
      <c r="R464" s="51" t="str">
        <f>IF(M464="","",IF(AND(M464&lt;&gt;'Tabelas auxiliares'!$B$236,M464&lt;&gt;'Tabelas auxiliares'!$B$237,M464&lt;&gt;'Tabelas auxiliares'!$C$236,M464&lt;&gt;'Tabelas auxiliares'!$C$237,M464&lt;&gt;'Tabelas auxiliares'!$D$236),"FOLHA DE PESSOAL",IF(Q464='Tabelas auxiliares'!$A$237,"CUSTEIO",IF(Q464='Tabelas auxiliares'!$A$236,"INVESTIMENTO","ERRO - VERIFICAR"))))</f>
        <v/>
      </c>
      <c r="S464" s="64" t="str">
        <f t="shared" si="15"/>
        <v/>
      </c>
    </row>
    <row r="465" spans="17:19" x14ac:dyDescent="0.25">
      <c r="Q465" s="51" t="str">
        <f t="shared" si="14"/>
        <v/>
      </c>
      <c r="R465" s="51" t="str">
        <f>IF(M465="","",IF(AND(M465&lt;&gt;'Tabelas auxiliares'!$B$236,M465&lt;&gt;'Tabelas auxiliares'!$B$237,M465&lt;&gt;'Tabelas auxiliares'!$C$236,M465&lt;&gt;'Tabelas auxiliares'!$C$237,M465&lt;&gt;'Tabelas auxiliares'!$D$236),"FOLHA DE PESSOAL",IF(Q465='Tabelas auxiliares'!$A$237,"CUSTEIO",IF(Q465='Tabelas auxiliares'!$A$236,"INVESTIMENTO","ERRO - VERIFICAR"))))</f>
        <v/>
      </c>
      <c r="S465" s="64" t="str">
        <f t="shared" si="15"/>
        <v/>
      </c>
    </row>
    <row r="466" spans="17:19" x14ac:dyDescent="0.25">
      <c r="Q466" s="51" t="str">
        <f t="shared" si="14"/>
        <v/>
      </c>
      <c r="R466" s="51" t="str">
        <f>IF(M466="","",IF(AND(M466&lt;&gt;'Tabelas auxiliares'!$B$236,M466&lt;&gt;'Tabelas auxiliares'!$B$237,M466&lt;&gt;'Tabelas auxiliares'!$C$236,M466&lt;&gt;'Tabelas auxiliares'!$C$237,M466&lt;&gt;'Tabelas auxiliares'!$D$236),"FOLHA DE PESSOAL",IF(Q466='Tabelas auxiliares'!$A$237,"CUSTEIO",IF(Q466='Tabelas auxiliares'!$A$236,"INVESTIMENTO","ERRO - VERIFICAR"))))</f>
        <v/>
      </c>
      <c r="S466" s="64" t="str">
        <f t="shared" si="15"/>
        <v/>
      </c>
    </row>
    <row r="467" spans="17:19" x14ac:dyDescent="0.25">
      <c r="Q467" s="51" t="str">
        <f t="shared" si="14"/>
        <v/>
      </c>
      <c r="R467" s="51" t="str">
        <f>IF(M467="","",IF(AND(M467&lt;&gt;'Tabelas auxiliares'!$B$236,M467&lt;&gt;'Tabelas auxiliares'!$B$237,M467&lt;&gt;'Tabelas auxiliares'!$C$236,M467&lt;&gt;'Tabelas auxiliares'!$C$237,M467&lt;&gt;'Tabelas auxiliares'!$D$236),"FOLHA DE PESSOAL",IF(Q467='Tabelas auxiliares'!$A$237,"CUSTEIO",IF(Q467='Tabelas auxiliares'!$A$236,"INVESTIMENTO","ERRO - VERIFICAR"))))</f>
        <v/>
      </c>
      <c r="S467" s="64" t="str">
        <f t="shared" si="15"/>
        <v/>
      </c>
    </row>
    <row r="468" spans="17:19" x14ac:dyDescent="0.25">
      <c r="Q468" s="51" t="str">
        <f t="shared" si="14"/>
        <v/>
      </c>
      <c r="R468" s="51" t="str">
        <f>IF(M468="","",IF(AND(M468&lt;&gt;'Tabelas auxiliares'!$B$236,M468&lt;&gt;'Tabelas auxiliares'!$B$237,M468&lt;&gt;'Tabelas auxiliares'!$C$236,M468&lt;&gt;'Tabelas auxiliares'!$C$237,M468&lt;&gt;'Tabelas auxiliares'!$D$236),"FOLHA DE PESSOAL",IF(Q468='Tabelas auxiliares'!$A$237,"CUSTEIO",IF(Q468='Tabelas auxiliares'!$A$236,"INVESTIMENTO","ERRO - VERIFICAR"))))</f>
        <v/>
      </c>
      <c r="S468" s="64" t="str">
        <f t="shared" si="15"/>
        <v/>
      </c>
    </row>
    <row r="469" spans="17:19" x14ac:dyDescent="0.25">
      <c r="Q469" s="51" t="str">
        <f t="shared" si="14"/>
        <v/>
      </c>
      <c r="R469" s="51" t="str">
        <f>IF(M469="","",IF(AND(M469&lt;&gt;'Tabelas auxiliares'!$B$236,M469&lt;&gt;'Tabelas auxiliares'!$B$237,M469&lt;&gt;'Tabelas auxiliares'!$C$236,M469&lt;&gt;'Tabelas auxiliares'!$C$237,M469&lt;&gt;'Tabelas auxiliares'!$D$236),"FOLHA DE PESSOAL",IF(Q469='Tabelas auxiliares'!$A$237,"CUSTEIO",IF(Q469='Tabelas auxiliares'!$A$236,"INVESTIMENTO","ERRO - VERIFICAR"))))</f>
        <v/>
      </c>
      <c r="S469" s="64" t="str">
        <f t="shared" si="15"/>
        <v/>
      </c>
    </row>
    <row r="470" spans="17:19" x14ac:dyDescent="0.25">
      <c r="Q470" s="51" t="str">
        <f t="shared" si="14"/>
        <v/>
      </c>
      <c r="R470" s="51" t="str">
        <f>IF(M470="","",IF(AND(M470&lt;&gt;'Tabelas auxiliares'!$B$236,M470&lt;&gt;'Tabelas auxiliares'!$B$237,M470&lt;&gt;'Tabelas auxiliares'!$C$236,M470&lt;&gt;'Tabelas auxiliares'!$C$237,M470&lt;&gt;'Tabelas auxiliares'!$D$236),"FOLHA DE PESSOAL",IF(Q470='Tabelas auxiliares'!$A$237,"CUSTEIO",IF(Q470='Tabelas auxiliares'!$A$236,"INVESTIMENTO","ERRO - VERIFICAR"))))</f>
        <v/>
      </c>
      <c r="S470" s="64" t="str">
        <f t="shared" si="15"/>
        <v/>
      </c>
    </row>
    <row r="471" spans="17:19" x14ac:dyDescent="0.25">
      <c r="Q471" s="51" t="str">
        <f t="shared" si="14"/>
        <v/>
      </c>
      <c r="R471" s="51" t="str">
        <f>IF(M471="","",IF(AND(M471&lt;&gt;'Tabelas auxiliares'!$B$236,M471&lt;&gt;'Tabelas auxiliares'!$B$237,M471&lt;&gt;'Tabelas auxiliares'!$C$236,M471&lt;&gt;'Tabelas auxiliares'!$C$237,M471&lt;&gt;'Tabelas auxiliares'!$D$236),"FOLHA DE PESSOAL",IF(Q471='Tabelas auxiliares'!$A$237,"CUSTEIO",IF(Q471='Tabelas auxiliares'!$A$236,"INVESTIMENTO","ERRO - VERIFICAR"))))</f>
        <v/>
      </c>
      <c r="S471" s="64" t="str">
        <f t="shared" si="15"/>
        <v/>
      </c>
    </row>
    <row r="472" spans="17:19" x14ac:dyDescent="0.25">
      <c r="Q472" s="51" t="str">
        <f t="shared" si="14"/>
        <v/>
      </c>
      <c r="R472" s="51" t="str">
        <f>IF(M472="","",IF(AND(M472&lt;&gt;'Tabelas auxiliares'!$B$236,M472&lt;&gt;'Tabelas auxiliares'!$B$237,M472&lt;&gt;'Tabelas auxiliares'!$C$236,M472&lt;&gt;'Tabelas auxiliares'!$C$237,M472&lt;&gt;'Tabelas auxiliares'!$D$236),"FOLHA DE PESSOAL",IF(Q472='Tabelas auxiliares'!$A$237,"CUSTEIO",IF(Q472='Tabelas auxiliares'!$A$236,"INVESTIMENTO","ERRO - VERIFICAR"))))</f>
        <v/>
      </c>
      <c r="S472" s="64" t="str">
        <f t="shared" si="15"/>
        <v/>
      </c>
    </row>
    <row r="473" spans="17:19" x14ac:dyDescent="0.25">
      <c r="Q473" s="51" t="str">
        <f t="shared" si="14"/>
        <v/>
      </c>
      <c r="R473" s="51" t="str">
        <f>IF(M473="","",IF(AND(M473&lt;&gt;'Tabelas auxiliares'!$B$236,M473&lt;&gt;'Tabelas auxiliares'!$B$237,M473&lt;&gt;'Tabelas auxiliares'!$C$236,M473&lt;&gt;'Tabelas auxiliares'!$C$237,M473&lt;&gt;'Tabelas auxiliares'!$D$236),"FOLHA DE PESSOAL",IF(Q473='Tabelas auxiliares'!$A$237,"CUSTEIO",IF(Q473='Tabelas auxiliares'!$A$236,"INVESTIMENTO","ERRO - VERIFICAR"))))</f>
        <v/>
      </c>
      <c r="S473" s="64" t="str">
        <f t="shared" si="15"/>
        <v/>
      </c>
    </row>
    <row r="474" spans="17:19" x14ac:dyDescent="0.25">
      <c r="Q474" s="51" t="str">
        <f t="shared" si="14"/>
        <v/>
      </c>
      <c r="R474" s="51" t="str">
        <f>IF(M474="","",IF(AND(M474&lt;&gt;'Tabelas auxiliares'!$B$236,M474&lt;&gt;'Tabelas auxiliares'!$B$237,M474&lt;&gt;'Tabelas auxiliares'!$C$236,M474&lt;&gt;'Tabelas auxiliares'!$C$237,M474&lt;&gt;'Tabelas auxiliares'!$D$236),"FOLHA DE PESSOAL",IF(Q474='Tabelas auxiliares'!$A$237,"CUSTEIO",IF(Q474='Tabelas auxiliares'!$A$236,"INVESTIMENTO","ERRO - VERIFICAR"))))</f>
        <v/>
      </c>
      <c r="S474" s="64" t="str">
        <f t="shared" si="15"/>
        <v/>
      </c>
    </row>
    <row r="475" spans="17:19" x14ac:dyDescent="0.25">
      <c r="Q475" s="51" t="str">
        <f t="shared" si="14"/>
        <v/>
      </c>
      <c r="R475" s="51" t="str">
        <f>IF(M475="","",IF(AND(M475&lt;&gt;'Tabelas auxiliares'!$B$236,M475&lt;&gt;'Tabelas auxiliares'!$B$237,M475&lt;&gt;'Tabelas auxiliares'!$C$236,M475&lt;&gt;'Tabelas auxiliares'!$C$237,M475&lt;&gt;'Tabelas auxiliares'!$D$236),"FOLHA DE PESSOAL",IF(Q475='Tabelas auxiliares'!$A$237,"CUSTEIO",IF(Q475='Tabelas auxiliares'!$A$236,"INVESTIMENTO","ERRO - VERIFICAR"))))</f>
        <v/>
      </c>
      <c r="S475" s="64" t="str">
        <f t="shared" si="15"/>
        <v/>
      </c>
    </row>
    <row r="476" spans="17:19" x14ac:dyDescent="0.25">
      <c r="Q476" s="51" t="str">
        <f t="shared" si="14"/>
        <v/>
      </c>
      <c r="R476" s="51" t="str">
        <f>IF(M476="","",IF(AND(M476&lt;&gt;'Tabelas auxiliares'!$B$236,M476&lt;&gt;'Tabelas auxiliares'!$B$237,M476&lt;&gt;'Tabelas auxiliares'!$C$236,M476&lt;&gt;'Tabelas auxiliares'!$C$237,M476&lt;&gt;'Tabelas auxiliares'!$D$236),"FOLHA DE PESSOAL",IF(Q476='Tabelas auxiliares'!$A$237,"CUSTEIO",IF(Q476='Tabelas auxiliares'!$A$236,"INVESTIMENTO","ERRO - VERIFICAR"))))</f>
        <v/>
      </c>
      <c r="S476" s="64" t="str">
        <f t="shared" si="15"/>
        <v/>
      </c>
    </row>
    <row r="477" spans="17:19" x14ac:dyDescent="0.25">
      <c r="Q477" s="51" t="str">
        <f t="shared" si="14"/>
        <v/>
      </c>
      <c r="R477" s="51" t="str">
        <f>IF(M477="","",IF(AND(M477&lt;&gt;'Tabelas auxiliares'!$B$236,M477&lt;&gt;'Tabelas auxiliares'!$B$237,M477&lt;&gt;'Tabelas auxiliares'!$C$236,M477&lt;&gt;'Tabelas auxiliares'!$C$237,M477&lt;&gt;'Tabelas auxiliares'!$D$236),"FOLHA DE PESSOAL",IF(Q477='Tabelas auxiliares'!$A$237,"CUSTEIO",IF(Q477='Tabelas auxiliares'!$A$236,"INVESTIMENTO","ERRO - VERIFICAR"))))</f>
        <v/>
      </c>
      <c r="S477" s="64" t="str">
        <f t="shared" si="15"/>
        <v/>
      </c>
    </row>
    <row r="478" spans="17:19" x14ac:dyDescent="0.25">
      <c r="Q478" s="51" t="str">
        <f t="shared" si="14"/>
        <v/>
      </c>
      <c r="R478" s="51" t="str">
        <f>IF(M478="","",IF(AND(M478&lt;&gt;'Tabelas auxiliares'!$B$236,M478&lt;&gt;'Tabelas auxiliares'!$B$237,M478&lt;&gt;'Tabelas auxiliares'!$C$236,M478&lt;&gt;'Tabelas auxiliares'!$C$237,M478&lt;&gt;'Tabelas auxiliares'!$D$236),"FOLHA DE PESSOAL",IF(Q478='Tabelas auxiliares'!$A$237,"CUSTEIO",IF(Q478='Tabelas auxiliares'!$A$236,"INVESTIMENTO","ERRO - VERIFICAR"))))</f>
        <v/>
      </c>
      <c r="S478" s="64" t="str">
        <f t="shared" si="15"/>
        <v/>
      </c>
    </row>
    <row r="479" spans="17:19" x14ac:dyDescent="0.25">
      <c r="Q479" s="51" t="str">
        <f t="shared" si="14"/>
        <v/>
      </c>
      <c r="R479" s="51" t="str">
        <f>IF(M479="","",IF(AND(M479&lt;&gt;'Tabelas auxiliares'!$B$236,M479&lt;&gt;'Tabelas auxiliares'!$B$237,M479&lt;&gt;'Tabelas auxiliares'!$C$236,M479&lt;&gt;'Tabelas auxiliares'!$C$237,M479&lt;&gt;'Tabelas auxiliares'!$D$236),"FOLHA DE PESSOAL",IF(Q479='Tabelas auxiliares'!$A$237,"CUSTEIO",IF(Q479='Tabelas auxiliares'!$A$236,"INVESTIMENTO","ERRO - VERIFICAR"))))</f>
        <v/>
      </c>
      <c r="S479" s="64" t="str">
        <f t="shared" si="15"/>
        <v/>
      </c>
    </row>
    <row r="480" spans="17:19" x14ac:dyDescent="0.25">
      <c r="Q480" s="51" t="str">
        <f t="shared" si="14"/>
        <v/>
      </c>
      <c r="R480" s="51" t="str">
        <f>IF(M480="","",IF(AND(M480&lt;&gt;'Tabelas auxiliares'!$B$236,M480&lt;&gt;'Tabelas auxiliares'!$B$237,M480&lt;&gt;'Tabelas auxiliares'!$C$236,M480&lt;&gt;'Tabelas auxiliares'!$C$237,M480&lt;&gt;'Tabelas auxiliares'!$D$236),"FOLHA DE PESSOAL",IF(Q480='Tabelas auxiliares'!$A$237,"CUSTEIO",IF(Q480='Tabelas auxiliares'!$A$236,"INVESTIMENTO","ERRO - VERIFICAR"))))</f>
        <v/>
      </c>
      <c r="S480" s="64" t="str">
        <f t="shared" si="15"/>
        <v/>
      </c>
    </row>
    <row r="481" spans="17:19" x14ac:dyDescent="0.25">
      <c r="Q481" s="51" t="str">
        <f t="shared" si="14"/>
        <v/>
      </c>
      <c r="R481" s="51" t="str">
        <f>IF(M481="","",IF(AND(M481&lt;&gt;'Tabelas auxiliares'!$B$236,M481&lt;&gt;'Tabelas auxiliares'!$B$237,M481&lt;&gt;'Tabelas auxiliares'!$C$236,M481&lt;&gt;'Tabelas auxiliares'!$C$237,M481&lt;&gt;'Tabelas auxiliares'!$D$236),"FOLHA DE PESSOAL",IF(Q481='Tabelas auxiliares'!$A$237,"CUSTEIO",IF(Q481='Tabelas auxiliares'!$A$236,"INVESTIMENTO","ERRO - VERIFICAR"))))</f>
        <v/>
      </c>
      <c r="S481" s="64" t="str">
        <f t="shared" si="15"/>
        <v/>
      </c>
    </row>
    <row r="482" spans="17:19" x14ac:dyDescent="0.25">
      <c r="Q482" s="51" t="str">
        <f t="shared" si="14"/>
        <v/>
      </c>
      <c r="R482" s="51" t="str">
        <f>IF(M482="","",IF(AND(M482&lt;&gt;'Tabelas auxiliares'!$B$236,M482&lt;&gt;'Tabelas auxiliares'!$B$237,M482&lt;&gt;'Tabelas auxiliares'!$C$236,M482&lt;&gt;'Tabelas auxiliares'!$C$237,M482&lt;&gt;'Tabelas auxiliares'!$D$236),"FOLHA DE PESSOAL",IF(Q482='Tabelas auxiliares'!$A$237,"CUSTEIO",IF(Q482='Tabelas auxiliares'!$A$236,"INVESTIMENTO","ERRO - VERIFICAR"))))</f>
        <v/>
      </c>
      <c r="S482" s="64" t="str">
        <f t="shared" si="15"/>
        <v/>
      </c>
    </row>
    <row r="483" spans="17:19" x14ac:dyDescent="0.25">
      <c r="Q483" s="51" t="str">
        <f t="shared" si="14"/>
        <v/>
      </c>
      <c r="R483" s="51" t="str">
        <f>IF(M483="","",IF(AND(M483&lt;&gt;'Tabelas auxiliares'!$B$236,M483&lt;&gt;'Tabelas auxiliares'!$B$237,M483&lt;&gt;'Tabelas auxiliares'!$C$236,M483&lt;&gt;'Tabelas auxiliares'!$C$237,M483&lt;&gt;'Tabelas auxiliares'!$D$236),"FOLHA DE PESSOAL",IF(Q483='Tabelas auxiliares'!$A$237,"CUSTEIO",IF(Q483='Tabelas auxiliares'!$A$236,"INVESTIMENTO","ERRO - VERIFICAR"))))</f>
        <v/>
      </c>
      <c r="S483" s="64" t="str">
        <f t="shared" si="15"/>
        <v/>
      </c>
    </row>
    <row r="484" spans="17:19" x14ac:dyDescent="0.25">
      <c r="Q484" s="51" t="str">
        <f t="shared" si="14"/>
        <v/>
      </c>
      <c r="R484" s="51" t="str">
        <f>IF(M484="","",IF(AND(M484&lt;&gt;'Tabelas auxiliares'!$B$236,M484&lt;&gt;'Tabelas auxiliares'!$B$237,M484&lt;&gt;'Tabelas auxiliares'!$C$236,M484&lt;&gt;'Tabelas auxiliares'!$C$237,M484&lt;&gt;'Tabelas auxiliares'!$D$236),"FOLHA DE PESSOAL",IF(Q484='Tabelas auxiliares'!$A$237,"CUSTEIO",IF(Q484='Tabelas auxiliares'!$A$236,"INVESTIMENTO","ERRO - VERIFICAR"))))</f>
        <v/>
      </c>
      <c r="S484" s="64" t="str">
        <f t="shared" si="15"/>
        <v/>
      </c>
    </row>
    <row r="485" spans="17:19" x14ac:dyDescent="0.25">
      <c r="Q485" s="51" t="str">
        <f t="shared" si="14"/>
        <v/>
      </c>
      <c r="R485" s="51" t="str">
        <f>IF(M485="","",IF(AND(M485&lt;&gt;'Tabelas auxiliares'!$B$236,M485&lt;&gt;'Tabelas auxiliares'!$B$237,M485&lt;&gt;'Tabelas auxiliares'!$C$236,M485&lt;&gt;'Tabelas auxiliares'!$C$237,M485&lt;&gt;'Tabelas auxiliares'!$D$236),"FOLHA DE PESSOAL",IF(Q485='Tabelas auxiliares'!$A$237,"CUSTEIO",IF(Q485='Tabelas auxiliares'!$A$236,"INVESTIMENTO","ERRO - VERIFICAR"))))</f>
        <v/>
      </c>
      <c r="S485" s="64" t="str">
        <f t="shared" si="15"/>
        <v/>
      </c>
    </row>
    <row r="486" spans="17:19" x14ac:dyDescent="0.25">
      <c r="Q486" s="51" t="str">
        <f t="shared" si="14"/>
        <v/>
      </c>
      <c r="R486" s="51" t="str">
        <f>IF(M486="","",IF(AND(M486&lt;&gt;'Tabelas auxiliares'!$B$236,M486&lt;&gt;'Tabelas auxiliares'!$B$237,M486&lt;&gt;'Tabelas auxiliares'!$C$236,M486&lt;&gt;'Tabelas auxiliares'!$C$237,M486&lt;&gt;'Tabelas auxiliares'!$D$236),"FOLHA DE PESSOAL",IF(Q486='Tabelas auxiliares'!$A$237,"CUSTEIO",IF(Q486='Tabelas auxiliares'!$A$236,"INVESTIMENTO","ERRO - VERIFICAR"))))</f>
        <v/>
      </c>
      <c r="S486" s="64" t="str">
        <f t="shared" si="15"/>
        <v/>
      </c>
    </row>
    <row r="487" spans="17:19" x14ac:dyDescent="0.25">
      <c r="Q487" s="51" t="str">
        <f t="shared" si="14"/>
        <v/>
      </c>
      <c r="R487" s="51" t="str">
        <f>IF(M487="","",IF(AND(M487&lt;&gt;'Tabelas auxiliares'!$B$236,M487&lt;&gt;'Tabelas auxiliares'!$B$237,M487&lt;&gt;'Tabelas auxiliares'!$C$236,M487&lt;&gt;'Tabelas auxiliares'!$C$237,M487&lt;&gt;'Tabelas auxiliares'!$D$236),"FOLHA DE PESSOAL",IF(Q487='Tabelas auxiliares'!$A$237,"CUSTEIO",IF(Q487='Tabelas auxiliares'!$A$236,"INVESTIMENTO","ERRO - VERIFICAR"))))</f>
        <v/>
      </c>
      <c r="S487" s="64" t="str">
        <f t="shared" si="15"/>
        <v/>
      </c>
    </row>
    <row r="488" spans="17:19" x14ac:dyDescent="0.25">
      <c r="Q488" s="51" t="str">
        <f t="shared" si="14"/>
        <v/>
      </c>
      <c r="R488" s="51" t="str">
        <f>IF(M488="","",IF(AND(M488&lt;&gt;'Tabelas auxiliares'!$B$236,M488&lt;&gt;'Tabelas auxiliares'!$B$237,M488&lt;&gt;'Tabelas auxiliares'!$C$236,M488&lt;&gt;'Tabelas auxiliares'!$C$237,M488&lt;&gt;'Tabelas auxiliares'!$D$236),"FOLHA DE PESSOAL",IF(Q488='Tabelas auxiliares'!$A$237,"CUSTEIO",IF(Q488='Tabelas auxiliares'!$A$236,"INVESTIMENTO","ERRO - VERIFICAR"))))</f>
        <v/>
      </c>
      <c r="S488" s="64" t="str">
        <f t="shared" si="15"/>
        <v/>
      </c>
    </row>
    <row r="489" spans="17:19" x14ac:dyDescent="0.25">
      <c r="Q489" s="51" t="str">
        <f t="shared" si="14"/>
        <v/>
      </c>
      <c r="R489" s="51" t="str">
        <f>IF(M489="","",IF(AND(M489&lt;&gt;'Tabelas auxiliares'!$B$236,M489&lt;&gt;'Tabelas auxiliares'!$B$237,M489&lt;&gt;'Tabelas auxiliares'!$C$236,M489&lt;&gt;'Tabelas auxiliares'!$C$237,M489&lt;&gt;'Tabelas auxiliares'!$D$236),"FOLHA DE PESSOAL",IF(Q489='Tabelas auxiliares'!$A$237,"CUSTEIO",IF(Q489='Tabelas auxiliares'!$A$236,"INVESTIMENTO","ERRO - VERIFICAR"))))</f>
        <v/>
      </c>
      <c r="S489" s="64" t="str">
        <f t="shared" si="15"/>
        <v/>
      </c>
    </row>
    <row r="490" spans="17:19" x14ac:dyDescent="0.25">
      <c r="Q490" s="51" t="str">
        <f t="shared" si="14"/>
        <v/>
      </c>
      <c r="R490" s="51" t="str">
        <f>IF(M490="","",IF(AND(M490&lt;&gt;'Tabelas auxiliares'!$B$236,M490&lt;&gt;'Tabelas auxiliares'!$B$237,M490&lt;&gt;'Tabelas auxiliares'!$C$236,M490&lt;&gt;'Tabelas auxiliares'!$C$237,M490&lt;&gt;'Tabelas auxiliares'!$D$236),"FOLHA DE PESSOAL",IF(Q490='Tabelas auxiliares'!$A$237,"CUSTEIO",IF(Q490='Tabelas auxiliares'!$A$236,"INVESTIMENTO","ERRO - VERIFICAR"))))</f>
        <v/>
      </c>
      <c r="S490" s="64" t="str">
        <f t="shared" si="15"/>
        <v/>
      </c>
    </row>
    <row r="491" spans="17:19" x14ac:dyDescent="0.25">
      <c r="Q491" s="51" t="str">
        <f t="shared" si="14"/>
        <v/>
      </c>
      <c r="R491" s="51" t="str">
        <f>IF(M491="","",IF(AND(M491&lt;&gt;'Tabelas auxiliares'!$B$236,M491&lt;&gt;'Tabelas auxiliares'!$B$237,M491&lt;&gt;'Tabelas auxiliares'!$C$236,M491&lt;&gt;'Tabelas auxiliares'!$C$237,M491&lt;&gt;'Tabelas auxiliares'!$D$236),"FOLHA DE PESSOAL",IF(Q491='Tabelas auxiliares'!$A$237,"CUSTEIO",IF(Q491='Tabelas auxiliares'!$A$236,"INVESTIMENTO","ERRO - VERIFICAR"))))</f>
        <v/>
      </c>
      <c r="S491" s="64" t="str">
        <f t="shared" si="15"/>
        <v/>
      </c>
    </row>
    <row r="492" spans="17:19" x14ac:dyDescent="0.25">
      <c r="Q492" s="51" t="str">
        <f t="shared" si="14"/>
        <v/>
      </c>
      <c r="R492" s="51" t="str">
        <f>IF(M492="","",IF(AND(M492&lt;&gt;'Tabelas auxiliares'!$B$236,M492&lt;&gt;'Tabelas auxiliares'!$B$237,M492&lt;&gt;'Tabelas auxiliares'!$C$236,M492&lt;&gt;'Tabelas auxiliares'!$C$237,M492&lt;&gt;'Tabelas auxiliares'!$D$236),"FOLHA DE PESSOAL",IF(Q492='Tabelas auxiliares'!$A$237,"CUSTEIO",IF(Q492='Tabelas auxiliares'!$A$236,"INVESTIMENTO","ERRO - VERIFICAR"))))</f>
        <v/>
      </c>
      <c r="S492" s="64" t="str">
        <f t="shared" si="15"/>
        <v/>
      </c>
    </row>
    <row r="493" spans="17:19" x14ac:dyDescent="0.25">
      <c r="Q493" s="51" t="str">
        <f t="shared" si="14"/>
        <v/>
      </c>
      <c r="R493" s="51" t="str">
        <f>IF(M493="","",IF(AND(M493&lt;&gt;'Tabelas auxiliares'!$B$236,M493&lt;&gt;'Tabelas auxiliares'!$B$237,M493&lt;&gt;'Tabelas auxiliares'!$C$236,M493&lt;&gt;'Tabelas auxiliares'!$C$237,M493&lt;&gt;'Tabelas auxiliares'!$D$236),"FOLHA DE PESSOAL",IF(Q493='Tabelas auxiliares'!$A$237,"CUSTEIO",IF(Q493='Tabelas auxiliares'!$A$236,"INVESTIMENTO","ERRO - VERIFICAR"))))</f>
        <v/>
      </c>
      <c r="S493" s="64" t="str">
        <f t="shared" si="15"/>
        <v/>
      </c>
    </row>
    <row r="494" spans="17:19" x14ac:dyDescent="0.25">
      <c r="Q494" s="51" t="str">
        <f t="shared" si="14"/>
        <v/>
      </c>
      <c r="R494" s="51" t="str">
        <f>IF(M494="","",IF(AND(M494&lt;&gt;'Tabelas auxiliares'!$B$236,M494&lt;&gt;'Tabelas auxiliares'!$B$237,M494&lt;&gt;'Tabelas auxiliares'!$C$236,M494&lt;&gt;'Tabelas auxiliares'!$C$237,M494&lt;&gt;'Tabelas auxiliares'!$D$236),"FOLHA DE PESSOAL",IF(Q494='Tabelas auxiliares'!$A$237,"CUSTEIO",IF(Q494='Tabelas auxiliares'!$A$236,"INVESTIMENTO","ERRO - VERIFICAR"))))</f>
        <v/>
      </c>
      <c r="S494" s="64" t="str">
        <f t="shared" si="15"/>
        <v/>
      </c>
    </row>
    <row r="495" spans="17:19" x14ac:dyDescent="0.25">
      <c r="Q495" s="51" t="str">
        <f t="shared" si="14"/>
        <v/>
      </c>
      <c r="R495" s="51" t="str">
        <f>IF(M495="","",IF(AND(M495&lt;&gt;'Tabelas auxiliares'!$B$236,M495&lt;&gt;'Tabelas auxiliares'!$B$237,M495&lt;&gt;'Tabelas auxiliares'!$C$236,M495&lt;&gt;'Tabelas auxiliares'!$C$237,M495&lt;&gt;'Tabelas auxiliares'!$D$236),"FOLHA DE PESSOAL",IF(Q495='Tabelas auxiliares'!$A$237,"CUSTEIO",IF(Q495='Tabelas auxiliares'!$A$236,"INVESTIMENTO","ERRO - VERIFICAR"))))</f>
        <v/>
      </c>
      <c r="S495" s="64" t="str">
        <f t="shared" si="15"/>
        <v/>
      </c>
    </row>
    <row r="496" spans="17:19" x14ac:dyDescent="0.25">
      <c r="Q496" s="51" t="str">
        <f t="shared" si="14"/>
        <v/>
      </c>
      <c r="R496" s="51" t="str">
        <f>IF(M496="","",IF(AND(M496&lt;&gt;'Tabelas auxiliares'!$B$236,M496&lt;&gt;'Tabelas auxiliares'!$B$237,M496&lt;&gt;'Tabelas auxiliares'!$C$236,M496&lt;&gt;'Tabelas auxiliares'!$C$237,M496&lt;&gt;'Tabelas auxiliares'!$D$236),"FOLHA DE PESSOAL",IF(Q496='Tabelas auxiliares'!$A$237,"CUSTEIO",IF(Q496='Tabelas auxiliares'!$A$236,"INVESTIMENTO","ERRO - VERIFICAR"))))</f>
        <v/>
      </c>
      <c r="S496" s="64" t="str">
        <f t="shared" si="15"/>
        <v/>
      </c>
    </row>
    <row r="497" spans="17:19" x14ac:dyDescent="0.25">
      <c r="Q497" s="51" t="str">
        <f t="shared" si="14"/>
        <v/>
      </c>
      <c r="R497" s="51" t="str">
        <f>IF(M497="","",IF(AND(M497&lt;&gt;'Tabelas auxiliares'!$B$236,M497&lt;&gt;'Tabelas auxiliares'!$B$237,M497&lt;&gt;'Tabelas auxiliares'!$C$236,M497&lt;&gt;'Tabelas auxiliares'!$C$237,M497&lt;&gt;'Tabelas auxiliares'!$D$236),"FOLHA DE PESSOAL",IF(Q497='Tabelas auxiliares'!$A$237,"CUSTEIO",IF(Q497='Tabelas auxiliares'!$A$236,"INVESTIMENTO","ERRO - VERIFICAR"))))</f>
        <v/>
      </c>
      <c r="S497" s="64" t="str">
        <f t="shared" si="15"/>
        <v/>
      </c>
    </row>
    <row r="498" spans="17:19" x14ac:dyDescent="0.25">
      <c r="Q498" s="51" t="str">
        <f t="shared" si="14"/>
        <v/>
      </c>
      <c r="R498" s="51" t="str">
        <f>IF(M498="","",IF(AND(M498&lt;&gt;'Tabelas auxiliares'!$B$236,M498&lt;&gt;'Tabelas auxiliares'!$B$237,M498&lt;&gt;'Tabelas auxiliares'!$C$236,M498&lt;&gt;'Tabelas auxiliares'!$C$237,M498&lt;&gt;'Tabelas auxiliares'!$D$236),"FOLHA DE PESSOAL",IF(Q498='Tabelas auxiliares'!$A$237,"CUSTEIO",IF(Q498='Tabelas auxiliares'!$A$236,"INVESTIMENTO","ERRO - VERIFICAR"))))</f>
        <v/>
      </c>
      <c r="S498" s="64" t="str">
        <f t="shared" si="15"/>
        <v/>
      </c>
    </row>
    <row r="499" spans="17:19" x14ac:dyDescent="0.25">
      <c r="Q499" s="51" t="str">
        <f t="shared" si="14"/>
        <v/>
      </c>
      <c r="R499" s="51" t="str">
        <f>IF(M499="","",IF(AND(M499&lt;&gt;'Tabelas auxiliares'!$B$236,M499&lt;&gt;'Tabelas auxiliares'!$B$237,M499&lt;&gt;'Tabelas auxiliares'!$C$236,M499&lt;&gt;'Tabelas auxiliares'!$C$237,M499&lt;&gt;'Tabelas auxiliares'!$D$236),"FOLHA DE PESSOAL",IF(Q499='Tabelas auxiliares'!$A$237,"CUSTEIO",IF(Q499='Tabelas auxiliares'!$A$236,"INVESTIMENTO","ERRO - VERIFICAR"))))</f>
        <v/>
      </c>
      <c r="S499" s="64" t="str">
        <f t="shared" si="15"/>
        <v/>
      </c>
    </row>
    <row r="500" spans="17:19" x14ac:dyDescent="0.25">
      <c r="Q500" s="51" t="str">
        <f t="shared" si="14"/>
        <v/>
      </c>
      <c r="R500" s="51" t="str">
        <f>IF(M500="","",IF(AND(M500&lt;&gt;'Tabelas auxiliares'!$B$236,M500&lt;&gt;'Tabelas auxiliares'!$B$237,M500&lt;&gt;'Tabelas auxiliares'!$C$236,M500&lt;&gt;'Tabelas auxiliares'!$C$237,M500&lt;&gt;'Tabelas auxiliares'!$D$236),"FOLHA DE PESSOAL",IF(Q500='Tabelas auxiliares'!$A$237,"CUSTEIO",IF(Q500='Tabelas auxiliares'!$A$236,"INVESTIMENTO","ERRO - VERIFICAR"))))</f>
        <v/>
      </c>
      <c r="S500" s="64" t="str">
        <f t="shared" si="15"/>
        <v/>
      </c>
    </row>
    <row r="501" spans="17:19" x14ac:dyDescent="0.25">
      <c r="Q501" s="51" t="str">
        <f t="shared" si="14"/>
        <v/>
      </c>
      <c r="R501" s="51" t="str">
        <f>IF(M501="","",IF(AND(M501&lt;&gt;'Tabelas auxiliares'!$B$236,M501&lt;&gt;'Tabelas auxiliares'!$B$237,M501&lt;&gt;'Tabelas auxiliares'!$C$236,M501&lt;&gt;'Tabelas auxiliares'!$C$237,M501&lt;&gt;'Tabelas auxiliares'!$D$236),"FOLHA DE PESSOAL",IF(Q501='Tabelas auxiliares'!$A$237,"CUSTEIO",IF(Q501='Tabelas auxiliares'!$A$236,"INVESTIMENTO","ERRO - VERIFICAR"))))</f>
        <v/>
      </c>
      <c r="S501" s="64" t="str">
        <f t="shared" si="15"/>
        <v/>
      </c>
    </row>
    <row r="502" spans="17:19" x14ac:dyDescent="0.25">
      <c r="Q502" s="51" t="str">
        <f t="shared" si="14"/>
        <v/>
      </c>
      <c r="R502" s="51" t="str">
        <f>IF(M502="","",IF(AND(M502&lt;&gt;'Tabelas auxiliares'!$B$236,M502&lt;&gt;'Tabelas auxiliares'!$B$237,M502&lt;&gt;'Tabelas auxiliares'!$C$236,M502&lt;&gt;'Tabelas auxiliares'!$C$237,M502&lt;&gt;'Tabelas auxiliares'!$D$236),"FOLHA DE PESSOAL",IF(Q502='Tabelas auxiliares'!$A$237,"CUSTEIO",IF(Q502='Tabelas auxiliares'!$A$236,"INVESTIMENTO","ERRO - VERIFICAR"))))</f>
        <v/>
      </c>
      <c r="S502" s="64" t="str">
        <f t="shared" si="15"/>
        <v/>
      </c>
    </row>
    <row r="503" spans="17:19" x14ac:dyDescent="0.25">
      <c r="Q503" s="51" t="str">
        <f t="shared" si="14"/>
        <v/>
      </c>
      <c r="R503" s="51" t="str">
        <f>IF(M503="","",IF(AND(M503&lt;&gt;'Tabelas auxiliares'!$B$236,M503&lt;&gt;'Tabelas auxiliares'!$B$237,M503&lt;&gt;'Tabelas auxiliares'!$C$236,M503&lt;&gt;'Tabelas auxiliares'!$C$237,M503&lt;&gt;'Tabelas auxiliares'!$D$236),"FOLHA DE PESSOAL",IF(Q503='Tabelas auxiliares'!$A$237,"CUSTEIO",IF(Q503='Tabelas auxiliares'!$A$236,"INVESTIMENTO","ERRO - VERIFICAR"))))</f>
        <v/>
      </c>
      <c r="S503" s="64" t="str">
        <f t="shared" si="15"/>
        <v/>
      </c>
    </row>
    <row r="504" spans="17:19" x14ac:dyDescent="0.25">
      <c r="Q504" s="51" t="str">
        <f t="shared" si="14"/>
        <v/>
      </c>
      <c r="R504" s="51" t="str">
        <f>IF(M504="","",IF(AND(M504&lt;&gt;'Tabelas auxiliares'!$B$236,M504&lt;&gt;'Tabelas auxiliares'!$B$237,M504&lt;&gt;'Tabelas auxiliares'!$C$236,M504&lt;&gt;'Tabelas auxiliares'!$C$237,M504&lt;&gt;'Tabelas auxiliares'!$D$236),"FOLHA DE PESSOAL",IF(Q504='Tabelas auxiliares'!$A$237,"CUSTEIO",IF(Q504='Tabelas auxiliares'!$A$236,"INVESTIMENTO","ERRO - VERIFICAR"))))</f>
        <v/>
      </c>
      <c r="S504" s="64" t="str">
        <f t="shared" si="15"/>
        <v/>
      </c>
    </row>
    <row r="505" spans="17:19" x14ac:dyDescent="0.25">
      <c r="Q505" s="51" t="str">
        <f t="shared" si="14"/>
        <v/>
      </c>
      <c r="R505" s="51" t="str">
        <f>IF(M505="","",IF(AND(M505&lt;&gt;'Tabelas auxiliares'!$B$236,M505&lt;&gt;'Tabelas auxiliares'!$B$237,M505&lt;&gt;'Tabelas auxiliares'!$C$236,M505&lt;&gt;'Tabelas auxiliares'!$C$237,M505&lt;&gt;'Tabelas auxiliares'!$D$236),"FOLHA DE PESSOAL",IF(Q505='Tabelas auxiliares'!$A$237,"CUSTEIO",IF(Q505='Tabelas auxiliares'!$A$236,"INVESTIMENTO","ERRO - VERIFICAR"))))</f>
        <v/>
      </c>
      <c r="S505" s="64" t="str">
        <f t="shared" si="15"/>
        <v/>
      </c>
    </row>
    <row r="506" spans="17:19" x14ac:dyDescent="0.25">
      <c r="Q506" s="51" t="str">
        <f t="shared" si="14"/>
        <v/>
      </c>
      <c r="R506" s="51" t="str">
        <f>IF(M506="","",IF(AND(M506&lt;&gt;'Tabelas auxiliares'!$B$236,M506&lt;&gt;'Tabelas auxiliares'!$B$237,M506&lt;&gt;'Tabelas auxiliares'!$C$236,M506&lt;&gt;'Tabelas auxiliares'!$C$237,M506&lt;&gt;'Tabelas auxiliares'!$D$236),"FOLHA DE PESSOAL",IF(Q506='Tabelas auxiliares'!$A$237,"CUSTEIO",IF(Q506='Tabelas auxiliares'!$A$236,"INVESTIMENTO","ERRO - VERIFICAR"))))</f>
        <v/>
      </c>
      <c r="S506" s="64" t="str">
        <f t="shared" si="15"/>
        <v/>
      </c>
    </row>
    <row r="507" spans="17:19" x14ac:dyDescent="0.25">
      <c r="Q507" s="51" t="str">
        <f t="shared" si="14"/>
        <v/>
      </c>
      <c r="R507" s="51" t="str">
        <f>IF(M507="","",IF(AND(M507&lt;&gt;'Tabelas auxiliares'!$B$236,M507&lt;&gt;'Tabelas auxiliares'!$B$237,M507&lt;&gt;'Tabelas auxiliares'!$C$236,M507&lt;&gt;'Tabelas auxiliares'!$C$237,M507&lt;&gt;'Tabelas auxiliares'!$D$236),"FOLHA DE PESSOAL",IF(Q507='Tabelas auxiliares'!$A$237,"CUSTEIO",IF(Q507='Tabelas auxiliares'!$A$236,"INVESTIMENTO","ERRO - VERIFICAR"))))</f>
        <v/>
      </c>
      <c r="S507" s="64" t="str">
        <f t="shared" si="15"/>
        <v/>
      </c>
    </row>
    <row r="508" spans="17:19" x14ac:dyDescent="0.25">
      <c r="Q508" s="51" t="str">
        <f t="shared" si="14"/>
        <v/>
      </c>
      <c r="R508" s="51" t="str">
        <f>IF(M508="","",IF(AND(M508&lt;&gt;'Tabelas auxiliares'!$B$236,M508&lt;&gt;'Tabelas auxiliares'!$B$237,M508&lt;&gt;'Tabelas auxiliares'!$C$236,M508&lt;&gt;'Tabelas auxiliares'!$C$237,M508&lt;&gt;'Tabelas auxiliares'!$D$236),"FOLHA DE PESSOAL",IF(Q508='Tabelas auxiliares'!$A$237,"CUSTEIO",IF(Q508='Tabelas auxiliares'!$A$236,"INVESTIMENTO","ERRO - VERIFICAR"))))</f>
        <v/>
      </c>
      <c r="S508" s="64" t="str">
        <f t="shared" si="15"/>
        <v/>
      </c>
    </row>
    <row r="509" spans="17:19" x14ac:dyDescent="0.25">
      <c r="Q509" s="51" t="str">
        <f t="shared" si="14"/>
        <v/>
      </c>
      <c r="R509" s="51" t="str">
        <f>IF(M509="","",IF(AND(M509&lt;&gt;'Tabelas auxiliares'!$B$236,M509&lt;&gt;'Tabelas auxiliares'!$B$237,M509&lt;&gt;'Tabelas auxiliares'!$C$236,M509&lt;&gt;'Tabelas auxiliares'!$C$237,M509&lt;&gt;'Tabelas auxiliares'!$D$236),"FOLHA DE PESSOAL",IF(Q509='Tabelas auxiliares'!$A$237,"CUSTEIO",IF(Q509='Tabelas auxiliares'!$A$236,"INVESTIMENTO","ERRO - VERIFICAR"))))</f>
        <v/>
      </c>
      <c r="S509" s="64" t="str">
        <f t="shared" si="15"/>
        <v/>
      </c>
    </row>
    <row r="510" spans="17:19" x14ac:dyDescent="0.25">
      <c r="Q510" s="51" t="str">
        <f t="shared" si="14"/>
        <v/>
      </c>
      <c r="R510" s="51" t="str">
        <f>IF(M510="","",IF(AND(M510&lt;&gt;'Tabelas auxiliares'!$B$236,M510&lt;&gt;'Tabelas auxiliares'!$B$237,M510&lt;&gt;'Tabelas auxiliares'!$C$236,M510&lt;&gt;'Tabelas auxiliares'!$C$237,M510&lt;&gt;'Tabelas auxiliares'!$D$236),"FOLHA DE PESSOAL",IF(Q510='Tabelas auxiliares'!$A$237,"CUSTEIO",IF(Q510='Tabelas auxiliares'!$A$236,"INVESTIMENTO","ERRO - VERIFICAR"))))</f>
        <v/>
      </c>
      <c r="S510" s="64" t="str">
        <f t="shared" si="15"/>
        <v/>
      </c>
    </row>
    <row r="511" spans="17:19" x14ac:dyDescent="0.25">
      <c r="Q511" s="51" t="str">
        <f t="shared" si="14"/>
        <v/>
      </c>
      <c r="R511" s="51" t="str">
        <f>IF(M511="","",IF(AND(M511&lt;&gt;'Tabelas auxiliares'!$B$236,M511&lt;&gt;'Tabelas auxiliares'!$B$237,M511&lt;&gt;'Tabelas auxiliares'!$C$236,M511&lt;&gt;'Tabelas auxiliares'!$C$237,M511&lt;&gt;'Tabelas auxiliares'!$D$236),"FOLHA DE PESSOAL",IF(Q511='Tabelas auxiliares'!$A$237,"CUSTEIO",IF(Q511='Tabelas auxiliares'!$A$236,"INVESTIMENTO","ERRO - VERIFICAR"))))</f>
        <v/>
      </c>
      <c r="S511" s="64" t="str">
        <f t="shared" si="15"/>
        <v/>
      </c>
    </row>
    <row r="512" spans="17:19" x14ac:dyDescent="0.25">
      <c r="Q512" s="51" t="str">
        <f t="shared" si="14"/>
        <v/>
      </c>
      <c r="R512" s="51" t="str">
        <f>IF(M512="","",IF(AND(M512&lt;&gt;'Tabelas auxiliares'!$B$236,M512&lt;&gt;'Tabelas auxiliares'!$B$237,M512&lt;&gt;'Tabelas auxiliares'!$C$236,M512&lt;&gt;'Tabelas auxiliares'!$C$237,M512&lt;&gt;'Tabelas auxiliares'!$D$236),"FOLHA DE PESSOAL",IF(Q512='Tabelas auxiliares'!$A$237,"CUSTEIO",IF(Q512='Tabelas auxiliares'!$A$236,"INVESTIMENTO","ERRO - VERIFICAR"))))</f>
        <v/>
      </c>
      <c r="S512" s="64" t="str">
        <f t="shared" si="15"/>
        <v/>
      </c>
    </row>
    <row r="513" spans="17:19" x14ac:dyDescent="0.25">
      <c r="Q513" s="51" t="str">
        <f t="shared" si="14"/>
        <v/>
      </c>
      <c r="R513" s="51" t="str">
        <f>IF(M513="","",IF(AND(M513&lt;&gt;'Tabelas auxiliares'!$B$236,M513&lt;&gt;'Tabelas auxiliares'!$B$237,M513&lt;&gt;'Tabelas auxiliares'!$C$236,M513&lt;&gt;'Tabelas auxiliares'!$C$237,M513&lt;&gt;'Tabelas auxiliares'!$D$236),"FOLHA DE PESSOAL",IF(Q513='Tabelas auxiliares'!$A$237,"CUSTEIO",IF(Q513='Tabelas auxiliares'!$A$236,"INVESTIMENTO","ERRO - VERIFICAR"))))</f>
        <v/>
      </c>
      <c r="S513" s="64" t="str">
        <f t="shared" si="15"/>
        <v/>
      </c>
    </row>
    <row r="514" spans="17:19" x14ac:dyDescent="0.25">
      <c r="Q514" s="51" t="str">
        <f t="shared" si="14"/>
        <v/>
      </c>
      <c r="R514" s="51" t="str">
        <f>IF(M514="","",IF(AND(M514&lt;&gt;'Tabelas auxiliares'!$B$236,M514&lt;&gt;'Tabelas auxiliares'!$B$237,M514&lt;&gt;'Tabelas auxiliares'!$C$236,M514&lt;&gt;'Tabelas auxiliares'!$C$237,M514&lt;&gt;'Tabelas auxiliares'!$D$236),"FOLHA DE PESSOAL",IF(Q514='Tabelas auxiliares'!$A$237,"CUSTEIO",IF(Q514='Tabelas auxiliares'!$A$236,"INVESTIMENTO","ERRO - VERIFICAR"))))</f>
        <v/>
      </c>
      <c r="S514" s="64" t="str">
        <f t="shared" si="15"/>
        <v/>
      </c>
    </row>
    <row r="515" spans="17:19" x14ac:dyDescent="0.25">
      <c r="Q515" s="51" t="str">
        <f t="shared" si="14"/>
        <v/>
      </c>
      <c r="R515" s="51" t="str">
        <f>IF(M515="","",IF(AND(M515&lt;&gt;'Tabelas auxiliares'!$B$236,M515&lt;&gt;'Tabelas auxiliares'!$B$237,M515&lt;&gt;'Tabelas auxiliares'!$C$236,M515&lt;&gt;'Tabelas auxiliares'!$C$237,M515&lt;&gt;'Tabelas auxiliares'!$D$236),"FOLHA DE PESSOAL",IF(Q515='Tabelas auxiliares'!$A$237,"CUSTEIO",IF(Q515='Tabelas auxiliares'!$A$236,"INVESTIMENTO","ERRO - VERIFICAR"))))</f>
        <v/>
      </c>
      <c r="S515" s="64" t="str">
        <f t="shared" si="15"/>
        <v/>
      </c>
    </row>
    <row r="516" spans="17:19" x14ac:dyDescent="0.25">
      <c r="Q516" s="51" t="str">
        <f t="shared" ref="Q516:Q579" si="16">LEFT(O516,1)</f>
        <v/>
      </c>
      <c r="R516" s="51" t="str">
        <f>IF(M516="","",IF(AND(M516&lt;&gt;'Tabelas auxiliares'!$B$236,M516&lt;&gt;'Tabelas auxiliares'!$B$237,M516&lt;&gt;'Tabelas auxiliares'!$C$236,M516&lt;&gt;'Tabelas auxiliares'!$C$237,M516&lt;&gt;'Tabelas auxiliares'!$D$236),"FOLHA DE PESSOAL",IF(Q516='Tabelas auxiliares'!$A$237,"CUSTEIO",IF(Q516='Tabelas auxiliares'!$A$236,"INVESTIMENTO","ERRO - VERIFICAR"))))</f>
        <v/>
      </c>
      <c r="S516" s="64" t="str">
        <f t="shared" si="15"/>
        <v/>
      </c>
    </row>
    <row r="517" spans="17:19" x14ac:dyDescent="0.25">
      <c r="Q517" s="51" t="str">
        <f t="shared" si="16"/>
        <v/>
      </c>
      <c r="R517" s="51" t="str">
        <f>IF(M517="","",IF(AND(M517&lt;&gt;'Tabelas auxiliares'!$B$236,M517&lt;&gt;'Tabelas auxiliares'!$B$237,M517&lt;&gt;'Tabelas auxiliares'!$C$236,M517&lt;&gt;'Tabelas auxiliares'!$C$237,M517&lt;&gt;'Tabelas auxiliares'!$D$236),"FOLHA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IF(M518="","",IF(AND(M518&lt;&gt;'Tabelas auxiliares'!$B$236,M518&lt;&gt;'Tabelas auxiliares'!$B$237,M518&lt;&gt;'Tabelas auxiliares'!$C$236,M518&lt;&gt;'Tabelas auxiliares'!$C$237,M518&lt;&gt;'Tabelas auxiliares'!$D$236),"FOLHA DE PESSOAL",IF(Q518='Tabelas auxiliares'!$A$237,"CUSTEIO",IF(Q518='Tabelas auxiliares'!$A$236,"INVESTIMENTO","ERRO - VERIFICAR"))))</f>
        <v/>
      </c>
      <c r="S518" s="64" t="str">
        <f t="shared" si="17"/>
        <v/>
      </c>
    </row>
    <row r="519" spans="17:19" x14ac:dyDescent="0.25">
      <c r="Q519" s="51" t="str">
        <f t="shared" si="16"/>
        <v/>
      </c>
      <c r="R519" s="51" t="str">
        <f>IF(M519="","",IF(AND(M519&lt;&gt;'Tabelas auxiliares'!$B$236,M519&lt;&gt;'Tabelas auxiliares'!$B$237,M519&lt;&gt;'Tabelas auxiliares'!$C$236,M519&lt;&gt;'Tabelas auxiliares'!$C$237,M519&lt;&gt;'Tabelas auxiliares'!$D$236),"FOLHA DE PESSOAL",IF(Q519='Tabelas auxiliares'!$A$237,"CUSTEIO",IF(Q519='Tabelas auxiliares'!$A$236,"INVESTIMENTO","ERRO - VERIFICAR"))))</f>
        <v/>
      </c>
      <c r="S519" s="64" t="str">
        <f t="shared" si="17"/>
        <v/>
      </c>
    </row>
    <row r="520" spans="17:19" x14ac:dyDescent="0.25">
      <c r="Q520" s="51" t="str">
        <f t="shared" si="16"/>
        <v/>
      </c>
      <c r="R520" s="51" t="str">
        <f>IF(M520="","",IF(AND(M520&lt;&gt;'Tabelas auxiliares'!$B$236,M520&lt;&gt;'Tabelas auxiliares'!$B$237,M520&lt;&gt;'Tabelas auxiliares'!$C$236,M520&lt;&gt;'Tabelas auxiliares'!$C$237,M520&lt;&gt;'Tabelas auxiliares'!$D$236),"FOLHA DE PESSOAL",IF(Q520='Tabelas auxiliares'!$A$237,"CUSTEIO",IF(Q520='Tabelas auxiliares'!$A$236,"INVESTIMENTO","ERRO - VERIFICAR"))))</f>
        <v/>
      </c>
      <c r="S520" s="64" t="str">
        <f t="shared" si="17"/>
        <v/>
      </c>
    </row>
    <row r="521" spans="17:19" x14ac:dyDescent="0.25">
      <c r="Q521" s="51" t="str">
        <f t="shared" si="16"/>
        <v/>
      </c>
      <c r="R521" s="51" t="str">
        <f>IF(M521="","",IF(AND(M521&lt;&gt;'Tabelas auxiliares'!$B$236,M521&lt;&gt;'Tabelas auxiliares'!$B$237,M521&lt;&gt;'Tabelas auxiliares'!$C$236,M521&lt;&gt;'Tabelas auxiliares'!$C$237,M521&lt;&gt;'Tabelas auxiliares'!$D$236),"FOLHA DE PESSOAL",IF(Q521='Tabelas auxiliares'!$A$237,"CUSTEIO",IF(Q521='Tabelas auxiliares'!$A$236,"INVESTIMENTO","ERRO - VERIFICAR"))))</f>
        <v/>
      </c>
      <c r="S521" s="64" t="str">
        <f t="shared" si="17"/>
        <v/>
      </c>
    </row>
    <row r="522" spans="17:19" x14ac:dyDescent="0.25">
      <c r="Q522" s="51" t="str">
        <f t="shared" si="16"/>
        <v/>
      </c>
      <c r="R522" s="51" t="str">
        <f>IF(M522="","",IF(AND(M522&lt;&gt;'Tabelas auxiliares'!$B$236,M522&lt;&gt;'Tabelas auxiliares'!$B$237,M522&lt;&gt;'Tabelas auxiliares'!$C$236,M522&lt;&gt;'Tabelas auxiliares'!$C$237,M522&lt;&gt;'Tabelas auxiliares'!$D$236),"FOLHA DE PESSOAL",IF(Q522='Tabelas auxiliares'!$A$237,"CUSTEIO",IF(Q522='Tabelas auxiliares'!$A$236,"INVESTIMENTO","ERRO - VERIFICAR"))))</f>
        <v/>
      </c>
      <c r="S522" s="64" t="str">
        <f t="shared" si="17"/>
        <v/>
      </c>
    </row>
    <row r="523" spans="17:19" x14ac:dyDescent="0.25">
      <c r="Q523" s="51" t="str">
        <f t="shared" si="16"/>
        <v/>
      </c>
      <c r="R523" s="51" t="str">
        <f>IF(M523="","",IF(AND(M523&lt;&gt;'Tabelas auxiliares'!$B$236,M523&lt;&gt;'Tabelas auxiliares'!$B$237,M523&lt;&gt;'Tabelas auxiliares'!$C$236,M523&lt;&gt;'Tabelas auxiliares'!$C$237,M523&lt;&gt;'Tabelas auxiliares'!$D$236),"FOLHA DE PESSOAL",IF(Q523='Tabelas auxiliares'!$A$237,"CUSTEIO",IF(Q523='Tabelas auxiliares'!$A$236,"INVESTIMENTO","ERRO - VERIFICAR"))))</f>
        <v/>
      </c>
      <c r="S523" s="64" t="str">
        <f t="shared" si="17"/>
        <v/>
      </c>
    </row>
    <row r="524" spans="17:19" x14ac:dyDescent="0.25">
      <c r="Q524" s="51" t="str">
        <f t="shared" si="16"/>
        <v/>
      </c>
      <c r="R524" s="51" t="str">
        <f>IF(M524="","",IF(AND(M524&lt;&gt;'Tabelas auxiliares'!$B$236,M524&lt;&gt;'Tabelas auxiliares'!$B$237,M524&lt;&gt;'Tabelas auxiliares'!$C$236,M524&lt;&gt;'Tabelas auxiliares'!$C$237,M524&lt;&gt;'Tabelas auxiliares'!$D$236),"FOLHA DE PESSOAL",IF(Q524='Tabelas auxiliares'!$A$237,"CUSTEIO",IF(Q524='Tabelas auxiliares'!$A$236,"INVESTIMENTO","ERRO - VERIFICAR"))))</f>
        <v/>
      </c>
      <c r="S524" s="64" t="str">
        <f t="shared" si="17"/>
        <v/>
      </c>
    </row>
    <row r="525" spans="17:19" x14ac:dyDescent="0.25">
      <c r="Q525" s="51" t="str">
        <f t="shared" si="16"/>
        <v/>
      </c>
      <c r="R525" s="51" t="str">
        <f>IF(M525="","",IF(AND(M525&lt;&gt;'Tabelas auxiliares'!$B$236,M525&lt;&gt;'Tabelas auxiliares'!$B$237,M525&lt;&gt;'Tabelas auxiliares'!$C$236,M525&lt;&gt;'Tabelas auxiliares'!$C$237,M525&lt;&gt;'Tabelas auxiliares'!$D$236),"FOLHA DE PESSOAL",IF(Q525='Tabelas auxiliares'!$A$237,"CUSTEIO",IF(Q525='Tabelas auxiliares'!$A$236,"INVESTIMENTO","ERRO - VERIFICAR"))))</f>
        <v/>
      </c>
      <c r="S525" s="64" t="str">
        <f t="shared" si="17"/>
        <v/>
      </c>
    </row>
    <row r="526" spans="17:19" x14ac:dyDescent="0.25">
      <c r="Q526" s="51" t="str">
        <f t="shared" si="16"/>
        <v/>
      </c>
      <c r="R526" s="51" t="str">
        <f>IF(M526="","",IF(AND(M526&lt;&gt;'Tabelas auxiliares'!$B$236,M526&lt;&gt;'Tabelas auxiliares'!$B$237,M526&lt;&gt;'Tabelas auxiliares'!$C$236,M526&lt;&gt;'Tabelas auxiliares'!$C$237,M526&lt;&gt;'Tabelas auxiliares'!$D$236),"FOLHA DE PESSOAL",IF(Q526='Tabelas auxiliares'!$A$237,"CUSTEIO",IF(Q526='Tabelas auxiliares'!$A$236,"INVESTIMENTO","ERRO - VERIFICAR"))))</f>
        <v/>
      </c>
      <c r="S526" s="64" t="str">
        <f t="shared" si="17"/>
        <v/>
      </c>
    </row>
    <row r="527" spans="17:19" x14ac:dyDescent="0.25">
      <c r="Q527" s="51" t="str">
        <f t="shared" si="16"/>
        <v/>
      </c>
      <c r="R527" s="51" t="str">
        <f>IF(M527="","",IF(AND(M527&lt;&gt;'Tabelas auxiliares'!$B$236,M527&lt;&gt;'Tabelas auxiliares'!$B$237,M527&lt;&gt;'Tabelas auxiliares'!$C$236,M527&lt;&gt;'Tabelas auxiliares'!$C$237,M527&lt;&gt;'Tabelas auxiliares'!$D$236),"FOLHA DE PESSOAL",IF(Q527='Tabelas auxiliares'!$A$237,"CUSTEIO",IF(Q527='Tabelas auxiliares'!$A$236,"INVESTIMENTO","ERRO - VERIFICAR"))))</f>
        <v/>
      </c>
      <c r="S527" s="64" t="str">
        <f t="shared" si="17"/>
        <v/>
      </c>
    </row>
    <row r="528" spans="17:19" x14ac:dyDescent="0.25">
      <c r="Q528" s="51" t="str">
        <f t="shared" si="16"/>
        <v/>
      </c>
      <c r="R528" s="51" t="str">
        <f>IF(M528="","",IF(AND(M528&lt;&gt;'Tabelas auxiliares'!$B$236,M528&lt;&gt;'Tabelas auxiliares'!$B$237,M528&lt;&gt;'Tabelas auxiliares'!$C$236,M528&lt;&gt;'Tabelas auxiliares'!$C$237,M528&lt;&gt;'Tabelas auxiliares'!$D$236),"FOLHA DE PESSOAL",IF(Q528='Tabelas auxiliares'!$A$237,"CUSTEIO",IF(Q528='Tabelas auxiliares'!$A$236,"INVESTIMENTO","ERRO - VERIFICAR"))))</f>
        <v/>
      </c>
      <c r="S528" s="64" t="str">
        <f t="shared" si="17"/>
        <v/>
      </c>
    </row>
    <row r="529" spans="17:19" x14ac:dyDescent="0.25">
      <c r="Q529" s="51" t="str">
        <f t="shared" si="16"/>
        <v/>
      </c>
      <c r="R529" s="51" t="str">
        <f>IF(M529="","",IF(AND(M529&lt;&gt;'Tabelas auxiliares'!$B$236,M529&lt;&gt;'Tabelas auxiliares'!$B$237,M529&lt;&gt;'Tabelas auxiliares'!$C$236,M529&lt;&gt;'Tabelas auxiliares'!$C$237,M529&lt;&gt;'Tabelas auxiliares'!$D$236),"FOLHA DE PESSOAL",IF(Q529='Tabelas auxiliares'!$A$237,"CUSTEIO",IF(Q529='Tabelas auxiliares'!$A$236,"INVESTIMENTO","ERRO - VERIFICAR"))))</f>
        <v/>
      </c>
      <c r="S529" s="64" t="str">
        <f t="shared" si="17"/>
        <v/>
      </c>
    </row>
    <row r="530" spans="17:19" x14ac:dyDescent="0.25">
      <c r="Q530" s="51" t="str">
        <f t="shared" si="16"/>
        <v/>
      </c>
      <c r="R530" s="51" t="str">
        <f>IF(M530="","",IF(AND(M530&lt;&gt;'Tabelas auxiliares'!$B$236,M530&lt;&gt;'Tabelas auxiliares'!$B$237,M530&lt;&gt;'Tabelas auxiliares'!$C$236,M530&lt;&gt;'Tabelas auxiliares'!$C$237,M530&lt;&gt;'Tabelas auxiliares'!$D$236),"FOLHA DE PESSOAL",IF(Q530='Tabelas auxiliares'!$A$237,"CUSTEIO",IF(Q530='Tabelas auxiliares'!$A$236,"INVESTIMENTO","ERRO - VERIFICAR"))))</f>
        <v/>
      </c>
      <c r="S530" s="64" t="str">
        <f t="shared" si="17"/>
        <v/>
      </c>
    </row>
    <row r="531" spans="17:19" x14ac:dyDescent="0.25">
      <c r="Q531" s="51" t="str">
        <f t="shared" si="16"/>
        <v/>
      </c>
      <c r="R531" s="51" t="str">
        <f>IF(M531="","",IF(AND(M531&lt;&gt;'Tabelas auxiliares'!$B$236,M531&lt;&gt;'Tabelas auxiliares'!$B$237,M531&lt;&gt;'Tabelas auxiliares'!$C$236,M531&lt;&gt;'Tabelas auxiliares'!$C$237,M531&lt;&gt;'Tabelas auxiliares'!$D$236),"FOLHA DE PESSOAL",IF(Q531='Tabelas auxiliares'!$A$237,"CUSTEIO",IF(Q531='Tabelas auxiliares'!$A$236,"INVESTIMENTO","ERRO - VERIFICAR"))))</f>
        <v/>
      </c>
      <c r="S531" s="64" t="str">
        <f t="shared" si="17"/>
        <v/>
      </c>
    </row>
    <row r="532" spans="17:19" x14ac:dyDescent="0.25">
      <c r="Q532" s="51" t="str">
        <f t="shared" si="16"/>
        <v/>
      </c>
      <c r="R532" s="51" t="str">
        <f>IF(M532="","",IF(AND(M532&lt;&gt;'Tabelas auxiliares'!$B$236,M532&lt;&gt;'Tabelas auxiliares'!$B$237,M532&lt;&gt;'Tabelas auxiliares'!$C$236,M532&lt;&gt;'Tabelas auxiliares'!$C$237,M532&lt;&gt;'Tabelas auxiliares'!$D$236),"FOLHA DE PESSOAL",IF(Q532='Tabelas auxiliares'!$A$237,"CUSTEIO",IF(Q532='Tabelas auxiliares'!$A$236,"INVESTIMENTO","ERRO - VERIFICAR"))))</f>
        <v/>
      </c>
      <c r="S532" s="64" t="str">
        <f t="shared" si="17"/>
        <v/>
      </c>
    </row>
    <row r="533" spans="17:19" x14ac:dyDescent="0.25">
      <c r="Q533" s="51" t="str">
        <f t="shared" si="16"/>
        <v/>
      </c>
      <c r="R533" s="51" t="str">
        <f>IF(M533="","",IF(AND(M533&lt;&gt;'Tabelas auxiliares'!$B$236,M533&lt;&gt;'Tabelas auxiliares'!$B$237,M533&lt;&gt;'Tabelas auxiliares'!$C$236,M533&lt;&gt;'Tabelas auxiliares'!$C$237,M533&lt;&gt;'Tabelas auxiliares'!$D$236),"FOLHA DE PESSOAL",IF(Q533='Tabelas auxiliares'!$A$237,"CUSTEIO",IF(Q533='Tabelas auxiliares'!$A$236,"INVESTIMENTO","ERRO - VERIFICAR"))))</f>
        <v/>
      </c>
      <c r="S533" s="64" t="str">
        <f t="shared" si="17"/>
        <v/>
      </c>
    </row>
    <row r="534" spans="17:19" x14ac:dyDescent="0.25">
      <c r="Q534" s="51" t="str">
        <f t="shared" si="16"/>
        <v/>
      </c>
      <c r="R534" s="51" t="str">
        <f>IF(M534="","",IF(AND(M534&lt;&gt;'Tabelas auxiliares'!$B$236,M534&lt;&gt;'Tabelas auxiliares'!$B$237,M534&lt;&gt;'Tabelas auxiliares'!$C$236,M534&lt;&gt;'Tabelas auxiliares'!$C$237,M534&lt;&gt;'Tabelas auxiliares'!$D$236),"FOLHA DE PESSOAL",IF(Q534='Tabelas auxiliares'!$A$237,"CUSTEIO",IF(Q534='Tabelas auxiliares'!$A$236,"INVESTIMENTO","ERRO - VERIFICAR"))))</f>
        <v/>
      </c>
      <c r="S534" s="64" t="str">
        <f t="shared" si="17"/>
        <v/>
      </c>
    </row>
    <row r="535" spans="17:19" x14ac:dyDescent="0.25">
      <c r="Q535" s="51" t="str">
        <f t="shared" si="16"/>
        <v/>
      </c>
      <c r="R535" s="51" t="str">
        <f>IF(M535="","",IF(AND(M535&lt;&gt;'Tabelas auxiliares'!$B$236,M535&lt;&gt;'Tabelas auxiliares'!$B$237,M535&lt;&gt;'Tabelas auxiliares'!$C$236,M535&lt;&gt;'Tabelas auxiliares'!$C$237,M535&lt;&gt;'Tabelas auxiliares'!$D$236),"FOLHA DE PESSOAL",IF(Q535='Tabelas auxiliares'!$A$237,"CUSTEIO",IF(Q535='Tabelas auxiliares'!$A$236,"INVESTIMENTO","ERRO - VERIFICAR"))))</f>
        <v/>
      </c>
      <c r="S535" s="64" t="str">
        <f t="shared" si="17"/>
        <v/>
      </c>
    </row>
    <row r="536" spans="17:19" x14ac:dyDescent="0.25">
      <c r="Q536" s="51" t="str">
        <f t="shared" si="16"/>
        <v/>
      </c>
      <c r="R536" s="51" t="str">
        <f>IF(M536="","",IF(AND(M536&lt;&gt;'Tabelas auxiliares'!$B$236,M536&lt;&gt;'Tabelas auxiliares'!$B$237,M536&lt;&gt;'Tabelas auxiliares'!$C$236,M536&lt;&gt;'Tabelas auxiliares'!$C$237,M536&lt;&gt;'Tabelas auxiliares'!$D$236),"FOLHA DE PESSOAL",IF(Q536='Tabelas auxiliares'!$A$237,"CUSTEIO",IF(Q536='Tabelas auxiliares'!$A$236,"INVESTIMENTO","ERRO - VERIFICAR"))))</f>
        <v/>
      </c>
      <c r="S536" s="64" t="str">
        <f t="shared" si="17"/>
        <v/>
      </c>
    </row>
    <row r="537" spans="17:19" x14ac:dyDescent="0.25">
      <c r="Q537" s="51" t="str">
        <f t="shared" si="16"/>
        <v/>
      </c>
      <c r="R537" s="51" t="str">
        <f>IF(M537="","",IF(AND(M537&lt;&gt;'Tabelas auxiliares'!$B$236,M537&lt;&gt;'Tabelas auxiliares'!$B$237,M537&lt;&gt;'Tabelas auxiliares'!$C$236,M537&lt;&gt;'Tabelas auxiliares'!$C$237,M537&lt;&gt;'Tabelas auxiliares'!$D$236),"FOLHA DE PESSOAL",IF(Q537='Tabelas auxiliares'!$A$237,"CUSTEIO",IF(Q537='Tabelas auxiliares'!$A$236,"INVESTIMENTO","ERRO - VERIFICAR"))))</f>
        <v/>
      </c>
      <c r="S537" s="64" t="str">
        <f t="shared" si="17"/>
        <v/>
      </c>
    </row>
    <row r="538" spans="17:19" x14ac:dyDescent="0.25">
      <c r="Q538" s="51" t="str">
        <f t="shared" si="16"/>
        <v/>
      </c>
      <c r="R538" s="51" t="str">
        <f>IF(M538="","",IF(AND(M538&lt;&gt;'Tabelas auxiliares'!$B$236,M538&lt;&gt;'Tabelas auxiliares'!$B$237,M538&lt;&gt;'Tabelas auxiliares'!$C$236,M538&lt;&gt;'Tabelas auxiliares'!$C$237,M538&lt;&gt;'Tabelas auxiliares'!$D$236),"FOLHA DE PESSOAL",IF(Q538='Tabelas auxiliares'!$A$237,"CUSTEIO",IF(Q538='Tabelas auxiliares'!$A$236,"INVESTIMENTO","ERRO - VERIFICAR"))))</f>
        <v/>
      </c>
      <c r="S538" s="64" t="str">
        <f t="shared" si="17"/>
        <v/>
      </c>
    </row>
    <row r="539" spans="17:19" x14ac:dyDescent="0.25">
      <c r="Q539" s="51" t="str">
        <f t="shared" si="16"/>
        <v/>
      </c>
      <c r="R539" s="51" t="str">
        <f>IF(M539="","",IF(AND(M539&lt;&gt;'Tabelas auxiliares'!$B$236,M539&lt;&gt;'Tabelas auxiliares'!$B$237,M539&lt;&gt;'Tabelas auxiliares'!$C$236,M539&lt;&gt;'Tabelas auxiliares'!$C$237,M539&lt;&gt;'Tabelas auxiliares'!$D$236),"FOLHA DE PESSOAL",IF(Q539='Tabelas auxiliares'!$A$237,"CUSTEIO",IF(Q539='Tabelas auxiliares'!$A$236,"INVESTIMENTO","ERRO - VERIFICAR"))))</f>
        <v/>
      </c>
      <c r="S539" s="64" t="str">
        <f t="shared" si="17"/>
        <v/>
      </c>
    </row>
    <row r="540" spans="17:19" x14ac:dyDescent="0.25">
      <c r="Q540" s="51" t="str">
        <f t="shared" si="16"/>
        <v/>
      </c>
      <c r="R540" s="51" t="str">
        <f>IF(M540="","",IF(AND(M540&lt;&gt;'Tabelas auxiliares'!$B$236,M540&lt;&gt;'Tabelas auxiliares'!$B$237,M540&lt;&gt;'Tabelas auxiliares'!$C$236,M540&lt;&gt;'Tabelas auxiliares'!$C$237,M540&lt;&gt;'Tabelas auxiliares'!$D$236),"FOLHA DE PESSOAL",IF(Q540='Tabelas auxiliares'!$A$237,"CUSTEIO",IF(Q540='Tabelas auxiliares'!$A$236,"INVESTIMENTO","ERRO - VERIFICAR"))))</f>
        <v/>
      </c>
      <c r="S540" s="64" t="str">
        <f t="shared" si="17"/>
        <v/>
      </c>
    </row>
    <row r="541" spans="17:19" x14ac:dyDescent="0.25">
      <c r="Q541" s="51" t="str">
        <f t="shared" si="16"/>
        <v/>
      </c>
      <c r="R541" s="51" t="str">
        <f>IF(M541="","",IF(AND(M541&lt;&gt;'Tabelas auxiliares'!$B$236,M541&lt;&gt;'Tabelas auxiliares'!$B$237,M541&lt;&gt;'Tabelas auxiliares'!$C$236,M541&lt;&gt;'Tabelas auxiliares'!$C$237,M541&lt;&gt;'Tabelas auxiliares'!$D$236),"FOLHA DE PESSOAL",IF(Q541='Tabelas auxiliares'!$A$237,"CUSTEIO",IF(Q541='Tabelas auxiliares'!$A$236,"INVESTIMENTO","ERRO - VERIFICAR"))))</f>
        <v/>
      </c>
      <c r="S541" s="64" t="str">
        <f t="shared" si="17"/>
        <v/>
      </c>
    </row>
    <row r="542" spans="17:19" x14ac:dyDescent="0.25">
      <c r="Q542" s="51" t="str">
        <f t="shared" si="16"/>
        <v/>
      </c>
      <c r="R542" s="51" t="str">
        <f>IF(M542="","",IF(AND(M542&lt;&gt;'Tabelas auxiliares'!$B$236,M542&lt;&gt;'Tabelas auxiliares'!$B$237,M542&lt;&gt;'Tabelas auxiliares'!$C$236,M542&lt;&gt;'Tabelas auxiliares'!$C$237,M542&lt;&gt;'Tabelas auxiliares'!$D$236),"FOLHA DE PESSOAL",IF(Q542='Tabelas auxiliares'!$A$237,"CUSTEIO",IF(Q542='Tabelas auxiliares'!$A$236,"INVESTIMENTO","ERRO - VERIFICAR"))))</f>
        <v/>
      </c>
      <c r="S542" s="64" t="str">
        <f t="shared" si="17"/>
        <v/>
      </c>
    </row>
    <row r="543" spans="17:19" x14ac:dyDescent="0.25">
      <c r="Q543" s="51" t="str">
        <f t="shared" si="16"/>
        <v/>
      </c>
      <c r="R543" s="51" t="str">
        <f>IF(M543="","",IF(AND(M543&lt;&gt;'Tabelas auxiliares'!$B$236,M543&lt;&gt;'Tabelas auxiliares'!$B$237,M543&lt;&gt;'Tabelas auxiliares'!$C$236,M543&lt;&gt;'Tabelas auxiliares'!$C$237,M543&lt;&gt;'Tabelas auxiliares'!$D$236),"FOLHA DE PESSOAL",IF(Q543='Tabelas auxiliares'!$A$237,"CUSTEIO",IF(Q543='Tabelas auxiliares'!$A$236,"INVESTIMENTO","ERRO - VERIFICAR"))))</f>
        <v/>
      </c>
      <c r="S543" s="64" t="str">
        <f t="shared" si="17"/>
        <v/>
      </c>
    </row>
    <row r="544" spans="17:19" x14ac:dyDescent="0.25">
      <c r="Q544" s="51" t="str">
        <f t="shared" si="16"/>
        <v/>
      </c>
      <c r="R544" s="51" t="str">
        <f>IF(M544="","",IF(AND(M544&lt;&gt;'Tabelas auxiliares'!$B$236,M544&lt;&gt;'Tabelas auxiliares'!$B$237,M544&lt;&gt;'Tabelas auxiliares'!$C$236,M544&lt;&gt;'Tabelas auxiliares'!$C$237,M544&lt;&gt;'Tabelas auxiliares'!$D$236),"FOLHA DE PESSOAL",IF(Q544='Tabelas auxiliares'!$A$237,"CUSTEIO",IF(Q544='Tabelas auxiliares'!$A$236,"INVESTIMENTO","ERRO - VERIFICAR"))))</f>
        <v/>
      </c>
      <c r="S544" s="64" t="str">
        <f t="shared" si="17"/>
        <v/>
      </c>
    </row>
    <row r="545" spans="17:19" x14ac:dyDescent="0.25">
      <c r="Q545" s="51" t="str">
        <f t="shared" si="16"/>
        <v/>
      </c>
      <c r="R545" s="51" t="str">
        <f>IF(M545="","",IF(AND(M545&lt;&gt;'Tabelas auxiliares'!$B$236,M545&lt;&gt;'Tabelas auxiliares'!$B$237,M545&lt;&gt;'Tabelas auxiliares'!$C$236,M545&lt;&gt;'Tabelas auxiliares'!$C$237,M545&lt;&gt;'Tabelas auxiliares'!$D$236),"FOLHA DE PESSOAL",IF(Q545='Tabelas auxiliares'!$A$237,"CUSTEIO",IF(Q545='Tabelas auxiliares'!$A$236,"INVESTIMENTO","ERRO - VERIFICAR"))))</f>
        <v/>
      </c>
      <c r="S545" s="64" t="str">
        <f t="shared" si="17"/>
        <v/>
      </c>
    </row>
    <row r="546" spans="17:19" x14ac:dyDescent="0.25">
      <c r="Q546" s="51" t="str">
        <f t="shared" si="16"/>
        <v/>
      </c>
      <c r="R546" s="51" t="str">
        <f>IF(M546="","",IF(AND(M546&lt;&gt;'Tabelas auxiliares'!$B$236,M546&lt;&gt;'Tabelas auxiliares'!$B$237,M546&lt;&gt;'Tabelas auxiliares'!$C$236,M546&lt;&gt;'Tabelas auxiliares'!$C$237,M546&lt;&gt;'Tabelas auxiliares'!$D$236),"FOLHA DE PESSOAL",IF(Q546='Tabelas auxiliares'!$A$237,"CUSTEIO",IF(Q546='Tabelas auxiliares'!$A$236,"INVESTIMENTO","ERRO - VERIFICAR"))))</f>
        <v/>
      </c>
      <c r="S546" s="64" t="str">
        <f t="shared" si="17"/>
        <v/>
      </c>
    </row>
    <row r="547" spans="17:19" x14ac:dyDescent="0.25">
      <c r="Q547" s="51" t="str">
        <f t="shared" si="16"/>
        <v/>
      </c>
      <c r="R547" s="51" t="str">
        <f>IF(M547="","",IF(AND(M547&lt;&gt;'Tabelas auxiliares'!$B$236,M547&lt;&gt;'Tabelas auxiliares'!$B$237,M547&lt;&gt;'Tabelas auxiliares'!$C$236,M547&lt;&gt;'Tabelas auxiliares'!$C$237,M547&lt;&gt;'Tabelas auxiliares'!$D$236),"FOLHA DE PESSOAL",IF(Q547='Tabelas auxiliares'!$A$237,"CUSTEIO",IF(Q547='Tabelas auxiliares'!$A$236,"INVESTIMENTO","ERRO - VERIFICAR"))))</f>
        <v/>
      </c>
      <c r="S547" s="64" t="str">
        <f t="shared" si="17"/>
        <v/>
      </c>
    </row>
    <row r="548" spans="17:19" x14ac:dyDescent="0.25">
      <c r="Q548" s="51" t="str">
        <f t="shared" si="16"/>
        <v/>
      </c>
      <c r="R548" s="51" t="str">
        <f>IF(M548="","",IF(AND(M548&lt;&gt;'Tabelas auxiliares'!$B$236,M548&lt;&gt;'Tabelas auxiliares'!$B$237,M548&lt;&gt;'Tabelas auxiliares'!$C$236,M548&lt;&gt;'Tabelas auxiliares'!$C$237,M548&lt;&gt;'Tabelas auxiliares'!$D$236),"FOLHA DE PESSOAL",IF(Q548='Tabelas auxiliares'!$A$237,"CUSTEIO",IF(Q548='Tabelas auxiliares'!$A$236,"INVESTIMENTO","ERRO - VERIFICAR"))))</f>
        <v/>
      </c>
      <c r="S548" s="64" t="str">
        <f t="shared" si="17"/>
        <v/>
      </c>
    </row>
    <row r="549" spans="17:19" x14ac:dyDescent="0.25">
      <c r="Q549" s="51" t="str">
        <f t="shared" si="16"/>
        <v/>
      </c>
      <c r="R549" s="51" t="str">
        <f>IF(M549="","",IF(AND(M549&lt;&gt;'Tabelas auxiliares'!$B$236,M549&lt;&gt;'Tabelas auxiliares'!$B$237,M549&lt;&gt;'Tabelas auxiliares'!$C$236,M549&lt;&gt;'Tabelas auxiliares'!$C$237,M549&lt;&gt;'Tabelas auxiliares'!$D$236),"FOLHA DE PESSOAL",IF(Q549='Tabelas auxiliares'!$A$237,"CUSTEIO",IF(Q549='Tabelas auxiliares'!$A$236,"INVESTIMENTO","ERRO - VERIFICAR"))))</f>
        <v/>
      </c>
      <c r="S549" s="64" t="str">
        <f t="shared" si="17"/>
        <v/>
      </c>
    </row>
    <row r="550" spans="17:19" x14ac:dyDescent="0.25">
      <c r="Q550" s="51" t="str">
        <f t="shared" si="16"/>
        <v/>
      </c>
      <c r="R550" s="51" t="str">
        <f>IF(M550="","",IF(AND(M550&lt;&gt;'Tabelas auxiliares'!$B$236,M550&lt;&gt;'Tabelas auxiliares'!$B$237,M550&lt;&gt;'Tabelas auxiliares'!$C$236,M550&lt;&gt;'Tabelas auxiliares'!$C$237,M550&lt;&gt;'Tabelas auxiliares'!$D$236),"FOLHA DE PESSOAL",IF(Q550='Tabelas auxiliares'!$A$237,"CUSTEIO",IF(Q550='Tabelas auxiliares'!$A$236,"INVESTIMENTO","ERRO - VERIFICAR"))))</f>
        <v/>
      </c>
      <c r="S550" s="64" t="str">
        <f t="shared" si="17"/>
        <v/>
      </c>
    </row>
    <row r="551" spans="17:19" x14ac:dyDescent="0.25">
      <c r="Q551" s="51" t="str">
        <f t="shared" si="16"/>
        <v/>
      </c>
      <c r="R551" s="51" t="str">
        <f>IF(M551="","",IF(AND(M551&lt;&gt;'Tabelas auxiliares'!$B$236,M551&lt;&gt;'Tabelas auxiliares'!$B$237,M551&lt;&gt;'Tabelas auxiliares'!$C$236,M551&lt;&gt;'Tabelas auxiliares'!$C$237,M551&lt;&gt;'Tabelas auxiliares'!$D$236),"FOLHA DE PESSOAL",IF(Q551='Tabelas auxiliares'!$A$237,"CUSTEIO",IF(Q551='Tabelas auxiliares'!$A$236,"INVESTIMENTO","ERRO - VERIFICAR"))))</f>
        <v/>
      </c>
      <c r="S551" s="64" t="str">
        <f t="shared" si="17"/>
        <v/>
      </c>
    </row>
    <row r="552" spans="17:19" x14ac:dyDescent="0.25">
      <c r="Q552" s="51" t="str">
        <f t="shared" si="16"/>
        <v/>
      </c>
      <c r="R552" s="51" t="str">
        <f>IF(M552="","",IF(AND(M552&lt;&gt;'Tabelas auxiliares'!$B$236,M552&lt;&gt;'Tabelas auxiliares'!$B$237,M552&lt;&gt;'Tabelas auxiliares'!$C$236,M552&lt;&gt;'Tabelas auxiliares'!$C$237,M552&lt;&gt;'Tabelas auxiliares'!$D$236),"FOLHA DE PESSOAL",IF(Q552='Tabelas auxiliares'!$A$237,"CUSTEIO",IF(Q552='Tabelas auxiliares'!$A$236,"INVESTIMENTO","ERRO - VERIFICAR"))))</f>
        <v/>
      </c>
      <c r="S552" s="64" t="str">
        <f t="shared" si="17"/>
        <v/>
      </c>
    </row>
    <row r="553" spans="17:19" x14ac:dyDescent="0.25">
      <c r="Q553" s="51" t="str">
        <f t="shared" si="16"/>
        <v/>
      </c>
      <c r="R553" s="51" t="str">
        <f>IF(M553="","",IF(AND(M553&lt;&gt;'Tabelas auxiliares'!$B$236,M553&lt;&gt;'Tabelas auxiliares'!$B$237,M553&lt;&gt;'Tabelas auxiliares'!$C$236,M553&lt;&gt;'Tabelas auxiliares'!$C$237,M553&lt;&gt;'Tabelas auxiliares'!$D$236),"FOLHA DE PESSOAL",IF(Q553='Tabelas auxiliares'!$A$237,"CUSTEIO",IF(Q553='Tabelas auxiliares'!$A$236,"INVESTIMENTO","ERRO - VERIFICAR"))))</f>
        <v/>
      </c>
      <c r="S553" s="64" t="str">
        <f t="shared" si="17"/>
        <v/>
      </c>
    </row>
    <row r="554" spans="17:19" x14ac:dyDescent="0.25">
      <c r="Q554" s="51" t="str">
        <f t="shared" si="16"/>
        <v/>
      </c>
      <c r="R554" s="51" t="str">
        <f>IF(M554="","",IF(AND(M554&lt;&gt;'Tabelas auxiliares'!$B$236,M554&lt;&gt;'Tabelas auxiliares'!$B$237,M554&lt;&gt;'Tabelas auxiliares'!$C$236,M554&lt;&gt;'Tabelas auxiliares'!$C$237,M554&lt;&gt;'Tabelas auxiliares'!$D$236),"FOLHA DE PESSOAL",IF(Q554='Tabelas auxiliares'!$A$237,"CUSTEIO",IF(Q554='Tabelas auxiliares'!$A$236,"INVESTIMENTO","ERRO - VERIFICAR"))))</f>
        <v/>
      </c>
      <c r="S554" s="64" t="str">
        <f t="shared" si="17"/>
        <v/>
      </c>
    </row>
    <row r="555" spans="17:19" x14ac:dyDescent="0.25">
      <c r="Q555" s="51" t="str">
        <f t="shared" si="16"/>
        <v/>
      </c>
      <c r="R555" s="51" t="str">
        <f>IF(M555="","",IF(AND(M555&lt;&gt;'Tabelas auxiliares'!$B$236,M555&lt;&gt;'Tabelas auxiliares'!$B$237,M555&lt;&gt;'Tabelas auxiliares'!$C$236,M555&lt;&gt;'Tabelas auxiliares'!$C$237,M555&lt;&gt;'Tabelas auxiliares'!$D$236),"FOLHA DE PESSOAL",IF(Q555='Tabelas auxiliares'!$A$237,"CUSTEIO",IF(Q555='Tabelas auxiliares'!$A$236,"INVESTIMENTO","ERRO - VERIFICAR"))))</f>
        <v/>
      </c>
      <c r="S555" s="64" t="str">
        <f t="shared" si="17"/>
        <v/>
      </c>
    </row>
    <row r="556" spans="17:19" x14ac:dyDescent="0.25">
      <c r="Q556" s="51" t="str">
        <f t="shared" si="16"/>
        <v/>
      </c>
      <c r="R556" s="51" t="str">
        <f>IF(M556="","",IF(AND(M556&lt;&gt;'Tabelas auxiliares'!$B$236,M556&lt;&gt;'Tabelas auxiliares'!$B$237,M556&lt;&gt;'Tabelas auxiliares'!$C$236,M556&lt;&gt;'Tabelas auxiliares'!$C$237,M556&lt;&gt;'Tabelas auxiliares'!$D$236),"FOLHA DE PESSOAL",IF(Q556='Tabelas auxiliares'!$A$237,"CUSTEIO",IF(Q556='Tabelas auxiliares'!$A$236,"INVESTIMENTO","ERRO - VERIFICAR"))))</f>
        <v/>
      </c>
      <c r="S556" s="64" t="str">
        <f t="shared" si="17"/>
        <v/>
      </c>
    </row>
    <row r="557" spans="17:19" x14ac:dyDescent="0.25">
      <c r="Q557" s="51" t="str">
        <f t="shared" si="16"/>
        <v/>
      </c>
      <c r="R557" s="51" t="str">
        <f>IF(M557="","",IF(AND(M557&lt;&gt;'Tabelas auxiliares'!$B$236,M557&lt;&gt;'Tabelas auxiliares'!$B$237,M557&lt;&gt;'Tabelas auxiliares'!$C$236,M557&lt;&gt;'Tabelas auxiliares'!$C$237,M557&lt;&gt;'Tabelas auxiliares'!$D$236),"FOLHA DE PESSOAL",IF(Q557='Tabelas auxiliares'!$A$237,"CUSTEIO",IF(Q557='Tabelas auxiliares'!$A$236,"INVESTIMENTO","ERRO - VERIFICAR"))))</f>
        <v/>
      </c>
      <c r="S557" s="64" t="str">
        <f t="shared" si="17"/>
        <v/>
      </c>
    </row>
    <row r="558" spans="17:19" x14ac:dyDescent="0.25">
      <c r="Q558" s="51" t="str">
        <f t="shared" si="16"/>
        <v/>
      </c>
      <c r="R558" s="51" t="str">
        <f>IF(M558="","",IF(AND(M558&lt;&gt;'Tabelas auxiliares'!$B$236,M558&lt;&gt;'Tabelas auxiliares'!$B$237,M558&lt;&gt;'Tabelas auxiliares'!$C$236,M558&lt;&gt;'Tabelas auxiliares'!$C$237,M558&lt;&gt;'Tabelas auxiliares'!$D$236),"FOLHA DE PESSOAL",IF(Q558='Tabelas auxiliares'!$A$237,"CUSTEIO",IF(Q558='Tabelas auxiliares'!$A$236,"INVESTIMENTO","ERRO - VERIFICAR"))))</f>
        <v/>
      </c>
      <c r="S558" s="64" t="str">
        <f t="shared" si="17"/>
        <v/>
      </c>
    </row>
    <row r="559" spans="17:19" x14ac:dyDescent="0.25">
      <c r="Q559" s="51" t="str">
        <f t="shared" si="16"/>
        <v/>
      </c>
      <c r="R559" s="51" t="str">
        <f>IF(M559="","",IF(AND(M559&lt;&gt;'Tabelas auxiliares'!$B$236,M559&lt;&gt;'Tabelas auxiliares'!$B$237,M559&lt;&gt;'Tabelas auxiliares'!$C$236,M559&lt;&gt;'Tabelas auxiliares'!$C$237,M559&lt;&gt;'Tabelas auxiliares'!$D$236),"FOLHA DE PESSOAL",IF(Q559='Tabelas auxiliares'!$A$237,"CUSTEIO",IF(Q559='Tabelas auxiliares'!$A$236,"INVESTIMENTO","ERRO - VERIFICAR"))))</f>
        <v/>
      </c>
      <c r="S559" s="64" t="str">
        <f t="shared" si="17"/>
        <v/>
      </c>
    </row>
    <row r="560" spans="17:19" x14ac:dyDescent="0.25">
      <c r="Q560" s="51" t="str">
        <f t="shared" si="16"/>
        <v/>
      </c>
      <c r="R560" s="51" t="str">
        <f>IF(M560="","",IF(AND(M560&lt;&gt;'Tabelas auxiliares'!$B$236,M560&lt;&gt;'Tabelas auxiliares'!$B$237,M560&lt;&gt;'Tabelas auxiliares'!$C$236,M560&lt;&gt;'Tabelas auxiliares'!$C$237,M560&lt;&gt;'Tabelas auxiliares'!$D$236),"FOLHA DE PESSOAL",IF(Q560='Tabelas auxiliares'!$A$237,"CUSTEIO",IF(Q560='Tabelas auxiliares'!$A$236,"INVESTIMENTO","ERRO - VERIFICAR"))))</f>
        <v/>
      </c>
      <c r="S560" s="64" t="str">
        <f t="shared" si="17"/>
        <v/>
      </c>
    </row>
    <row r="561" spans="17:19" x14ac:dyDescent="0.25">
      <c r="Q561" s="51" t="str">
        <f t="shared" si="16"/>
        <v/>
      </c>
      <c r="R561" s="51" t="str">
        <f>IF(M561="","",IF(AND(M561&lt;&gt;'Tabelas auxiliares'!$B$236,M561&lt;&gt;'Tabelas auxiliares'!$B$237,M561&lt;&gt;'Tabelas auxiliares'!$C$236,M561&lt;&gt;'Tabelas auxiliares'!$C$237,M561&lt;&gt;'Tabelas auxiliares'!$D$236),"FOLHA DE PESSOAL",IF(Q561='Tabelas auxiliares'!$A$237,"CUSTEIO",IF(Q561='Tabelas auxiliares'!$A$236,"INVESTIMENTO","ERRO - VERIFICAR"))))</f>
        <v/>
      </c>
      <c r="S561" s="64" t="str">
        <f t="shared" si="17"/>
        <v/>
      </c>
    </row>
    <row r="562" spans="17:19" x14ac:dyDescent="0.25">
      <c r="Q562" s="51" t="str">
        <f t="shared" si="16"/>
        <v/>
      </c>
      <c r="R562" s="51" t="str">
        <f>IF(M562="","",IF(AND(M562&lt;&gt;'Tabelas auxiliares'!$B$236,M562&lt;&gt;'Tabelas auxiliares'!$B$237,M562&lt;&gt;'Tabelas auxiliares'!$C$236,M562&lt;&gt;'Tabelas auxiliares'!$C$237,M562&lt;&gt;'Tabelas auxiliares'!$D$236),"FOLHA DE PESSOAL",IF(Q562='Tabelas auxiliares'!$A$237,"CUSTEIO",IF(Q562='Tabelas auxiliares'!$A$236,"INVESTIMENTO","ERRO - VERIFICAR"))))</f>
        <v/>
      </c>
      <c r="S562" s="64" t="str">
        <f t="shared" si="17"/>
        <v/>
      </c>
    </row>
    <row r="563" spans="17:19" x14ac:dyDescent="0.25">
      <c r="Q563" s="51" t="str">
        <f t="shared" si="16"/>
        <v/>
      </c>
      <c r="R563" s="51" t="str">
        <f>IF(M563="","",IF(AND(M563&lt;&gt;'Tabelas auxiliares'!$B$236,M563&lt;&gt;'Tabelas auxiliares'!$B$237,M563&lt;&gt;'Tabelas auxiliares'!$C$236,M563&lt;&gt;'Tabelas auxiliares'!$C$237,M563&lt;&gt;'Tabelas auxiliares'!$D$236),"FOLHA DE PESSOAL",IF(Q563='Tabelas auxiliares'!$A$237,"CUSTEIO",IF(Q563='Tabelas auxiliares'!$A$236,"INVESTIMENTO","ERRO - VERIFICAR"))))</f>
        <v/>
      </c>
      <c r="S563" s="64" t="str">
        <f t="shared" si="17"/>
        <v/>
      </c>
    </row>
    <row r="564" spans="17:19" x14ac:dyDescent="0.25">
      <c r="Q564" s="51" t="str">
        <f t="shared" si="16"/>
        <v/>
      </c>
      <c r="R564" s="51" t="str">
        <f>IF(M564="","",IF(AND(M564&lt;&gt;'Tabelas auxiliares'!$B$236,M564&lt;&gt;'Tabelas auxiliares'!$B$237,M564&lt;&gt;'Tabelas auxiliares'!$C$236,M564&lt;&gt;'Tabelas auxiliares'!$C$237,M564&lt;&gt;'Tabelas auxiliares'!$D$236),"FOLHA DE PESSOAL",IF(Q564='Tabelas auxiliares'!$A$237,"CUSTEIO",IF(Q564='Tabelas auxiliares'!$A$236,"INVESTIMENTO","ERRO - VERIFICAR"))))</f>
        <v/>
      </c>
      <c r="S564" s="64" t="str">
        <f t="shared" si="17"/>
        <v/>
      </c>
    </row>
    <row r="565" spans="17:19" x14ac:dyDescent="0.25">
      <c r="Q565" s="51" t="str">
        <f t="shared" si="16"/>
        <v/>
      </c>
      <c r="R565" s="51" t="str">
        <f>IF(M565="","",IF(AND(M565&lt;&gt;'Tabelas auxiliares'!$B$236,M565&lt;&gt;'Tabelas auxiliares'!$B$237,M565&lt;&gt;'Tabelas auxiliares'!$C$236,M565&lt;&gt;'Tabelas auxiliares'!$C$237,M565&lt;&gt;'Tabelas auxiliares'!$D$236),"FOLHA DE PESSOAL",IF(Q565='Tabelas auxiliares'!$A$237,"CUSTEIO",IF(Q565='Tabelas auxiliares'!$A$236,"INVESTIMENTO","ERRO - VERIFICAR"))))</f>
        <v/>
      </c>
      <c r="S565" s="64" t="str">
        <f t="shared" si="17"/>
        <v/>
      </c>
    </row>
    <row r="566" spans="17:19" x14ac:dyDescent="0.25">
      <c r="Q566" s="51" t="str">
        <f t="shared" si="16"/>
        <v/>
      </c>
      <c r="R566" s="51" t="str">
        <f>IF(M566="","",IF(AND(M566&lt;&gt;'Tabelas auxiliares'!$B$236,M566&lt;&gt;'Tabelas auxiliares'!$B$237,M566&lt;&gt;'Tabelas auxiliares'!$C$236,M566&lt;&gt;'Tabelas auxiliares'!$C$237,M566&lt;&gt;'Tabelas auxiliares'!$D$236),"FOLHA DE PESSOAL",IF(Q566='Tabelas auxiliares'!$A$237,"CUSTEIO",IF(Q566='Tabelas auxiliares'!$A$236,"INVESTIMENTO","ERRO - VERIFICAR"))))</f>
        <v/>
      </c>
      <c r="S566" s="64" t="str">
        <f t="shared" si="17"/>
        <v/>
      </c>
    </row>
    <row r="567" spans="17:19" x14ac:dyDescent="0.25">
      <c r="Q567" s="51" t="str">
        <f t="shared" si="16"/>
        <v/>
      </c>
      <c r="R567" s="51" t="str">
        <f>IF(M567="","",IF(AND(M567&lt;&gt;'Tabelas auxiliares'!$B$236,M567&lt;&gt;'Tabelas auxiliares'!$B$237,M567&lt;&gt;'Tabelas auxiliares'!$C$236,M567&lt;&gt;'Tabelas auxiliares'!$C$237,M567&lt;&gt;'Tabelas auxiliares'!$D$236),"FOLHA DE PESSOAL",IF(Q567='Tabelas auxiliares'!$A$237,"CUSTEIO",IF(Q567='Tabelas auxiliares'!$A$236,"INVESTIMENTO","ERRO - VERIFICAR"))))</f>
        <v/>
      </c>
      <c r="S567" s="64" t="str">
        <f t="shared" si="17"/>
        <v/>
      </c>
    </row>
    <row r="568" spans="17:19" x14ac:dyDescent="0.25">
      <c r="Q568" s="51" t="str">
        <f t="shared" si="16"/>
        <v/>
      </c>
      <c r="R568" s="51" t="str">
        <f>IF(M568="","",IF(AND(M568&lt;&gt;'Tabelas auxiliares'!$B$236,M568&lt;&gt;'Tabelas auxiliares'!$B$237,M568&lt;&gt;'Tabelas auxiliares'!$C$236,M568&lt;&gt;'Tabelas auxiliares'!$C$237,M568&lt;&gt;'Tabelas auxiliares'!$D$236),"FOLHA DE PESSOAL",IF(Q568='Tabelas auxiliares'!$A$237,"CUSTEIO",IF(Q568='Tabelas auxiliares'!$A$236,"INVESTIMENTO","ERRO - VERIFICAR"))))</f>
        <v/>
      </c>
      <c r="S568" s="64" t="str">
        <f t="shared" si="17"/>
        <v/>
      </c>
    </row>
    <row r="569" spans="17:19" x14ac:dyDescent="0.25">
      <c r="Q569" s="51" t="str">
        <f t="shared" si="16"/>
        <v/>
      </c>
      <c r="R569" s="51" t="str">
        <f>IF(M569="","",IF(AND(M569&lt;&gt;'Tabelas auxiliares'!$B$236,M569&lt;&gt;'Tabelas auxiliares'!$B$237,M569&lt;&gt;'Tabelas auxiliares'!$C$236,M569&lt;&gt;'Tabelas auxiliares'!$C$237,M569&lt;&gt;'Tabelas auxiliares'!$D$236),"FOLHA DE PESSOAL",IF(Q569='Tabelas auxiliares'!$A$237,"CUSTEIO",IF(Q569='Tabelas auxiliares'!$A$236,"INVESTIMENTO","ERRO - VERIFICAR"))))</f>
        <v/>
      </c>
      <c r="S569" s="64" t="str">
        <f t="shared" si="17"/>
        <v/>
      </c>
    </row>
    <row r="570" spans="17:19" x14ac:dyDescent="0.25">
      <c r="Q570" s="51" t="str">
        <f t="shared" si="16"/>
        <v/>
      </c>
      <c r="R570" s="51" t="str">
        <f>IF(M570="","",IF(AND(M570&lt;&gt;'Tabelas auxiliares'!$B$236,M570&lt;&gt;'Tabelas auxiliares'!$B$237,M570&lt;&gt;'Tabelas auxiliares'!$C$236,M570&lt;&gt;'Tabelas auxiliares'!$C$237,M570&lt;&gt;'Tabelas auxiliares'!$D$236),"FOLHA DE PESSOAL",IF(Q570='Tabelas auxiliares'!$A$237,"CUSTEIO",IF(Q570='Tabelas auxiliares'!$A$236,"INVESTIMENTO","ERRO - VERIFICAR"))))</f>
        <v/>
      </c>
      <c r="S570" s="64" t="str">
        <f t="shared" si="17"/>
        <v/>
      </c>
    </row>
    <row r="571" spans="17:19" x14ac:dyDescent="0.25">
      <c r="Q571" s="51" t="str">
        <f t="shared" si="16"/>
        <v/>
      </c>
      <c r="R571" s="51" t="str">
        <f>IF(M571="","",IF(AND(M571&lt;&gt;'Tabelas auxiliares'!$B$236,M571&lt;&gt;'Tabelas auxiliares'!$B$237,M571&lt;&gt;'Tabelas auxiliares'!$C$236,M571&lt;&gt;'Tabelas auxiliares'!$C$237,M571&lt;&gt;'Tabelas auxiliares'!$D$236),"FOLHA DE PESSOAL",IF(Q571='Tabelas auxiliares'!$A$237,"CUSTEIO",IF(Q571='Tabelas auxiliares'!$A$236,"INVESTIMENTO","ERRO - VERIFICAR"))))</f>
        <v/>
      </c>
      <c r="S571" s="64" t="str">
        <f t="shared" si="17"/>
        <v/>
      </c>
    </row>
    <row r="572" spans="17:19" x14ac:dyDescent="0.25">
      <c r="Q572" s="51" t="str">
        <f t="shared" si="16"/>
        <v/>
      </c>
      <c r="R572" s="51" t="str">
        <f>IF(M572="","",IF(AND(M572&lt;&gt;'Tabelas auxiliares'!$B$236,M572&lt;&gt;'Tabelas auxiliares'!$B$237,M572&lt;&gt;'Tabelas auxiliares'!$C$236,M572&lt;&gt;'Tabelas auxiliares'!$C$237,M572&lt;&gt;'Tabelas auxiliares'!$D$236),"FOLHA DE PESSOAL",IF(Q572='Tabelas auxiliares'!$A$237,"CUSTEIO",IF(Q572='Tabelas auxiliares'!$A$236,"INVESTIMENTO","ERRO - VERIFICAR"))))</f>
        <v/>
      </c>
      <c r="S572" s="64" t="str">
        <f t="shared" si="17"/>
        <v/>
      </c>
    </row>
    <row r="573" spans="17:19" x14ac:dyDescent="0.25">
      <c r="Q573" s="51" t="str">
        <f t="shared" si="16"/>
        <v/>
      </c>
      <c r="R573" s="51" t="str">
        <f>IF(M573="","",IF(AND(M573&lt;&gt;'Tabelas auxiliares'!$B$236,M573&lt;&gt;'Tabelas auxiliares'!$B$237,M573&lt;&gt;'Tabelas auxiliares'!$C$236,M573&lt;&gt;'Tabelas auxiliares'!$C$237,M573&lt;&gt;'Tabelas auxiliares'!$D$236),"FOLHA DE PESSOAL",IF(Q573='Tabelas auxiliares'!$A$237,"CUSTEIO",IF(Q573='Tabelas auxiliares'!$A$236,"INVESTIMENTO","ERRO - VERIFICAR"))))</f>
        <v/>
      </c>
      <c r="S573" s="64" t="str">
        <f t="shared" si="17"/>
        <v/>
      </c>
    </row>
    <row r="574" spans="17:19" x14ac:dyDescent="0.25">
      <c r="Q574" s="51" t="str">
        <f t="shared" si="16"/>
        <v/>
      </c>
      <c r="R574" s="51" t="str">
        <f>IF(M574="","",IF(AND(M574&lt;&gt;'Tabelas auxiliares'!$B$236,M574&lt;&gt;'Tabelas auxiliares'!$B$237,M574&lt;&gt;'Tabelas auxiliares'!$C$236,M574&lt;&gt;'Tabelas auxiliares'!$C$237,M574&lt;&gt;'Tabelas auxiliares'!$D$236),"FOLHA DE PESSOAL",IF(Q574='Tabelas auxiliares'!$A$237,"CUSTEIO",IF(Q574='Tabelas auxiliares'!$A$236,"INVESTIMENTO","ERRO - VERIFICAR"))))</f>
        <v/>
      </c>
      <c r="S574" s="64" t="str">
        <f t="shared" si="17"/>
        <v/>
      </c>
    </row>
    <row r="575" spans="17:19" x14ac:dyDescent="0.25">
      <c r="Q575" s="51" t="str">
        <f t="shared" si="16"/>
        <v/>
      </c>
      <c r="R575" s="51" t="str">
        <f>IF(M575="","",IF(AND(M575&lt;&gt;'Tabelas auxiliares'!$B$236,M575&lt;&gt;'Tabelas auxiliares'!$B$237,M575&lt;&gt;'Tabelas auxiliares'!$C$236,M575&lt;&gt;'Tabelas auxiliares'!$C$237,M575&lt;&gt;'Tabelas auxiliares'!$D$236),"FOLHA DE PESSOAL",IF(Q575='Tabelas auxiliares'!$A$237,"CUSTEIO",IF(Q575='Tabelas auxiliares'!$A$236,"INVESTIMENTO","ERRO - VERIFICAR"))))</f>
        <v/>
      </c>
      <c r="S575" s="64" t="str">
        <f t="shared" si="17"/>
        <v/>
      </c>
    </row>
    <row r="576" spans="17:19" x14ac:dyDescent="0.25">
      <c r="Q576" s="51" t="str">
        <f t="shared" si="16"/>
        <v/>
      </c>
      <c r="R576" s="51" t="str">
        <f>IF(M576="","",IF(AND(M576&lt;&gt;'Tabelas auxiliares'!$B$236,M576&lt;&gt;'Tabelas auxiliares'!$B$237,M576&lt;&gt;'Tabelas auxiliares'!$C$236,M576&lt;&gt;'Tabelas auxiliares'!$C$237,M576&lt;&gt;'Tabelas auxiliares'!$D$236),"FOLHA DE PESSOAL",IF(Q576='Tabelas auxiliares'!$A$237,"CUSTEIO",IF(Q576='Tabelas auxiliares'!$A$236,"INVESTIMENTO","ERRO - VERIFICAR"))))</f>
        <v/>
      </c>
      <c r="S576" s="64" t="str">
        <f t="shared" si="17"/>
        <v/>
      </c>
    </row>
    <row r="577" spans="17:19" x14ac:dyDescent="0.25">
      <c r="Q577" s="51" t="str">
        <f t="shared" si="16"/>
        <v/>
      </c>
      <c r="R577" s="51" t="str">
        <f>IF(M577="","",IF(AND(M577&lt;&gt;'Tabelas auxiliares'!$B$236,M577&lt;&gt;'Tabelas auxiliares'!$B$237,M577&lt;&gt;'Tabelas auxiliares'!$C$236,M577&lt;&gt;'Tabelas auxiliares'!$C$237,M577&lt;&gt;'Tabelas auxiliares'!$D$236),"FOLHA DE PESSOAL",IF(Q577='Tabelas auxiliares'!$A$237,"CUSTEIO",IF(Q577='Tabelas auxiliares'!$A$236,"INVESTIMENTO","ERRO - VERIFICAR"))))</f>
        <v/>
      </c>
      <c r="S577" s="64" t="str">
        <f t="shared" si="17"/>
        <v/>
      </c>
    </row>
    <row r="578" spans="17:19" x14ac:dyDescent="0.25">
      <c r="Q578" s="51" t="str">
        <f t="shared" si="16"/>
        <v/>
      </c>
      <c r="R578" s="51" t="str">
        <f>IF(M578="","",IF(AND(M578&lt;&gt;'Tabelas auxiliares'!$B$236,M578&lt;&gt;'Tabelas auxiliares'!$B$237,M578&lt;&gt;'Tabelas auxiliares'!$C$236,M578&lt;&gt;'Tabelas auxiliares'!$C$237,M578&lt;&gt;'Tabelas auxiliares'!$D$236),"FOLHA DE PESSOAL",IF(Q578='Tabelas auxiliares'!$A$237,"CUSTEIO",IF(Q578='Tabelas auxiliares'!$A$236,"INVESTIMENTO","ERRO - VERIFICAR"))))</f>
        <v/>
      </c>
      <c r="S578" s="64" t="str">
        <f t="shared" si="17"/>
        <v/>
      </c>
    </row>
    <row r="579" spans="17:19" x14ac:dyDescent="0.25">
      <c r="Q579" s="51" t="str">
        <f t="shared" si="16"/>
        <v/>
      </c>
      <c r="R579" s="51" t="str">
        <f>IF(M579="","",IF(AND(M579&lt;&gt;'Tabelas auxiliares'!$B$236,M579&lt;&gt;'Tabelas auxiliares'!$B$237,M579&lt;&gt;'Tabelas auxiliares'!$C$236,M579&lt;&gt;'Tabelas auxiliares'!$C$237,M579&lt;&gt;'Tabelas auxiliares'!$D$236),"FOLHA DE PESSOAL",IF(Q579='Tabelas auxiliares'!$A$237,"CUSTEIO",IF(Q579='Tabelas auxiliares'!$A$236,"INVESTIMENTO","ERRO - VERIFICAR"))))</f>
        <v/>
      </c>
      <c r="S579" s="64" t="str">
        <f t="shared" si="17"/>
        <v/>
      </c>
    </row>
    <row r="580" spans="17:19" x14ac:dyDescent="0.25">
      <c r="Q580" s="51" t="str">
        <f t="shared" ref="Q580:Q643" si="18">LEFT(O580,1)</f>
        <v/>
      </c>
      <c r="R580" s="51" t="str">
        <f>IF(M580="","",IF(AND(M580&lt;&gt;'Tabelas auxiliares'!$B$236,M580&lt;&gt;'Tabelas auxiliares'!$B$237,M580&lt;&gt;'Tabelas auxiliares'!$C$236,M580&lt;&gt;'Tabelas auxiliares'!$C$237,M580&lt;&gt;'Tabelas auxiliares'!$D$236),"FOLHA DE PESSOAL",IF(Q580='Tabelas auxiliares'!$A$237,"CUSTEIO",IF(Q580='Tabelas auxiliares'!$A$236,"INVESTIMENTO","ERRO - VERIFICAR"))))</f>
        <v/>
      </c>
      <c r="S580" s="64" t="str">
        <f t="shared" si="17"/>
        <v/>
      </c>
    </row>
    <row r="581" spans="17:19" x14ac:dyDescent="0.25">
      <c r="Q581" s="51" t="str">
        <f t="shared" si="18"/>
        <v/>
      </c>
      <c r="R581" s="51" t="str">
        <f>IF(M581="","",IF(AND(M581&lt;&gt;'Tabelas auxiliares'!$B$236,M581&lt;&gt;'Tabelas auxiliares'!$B$237,M581&lt;&gt;'Tabelas auxiliares'!$C$236,M581&lt;&gt;'Tabelas auxiliares'!$C$237,M581&lt;&gt;'Tabelas auxiliares'!$D$236),"FOLHA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IF(M582="","",IF(AND(M582&lt;&gt;'Tabelas auxiliares'!$B$236,M582&lt;&gt;'Tabelas auxiliares'!$B$237,M582&lt;&gt;'Tabelas auxiliares'!$C$236,M582&lt;&gt;'Tabelas auxiliares'!$C$237,M582&lt;&gt;'Tabelas auxiliares'!$D$236),"FOLHA DE PESSOAL",IF(Q582='Tabelas auxiliares'!$A$237,"CUSTEIO",IF(Q582='Tabelas auxiliares'!$A$236,"INVESTIMENTO","ERRO - VERIFICAR"))))</f>
        <v/>
      </c>
      <c r="S582" s="64" t="str">
        <f t="shared" si="19"/>
        <v/>
      </c>
    </row>
    <row r="583" spans="17:19" x14ac:dyDescent="0.25">
      <c r="Q583" s="51" t="str">
        <f t="shared" si="18"/>
        <v/>
      </c>
      <c r="R583" s="51" t="str">
        <f>IF(M583="","",IF(AND(M583&lt;&gt;'Tabelas auxiliares'!$B$236,M583&lt;&gt;'Tabelas auxiliares'!$B$237,M583&lt;&gt;'Tabelas auxiliares'!$C$236,M583&lt;&gt;'Tabelas auxiliares'!$C$237,M583&lt;&gt;'Tabelas auxiliares'!$D$236),"FOLHA DE PESSOAL",IF(Q583='Tabelas auxiliares'!$A$237,"CUSTEIO",IF(Q583='Tabelas auxiliares'!$A$236,"INVESTIMENTO","ERRO - VERIFICAR"))))</f>
        <v/>
      </c>
      <c r="S583" s="64" t="str">
        <f t="shared" si="19"/>
        <v/>
      </c>
    </row>
    <row r="584" spans="17:19" x14ac:dyDescent="0.25">
      <c r="Q584" s="51" t="str">
        <f t="shared" si="18"/>
        <v/>
      </c>
      <c r="R584" s="51" t="str">
        <f>IF(M584="","",IF(AND(M584&lt;&gt;'Tabelas auxiliares'!$B$236,M584&lt;&gt;'Tabelas auxiliares'!$B$237,M584&lt;&gt;'Tabelas auxiliares'!$C$236,M584&lt;&gt;'Tabelas auxiliares'!$C$237,M584&lt;&gt;'Tabelas auxiliares'!$D$236),"FOLHA DE PESSOAL",IF(Q584='Tabelas auxiliares'!$A$237,"CUSTEIO",IF(Q584='Tabelas auxiliares'!$A$236,"INVESTIMENTO","ERRO - VERIFICAR"))))</f>
        <v/>
      </c>
      <c r="S584" s="64" t="str">
        <f t="shared" si="19"/>
        <v/>
      </c>
    </row>
    <row r="585" spans="17:19" x14ac:dyDescent="0.25">
      <c r="Q585" s="51" t="str">
        <f t="shared" si="18"/>
        <v/>
      </c>
      <c r="R585" s="51" t="str">
        <f>IF(M585="","",IF(AND(M585&lt;&gt;'Tabelas auxiliares'!$B$236,M585&lt;&gt;'Tabelas auxiliares'!$B$237,M585&lt;&gt;'Tabelas auxiliares'!$C$236,M585&lt;&gt;'Tabelas auxiliares'!$C$237,M585&lt;&gt;'Tabelas auxiliares'!$D$236),"FOLHA DE PESSOAL",IF(Q585='Tabelas auxiliares'!$A$237,"CUSTEIO",IF(Q585='Tabelas auxiliares'!$A$236,"INVESTIMENTO","ERRO - VERIFICAR"))))</f>
        <v/>
      </c>
      <c r="S585" s="64" t="str">
        <f t="shared" si="19"/>
        <v/>
      </c>
    </row>
    <row r="586" spans="17:19" x14ac:dyDescent="0.25">
      <c r="Q586" s="51" t="str">
        <f t="shared" si="18"/>
        <v/>
      </c>
      <c r="R586" s="51" t="str">
        <f>IF(M586="","",IF(AND(M586&lt;&gt;'Tabelas auxiliares'!$B$236,M586&lt;&gt;'Tabelas auxiliares'!$B$237,M586&lt;&gt;'Tabelas auxiliares'!$C$236,M586&lt;&gt;'Tabelas auxiliares'!$C$237,M586&lt;&gt;'Tabelas auxiliares'!$D$236),"FOLHA DE PESSOAL",IF(Q586='Tabelas auxiliares'!$A$237,"CUSTEIO",IF(Q586='Tabelas auxiliares'!$A$236,"INVESTIMENTO","ERRO - VERIFICAR"))))</f>
        <v/>
      </c>
      <c r="S586" s="64" t="str">
        <f t="shared" si="19"/>
        <v/>
      </c>
    </row>
    <row r="587" spans="17:19" x14ac:dyDescent="0.25">
      <c r="Q587" s="51" t="str">
        <f t="shared" si="18"/>
        <v/>
      </c>
      <c r="R587" s="51" t="str">
        <f>IF(M587="","",IF(AND(M587&lt;&gt;'Tabelas auxiliares'!$B$236,M587&lt;&gt;'Tabelas auxiliares'!$B$237,M587&lt;&gt;'Tabelas auxiliares'!$C$236,M587&lt;&gt;'Tabelas auxiliares'!$C$237,M587&lt;&gt;'Tabelas auxiliares'!$D$236),"FOLHA DE PESSOAL",IF(Q587='Tabelas auxiliares'!$A$237,"CUSTEIO",IF(Q587='Tabelas auxiliares'!$A$236,"INVESTIMENTO","ERRO - VERIFICAR"))))</f>
        <v/>
      </c>
      <c r="S587" s="64" t="str">
        <f t="shared" si="19"/>
        <v/>
      </c>
    </row>
    <row r="588" spans="17:19" x14ac:dyDescent="0.25">
      <c r="Q588" s="51" t="str">
        <f t="shared" si="18"/>
        <v/>
      </c>
      <c r="R588" s="51" t="str">
        <f>IF(M588="","",IF(AND(M588&lt;&gt;'Tabelas auxiliares'!$B$236,M588&lt;&gt;'Tabelas auxiliares'!$B$237,M588&lt;&gt;'Tabelas auxiliares'!$C$236,M588&lt;&gt;'Tabelas auxiliares'!$C$237,M588&lt;&gt;'Tabelas auxiliares'!$D$236),"FOLHA DE PESSOAL",IF(Q588='Tabelas auxiliares'!$A$237,"CUSTEIO",IF(Q588='Tabelas auxiliares'!$A$236,"INVESTIMENTO","ERRO - VERIFICAR"))))</f>
        <v/>
      </c>
      <c r="S588" s="64" t="str">
        <f t="shared" si="19"/>
        <v/>
      </c>
    </row>
    <row r="589" spans="17:19" x14ac:dyDescent="0.25">
      <c r="Q589" s="51" t="str">
        <f t="shared" si="18"/>
        <v/>
      </c>
      <c r="R589" s="51" t="str">
        <f>IF(M589="","",IF(AND(M589&lt;&gt;'Tabelas auxiliares'!$B$236,M589&lt;&gt;'Tabelas auxiliares'!$B$237,M589&lt;&gt;'Tabelas auxiliares'!$C$236,M589&lt;&gt;'Tabelas auxiliares'!$C$237,M589&lt;&gt;'Tabelas auxiliares'!$D$236),"FOLHA DE PESSOAL",IF(Q589='Tabelas auxiliares'!$A$237,"CUSTEIO",IF(Q589='Tabelas auxiliares'!$A$236,"INVESTIMENTO","ERRO - VERIFICAR"))))</f>
        <v/>
      </c>
      <c r="S589" s="64" t="str">
        <f t="shared" si="19"/>
        <v/>
      </c>
    </row>
    <row r="590" spans="17:19" x14ac:dyDescent="0.25">
      <c r="Q590" s="51" t="str">
        <f t="shared" si="18"/>
        <v/>
      </c>
      <c r="R590" s="51" t="str">
        <f>IF(M590="","",IF(AND(M590&lt;&gt;'Tabelas auxiliares'!$B$236,M590&lt;&gt;'Tabelas auxiliares'!$B$237,M590&lt;&gt;'Tabelas auxiliares'!$C$236,M590&lt;&gt;'Tabelas auxiliares'!$C$237,M590&lt;&gt;'Tabelas auxiliares'!$D$236),"FOLHA DE PESSOAL",IF(Q590='Tabelas auxiliares'!$A$237,"CUSTEIO",IF(Q590='Tabelas auxiliares'!$A$236,"INVESTIMENTO","ERRO - VERIFICAR"))))</f>
        <v/>
      </c>
      <c r="S590" s="64" t="str">
        <f t="shared" si="19"/>
        <v/>
      </c>
    </row>
    <row r="591" spans="17:19" x14ac:dyDescent="0.25">
      <c r="Q591" s="51" t="str">
        <f t="shared" si="18"/>
        <v/>
      </c>
      <c r="R591" s="51" t="str">
        <f>IF(M591="","",IF(AND(M591&lt;&gt;'Tabelas auxiliares'!$B$236,M591&lt;&gt;'Tabelas auxiliares'!$B$237,M591&lt;&gt;'Tabelas auxiliares'!$C$236,M591&lt;&gt;'Tabelas auxiliares'!$C$237,M591&lt;&gt;'Tabelas auxiliares'!$D$236),"FOLHA DE PESSOAL",IF(Q591='Tabelas auxiliares'!$A$237,"CUSTEIO",IF(Q591='Tabelas auxiliares'!$A$236,"INVESTIMENTO","ERRO - VERIFICAR"))))</f>
        <v/>
      </c>
      <c r="S591" s="64" t="str">
        <f t="shared" si="19"/>
        <v/>
      </c>
    </row>
    <row r="592" spans="17:19" x14ac:dyDescent="0.25">
      <c r="Q592" s="51" t="str">
        <f t="shared" si="18"/>
        <v/>
      </c>
      <c r="R592" s="51" t="str">
        <f>IF(M592="","",IF(AND(M592&lt;&gt;'Tabelas auxiliares'!$B$236,M592&lt;&gt;'Tabelas auxiliares'!$B$237,M592&lt;&gt;'Tabelas auxiliares'!$C$236,M592&lt;&gt;'Tabelas auxiliares'!$C$237,M592&lt;&gt;'Tabelas auxiliares'!$D$236),"FOLHA DE PESSOAL",IF(Q592='Tabelas auxiliares'!$A$237,"CUSTEIO",IF(Q592='Tabelas auxiliares'!$A$236,"INVESTIMENTO","ERRO - VERIFICAR"))))</f>
        <v/>
      </c>
      <c r="S592" s="64" t="str">
        <f t="shared" si="19"/>
        <v/>
      </c>
    </row>
    <row r="593" spans="17:19" x14ac:dyDescent="0.25">
      <c r="Q593" s="51" t="str">
        <f t="shared" si="18"/>
        <v/>
      </c>
      <c r="R593" s="51" t="str">
        <f>IF(M593="","",IF(AND(M593&lt;&gt;'Tabelas auxiliares'!$B$236,M593&lt;&gt;'Tabelas auxiliares'!$B$237,M593&lt;&gt;'Tabelas auxiliares'!$C$236,M593&lt;&gt;'Tabelas auxiliares'!$C$237,M593&lt;&gt;'Tabelas auxiliares'!$D$236),"FOLHA DE PESSOAL",IF(Q593='Tabelas auxiliares'!$A$237,"CUSTEIO",IF(Q593='Tabelas auxiliares'!$A$236,"INVESTIMENTO","ERRO - VERIFICAR"))))</f>
        <v/>
      </c>
      <c r="S593" s="64" t="str">
        <f t="shared" si="19"/>
        <v/>
      </c>
    </row>
    <row r="594" spans="17:19" x14ac:dyDescent="0.25">
      <c r="Q594" s="51" t="str">
        <f t="shared" si="18"/>
        <v/>
      </c>
      <c r="R594" s="51" t="str">
        <f>IF(M594="","",IF(AND(M594&lt;&gt;'Tabelas auxiliares'!$B$236,M594&lt;&gt;'Tabelas auxiliares'!$B$237,M594&lt;&gt;'Tabelas auxiliares'!$C$236,M594&lt;&gt;'Tabelas auxiliares'!$C$237,M594&lt;&gt;'Tabelas auxiliares'!$D$236),"FOLHA DE PESSOAL",IF(Q594='Tabelas auxiliares'!$A$237,"CUSTEIO",IF(Q594='Tabelas auxiliares'!$A$236,"INVESTIMENTO","ERRO - VERIFICAR"))))</f>
        <v/>
      </c>
      <c r="S594" s="64" t="str">
        <f t="shared" si="19"/>
        <v/>
      </c>
    </row>
    <row r="595" spans="17:19" x14ac:dyDescent="0.25">
      <c r="Q595" s="51" t="str">
        <f t="shared" si="18"/>
        <v/>
      </c>
      <c r="R595" s="51" t="str">
        <f>IF(M595="","",IF(AND(M595&lt;&gt;'Tabelas auxiliares'!$B$236,M595&lt;&gt;'Tabelas auxiliares'!$B$237,M595&lt;&gt;'Tabelas auxiliares'!$C$236,M595&lt;&gt;'Tabelas auxiliares'!$C$237,M595&lt;&gt;'Tabelas auxiliares'!$D$236),"FOLHA DE PESSOAL",IF(Q595='Tabelas auxiliares'!$A$237,"CUSTEIO",IF(Q595='Tabelas auxiliares'!$A$236,"INVESTIMENTO","ERRO - VERIFICAR"))))</f>
        <v/>
      </c>
      <c r="S595" s="64" t="str">
        <f t="shared" si="19"/>
        <v/>
      </c>
    </row>
    <row r="596" spans="17:19" x14ac:dyDescent="0.25">
      <c r="Q596" s="51" t="str">
        <f t="shared" si="18"/>
        <v/>
      </c>
      <c r="R596" s="51" t="str">
        <f>IF(M596="","",IF(AND(M596&lt;&gt;'Tabelas auxiliares'!$B$236,M596&lt;&gt;'Tabelas auxiliares'!$B$237,M596&lt;&gt;'Tabelas auxiliares'!$C$236,M596&lt;&gt;'Tabelas auxiliares'!$C$237,M596&lt;&gt;'Tabelas auxiliares'!$D$236),"FOLHA DE PESSOAL",IF(Q596='Tabelas auxiliares'!$A$237,"CUSTEIO",IF(Q596='Tabelas auxiliares'!$A$236,"INVESTIMENTO","ERRO - VERIFICAR"))))</f>
        <v/>
      </c>
      <c r="S596" s="64" t="str">
        <f t="shared" si="19"/>
        <v/>
      </c>
    </row>
    <row r="597" spans="17:19" x14ac:dyDescent="0.25">
      <c r="Q597" s="51" t="str">
        <f t="shared" si="18"/>
        <v/>
      </c>
      <c r="R597" s="51" t="str">
        <f>IF(M597="","",IF(AND(M597&lt;&gt;'Tabelas auxiliares'!$B$236,M597&lt;&gt;'Tabelas auxiliares'!$B$237,M597&lt;&gt;'Tabelas auxiliares'!$C$236,M597&lt;&gt;'Tabelas auxiliares'!$C$237,M597&lt;&gt;'Tabelas auxiliares'!$D$236),"FOLHA DE PESSOAL",IF(Q597='Tabelas auxiliares'!$A$237,"CUSTEIO",IF(Q597='Tabelas auxiliares'!$A$236,"INVESTIMENTO","ERRO - VERIFICAR"))))</f>
        <v/>
      </c>
      <c r="S597" s="64" t="str">
        <f t="shared" si="19"/>
        <v/>
      </c>
    </row>
    <row r="598" spans="17:19" x14ac:dyDescent="0.25">
      <c r="Q598" s="51" t="str">
        <f t="shared" si="18"/>
        <v/>
      </c>
      <c r="R598" s="51" t="str">
        <f>IF(M598="","",IF(AND(M598&lt;&gt;'Tabelas auxiliares'!$B$236,M598&lt;&gt;'Tabelas auxiliares'!$B$237,M598&lt;&gt;'Tabelas auxiliares'!$C$236,M598&lt;&gt;'Tabelas auxiliares'!$C$237,M598&lt;&gt;'Tabelas auxiliares'!$D$236),"FOLHA DE PESSOAL",IF(Q598='Tabelas auxiliares'!$A$237,"CUSTEIO",IF(Q598='Tabelas auxiliares'!$A$236,"INVESTIMENTO","ERRO - VERIFICAR"))))</f>
        <v/>
      </c>
      <c r="S598" s="64" t="str">
        <f t="shared" si="19"/>
        <v/>
      </c>
    </row>
    <row r="599" spans="17:19" x14ac:dyDescent="0.25">
      <c r="Q599" s="51" t="str">
        <f t="shared" si="18"/>
        <v/>
      </c>
      <c r="R599" s="51" t="str">
        <f>IF(M599="","",IF(AND(M599&lt;&gt;'Tabelas auxiliares'!$B$236,M599&lt;&gt;'Tabelas auxiliares'!$B$237,M599&lt;&gt;'Tabelas auxiliares'!$C$236,M599&lt;&gt;'Tabelas auxiliares'!$C$237,M599&lt;&gt;'Tabelas auxiliares'!$D$236),"FOLHA DE PESSOAL",IF(Q599='Tabelas auxiliares'!$A$237,"CUSTEIO",IF(Q599='Tabelas auxiliares'!$A$236,"INVESTIMENTO","ERRO - VERIFICAR"))))</f>
        <v/>
      </c>
      <c r="S599" s="64" t="str">
        <f t="shared" si="19"/>
        <v/>
      </c>
    </row>
    <row r="600" spans="17:19" x14ac:dyDescent="0.25">
      <c r="Q600" s="51" t="str">
        <f t="shared" si="18"/>
        <v/>
      </c>
      <c r="R600" s="51" t="str">
        <f>IF(M600="","",IF(AND(M600&lt;&gt;'Tabelas auxiliares'!$B$236,M600&lt;&gt;'Tabelas auxiliares'!$B$237,M600&lt;&gt;'Tabelas auxiliares'!$C$236,M600&lt;&gt;'Tabelas auxiliares'!$C$237,M600&lt;&gt;'Tabelas auxiliares'!$D$236),"FOLHA DE PESSOAL",IF(Q600='Tabelas auxiliares'!$A$237,"CUSTEIO",IF(Q600='Tabelas auxiliares'!$A$236,"INVESTIMENTO","ERRO - VERIFICAR"))))</f>
        <v/>
      </c>
      <c r="S600" s="64" t="str">
        <f t="shared" si="19"/>
        <v/>
      </c>
    </row>
    <row r="601" spans="17:19" x14ac:dyDescent="0.25">
      <c r="Q601" s="51" t="str">
        <f t="shared" si="18"/>
        <v/>
      </c>
      <c r="R601" s="51" t="str">
        <f>IF(M601="","",IF(AND(M601&lt;&gt;'Tabelas auxiliares'!$B$236,M601&lt;&gt;'Tabelas auxiliares'!$B$237,M601&lt;&gt;'Tabelas auxiliares'!$C$236,M601&lt;&gt;'Tabelas auxiliares'!$C$237,M601&lt;&gt;'Tabelas auxiliares'!$D$236),"FOLHA DE PESSOAL",IF(Q601='Tabelas auxiliares'!$A$237,"CUSTEIO",IF(Q601='Tabelas auxiliares'!$A$236,"INVESTIMENTO","ERRO - VERIFICAR"))))</f>
        <v/>
      </c>
      <c r="S601" s="64" t="str">
        <f t="shared" si="19"/>
        <v/>
      </c>
    </row>
    <row r="602" spans="17:19" x14ac:dyDescent="0.25">
      <c r="Q602" s="51" t="str">
        <f t="shared" si="18"/>
        <v/>
      </c>
      <c r="R602" s="51" t="str">
        <f>IF(M602="","",IF(AND(M602&lt;&gt;'Tabelas auxiliares'!$B$236,M602&lt;&gt;'Tabelas auxiliares'!$B$237,M602&lt;&gt;'Tabelas auxiliares'!$C$236,M602&lt;&gt;'Tabelas auxiliares'!$C$237,M602&lt;&gt;'Tabelas auxiliares'!$D$236),"FOLHA DE PESSOAL",IF(Q602='Tabelas auxiliares'!$A$237,"CUSTEIO",IF(Q602='Tabelas auxiliares'!$A$236,"INVESTIMENTO","ERRO - VERIFICAR"))))</f>
        <v/>
      </c>
      <c r="S602" s="64" t="str">
        <f t="shared" si="19"/>
        <v/>
      </c>
    </row>
    <row r="603" spans="17:19" x14ac:dyDescent="0.25">
      <c r="Q603" s="51" t="str">
        <f t="shared" si="18"/>
        <v/>
      </c>
      <c r="R603" s="51" t="str">
        <f>IF(M603="","",IF(AND(M603&lt;&gt;'Tabelas auxiliares'!$B$236,M603&lt;&gt;'Tabelas auxiliares'!$B$237,M603&lt;&gt;'Tabelas auxiliares'!$C$236,M603&lt;&gt;'Tabelas auxiliares'!$C$237,M603&lt;&gt;'Tabelas auxiliares'!$D$236),"FOLHA DE PESSOAL",IF(Q603='Tabelas auxiliares'!$A$237,"CUSTEIO",IF(Q603='Tabelas auxiliares'!$A$236,"INVESTIMENTO","ERRO - VERIFICAR"))))</f>
        <v/>
      </c>
      <c r="S603" s="64" t="str">
        <f t="shared" si="19"/>
        <v/>
      </c>
    </row>
    <row r="604" spans="17:19" x14ac:dyDescent="0.25">
      <c r="Q604" s="51" t="str">
        <f t="shared" si="18"/>
        <v/>
      </c>
      <c r="R604" s="51" t="str">
        <f>IF(M604="","",IF(AND(M604&lt;&gt;'Tabelas auxiliares'!$B$236,M604&lt;&gt;'Tabelas auxiliares'!$B$237,M604&lt;&gt;'Tabelas auxiliares'!$C$236,M604&lt;&gt;'Tabelas auxiliares'!$C$237,M604&lt;&gt;'Tabelas auxiliares'!$D$236),"FOLHA DE PESSOAL",IF(Q604='Tabelas auxiliares'!$A$237,"CUSTEIO",IF(Q604='Tabelas auxiliares'!$A$236,"INVESTIMENTO","ERRO - VERIFICAR"))))</f>
        <v/>
      </c>
      <c r="S604" s="64" t="str">
        <f t="shared" si="19"/>
        <v/>
      </c>
    </row>
    <row r="605" spans="17:19" x14ac:dyDescent="0.25">
      <c r="Q605" s="51" t="str">
        <f t="shared" si="18"/>
        <v/>
      </c>
      <c r="R605" s="51" t="str">
        <f>IF(M605="","",IF(AND(M605&lt;&gt;'Tabelas auxiliares'!$B$236,M605&lt;&gt;'Tabelas auxiliares'!$B$237,M605&lt;&gt;'Tabelas auxiliares'!$C$236,M605&lt;&gt;'Tabelas auxiliares'!$C$237,M605&lt;&gt;'Tabelas auxiliares'!$D$236),"FOLHA DE PESSOAL",IF(Q605='Tabelas auxiliares'!$A$237,"CUSTEIO",IF(Q605='Tabelas auxiliares'!$A$236,"INVESTIMENTO","ERRO - VERIFICAR"))))</f>
        <v/>
      </c>
      <c r="S605" s="64" t="str">
        <f t="shared" si="19"/>
        <v/>
      </c>
    </row>
    <row r="606" spans="17:19" x14ac:dyDescent="0.25">
      <c r="Q606" s="51" t="str">
        <f t="shared" si="18"/>
        <v/>
      </c>
      <c r="R606" s="51" t="str">
        <f>IF(M606="","",IF(AND(M606&lt;&gt;'Tabelas auxiliares'!$B$236,M606&lt;&gt;'Tabelas auxiliares'!$B$237,M606&lt;&gt;'Tabelas auxiliares'!$C$236,M606&lt;&gt;'Tabelas auxiliares'!$C$237,M606&lt;&gt;'Tabelas auxiliares'!$D$236),"FOLHA DE PESSOAL",IF(Q606='Tabelas auxiliares'!$A$237,"CUSTEIO",IF(Q606='Tabelas auxiliares'!$A$236,"INVESTIMENTO","ERRO - VERIFICAR"))))</f>
        <v/>
      </c>
      <c r="S606" s="64" t="str">
        <f t="shared" si="19"/>
        <v/>
      </c>
    </row>
    <row r="607" spans="17:19" x14ac:dyDescent="0.25">
      <c r="Q607" s="51" t="str">
        <f t="shared" si="18"/>
        <v/>
      </c>
      <c r="R607" s="51" t="str">
        <f>IF(M607="","",IF(AND(M607&lt;&gt;'Tabelas auxiliares'!$B$236,M607&lt;&gt;'Tabelas auxiliares'!$B$237,M607&lt;&gt;'Tabelas auxiliares'!$C$236,M607&lt;&gt;'Tabelas auxiliares'!$C$237,M607&lt;&gt;'Tabelas auxiliares'!$D$236),"FOLHA DE PESSOAL",IF(Q607='Tabelas auxiliares'!$A$237,"CUSTEIO",IF(Q607='Tabelas auxiliares'!$A$236,"INVESTIMENTO","ERRO - VERIFICAR"))))</f>
        <v/>
      </c>
      <c r="S607" s="64" t="str">
        <f t="shared" si="19"/>
        <v/>
      </c>
    </row>
    <row r="608" spans="17:19" x14ac:dyDescent="0.25">
      <c r="Q608" s="51" t="str">
        <f t="shared" si="18"/>
        <v/>
      </c>
      <c r="R608" s="51" t="str">
        <f>IF(M608="","",IF(AND(M608&lt;&gt;'Tabelas auxiliares'!$B$236,M608&lt;&gt;'Tabelas auxiliares'!$B$237,M608&lt;&gt;'Tabelas auxiliares'!$C$236,M608&lt;&gt;'Tabelas auxiliares'!$C$237,M608&lt;&gt;'Tabelas auxiliares'!$D$236),"FOLHA DE PESSOAL",IF(Q608='Tabelas auxiliares'!$A$237,"CUSTEIO",IF(Q608='Tabelas auxiliares'!$A$236,"INVESTIMENTO","ERRO - VERIFICAR"))))</f>
        <v/>
      </c>
      <c r="S608" s="64" t="str">
        <f t="shared" si="19"/>
        <v/>
      </c>
    </row>
    <row r="609" spans="17:19" x14ac:dyDescent="0.25">
      <c r="Q609" s="51" t="str">
        <f t="shared" si="18"/>
        <v/>
      </c>
      <c r="R609" s="51" t="str">
        <f>IF(M609="","",IF(AND(M609&lt;&gt;'Tabelas auxiliares'!$B$236,M609&lt;&gt;'Tabelas auxiliares'!$B$237,M609&lt;&gt;'Tabelas auxiliares'!$C$236,M609&lt;&gt;'Tabelas auxiliares'!$C$237,M609&lt;&gt;'Tabelas auxiliares'!$D$236),"FOLHA DE PESSOAL",IF(Q609='Tabelas auxiliares'!$A$237,"CUSTEIO",IF(Q609='Tabelas auxiliares'!$A$236,"INVESTIMENTO","ERRO - VERIFICAR"))))</f>
        <v/>
      </c>
      <c r="S609" s="64" t="str">
        <f t="shared" si="19"/>
        <v/>
      </c>
    </row>
    <row r="610" spans="17:19" x14ac:dyDescent="0.25">
      <c r="Q610" s="51" t="str">
        <f t="shared" si="18"/>
        <v/>
      </c>
      <c r="R610" s="51" t="str">
        <f>IF(M610="","",IF(AND(M610&lt;&gt;'Tabelas auxiliares'!$B$236,M610&lt;&gt;'Tabelas auxiliares'!$B$237,M610&lt;&gt;'Tabelas auxiliares'!$C$236,M610&lt;&gt;'Tabelas auxiliares'!$C$237,M610&lt;&gt;'Tabelas auxiliares'!$D$236),"FOLHA DE PESSOAL",IF(Q610='Tabelas auxiliares'!$A$237,"CUSTEIO",IF(Q610='Tabelas auxiliares'!$A$236,"INVESTIMENTO","ERRO - VERIFICAR"))))</f>
        <v/>
      </c>
      <c r="S610" s="64" t="str">
        <f t="shared" si="19"/>
        <v/>
      </c>
    </row>
    <row r="611" spans="17:19" x14ac:dyDescent="0.25">
      <c r="Q611" s="51" t="str">
        <f t="shared" si="18"/>
        <v/>
      </c>
      <c r="R611" s="51" t="str">
        <f>IF(M611="","",IF(AND(M611&lt;&gt;'Tabelas auxiliares'!$B$236,M611&lt;&gt;'Tabelas auxiliares'!$B$237,M611&lt;&gt;'Tabelas auxiliares'!$C$236,M611&lt;&gt;'Tabelas auxiliares'!$C$237,M611&lt;&gt;'Tabelas auxiliares'!$D$236),"FOLHA DE PESSOAL",IF(Q611='Tabelas auxiliares'!$A$237,"CUSTEIO",IF(Q611='Tabelas auxiliares'!$A$236,"INVESTIMENTO","ERRO - VERIFICAR"))))</f>
        <v/>
      </c>
      <c r="S611" s="64" t="str">
        <f t="shared" si="19"/>
        <v/>
      </c>
    </row>
    <row r="612" spans="17:19" x14ac:dyDescent="0.25">
      <c r="Q612" s="51" t="str">
        <f t="shared" si="18"/>
        <v/>
      </c>
      <c r="R612" s="51" t="str">
        <f>IF(M612="","",IF(AND(M612&lt;&gt;'Tabelas auxiliares'!$B$236,M612&lt;&gt;'Tabelas auxiliares'!$B$237,M612&lt;&gt;'Tabelas auxiliares'!$C$236,M612&lt;&gt;'Tabelas auxiliares'!$C$237,M612&lt;&gt;'Tabelas auxiliares'!$D$236),"FOLHA DE PESSOAL",IF(Q612='Tabelas auxiliares'!$A$237,"CUSTEIO",IF(Q612='Tabelas auxiliares'!$A$236,"INVESTIMENTO","ERRO - VERIFICAR"))))</f>
        <v/>
      </c>
      <c r="S612" s="64" t="str">
        <f t="shared" si="19"/>
        <v/>
      </c>
    </row>
    <row r="613" spans="17:19" x14ac:dyDescent="0.25">
      <c r="Q613" s="51" t="str">
        <f t="shared" si="18"/>
        <v/>
      </c>
      <c r="R613" s="51" t="str">
        <f>IF(M613="","",IF(AND(M613&lt;&gt;'Tabelas auxiliares'!$B$236,M613&lt;&gt;'Tabelas auxiliares'!$B$237,M613&lt;&gt;'Tabelas auxiliares'!$C$236,M613&lt;&gt;'Tabelas auxiliares'!$C$237,M613&lt;&gt;'Tabelas auxiliares'!$D$236),"FOLHA DE PESSOAL",IF(Q613='Tabelas auxiliares'!$A$237,"CUSTEIO",IF(Q613='Tabelas auxiliares'!$A$236,"INVESTIMENTO","ERRO - VERIFICAR"))))</f>
        <v/>
      </c>
      <c r="S613" s="64" t="str">
        <f t="shared" si="19"/>
        <v/>
      </c>
    </row>
    <row r="614" spans="17:19" x14ac:dyDescent="0.25">
      <c r="Q614" s="51" t="str">
        <f t="shared" si="18"/>
        <v/>
      </c>
      <c r="R614" s="51" t="str">
        <f>IF(M614="","",IF(AND(M614&lt;&gt;'Tabelas auxiliares'!$B$236,M614&lt;&gt;'Tabelas auxiliares'!$B$237,M614&lt;&gt;'Tabelas auxiliares'!$C$236,M614&lt;&gt;'Tabelas auxiliares'!$C$237,M614&lt;&gt;'Tabelas auxiliares'!$D$236),"FOLHA DE PESSOAL",IF(Q614='Tabelas auxiliares'!$A$237,"CUSTEIO",IF(Q614='Tabelas auxiliares'!$A$236,"INVESTIMENTO","ERRO - VERIFICAR"))))</f>
        <v/>
      </c>
      <c r="S614" s="64" t="str">
        <f t="shared" si="19"/>
        <v/>
      </c>
    </row>
    <row r="615" spans="17:19" x14ac:dyDescent="0.25">
      <c r="Q615" s="51" t="str">
        <f t="shared" si="18"/>
        <v/>
      </c>
      <c r="R615" s="51" t="str">
        <f>IF(M615="","",IF(AND(M615&lt;&gt;'Tabelas auxiliares'!$B$236,M615&lt;&gt;'Tabelas auxiliares'!$B$237,M615&lt;&gt;'Tabelas auxiliares'!$C$236,M615&lt;&gt;'Tabelas auxiliares'!$C$237,M615&lt;&gt;'Tabelas auxiliares'!$D$236),"FOLHA DE PESSOAL",IF(Q615='Tabelas auxiliares'!$A$237,"CUSTEIO",IF(Q615='Tabelas auxiliares'!$A$236,"INVESTIMENTO","ERRO - VERIFICAR"))))</f>
        <v/>
      </c>
      <c r="S615" s="64" t="str">
        <f t="shared" si="19"/>
        <v/>
      </c>
    </row>
    <row r="616" spans="17:19" x14ac:dyDescent="0.25">
      <c r="Q616" s="51" t="str">
        <f t="shared" si="18"/>
        <v/>
      </c>
      <c r="R616" s="51" t="str">
        <f>IF(M616="","",IF(AND(M616&lt;&gt;'Tabelas auxiliares'!$B$236,M616&lt;&gt;'Tabelas auxiliares'!$B$237,M616&lt;&gt;'Tabelas auxiliares'!$C$236,M616&lt;&gt;'Tabelas auxiliares'!$C$237,M616&lt;&gt;'Tabelas auxiliares'!$D$236),"FOLHA DE PESSOAL",IF(Q616='Tabelas auxiliares'!$A$237,"CUSTEIO",IF(Q616='Tabelas auxiliares'!$A$236,"INVESTIMENTO","ERRO - VERIFICAR"))))</f>
        <v/>
      </c>
      <c r="S616" s="64" t="str">
        <f t="shared" si="19"/>
        <v/>
      </c>
    </row>
    <row r="617" spans="17:19" x14ac:dyDescent="0.25">
      <c r="Q617" s="51" t="str">
        <f t="shared" si="18"/>
        <v/>
      </c>
      <c r="R617" s="51" t="str">
        <f>IF(M617="","",IF(AND(M617&lt;&gt;'Tabelas auxiliares'!$B$236,M617&lt;&gt;'Tabelas auxiliares'!$B$237,M617&lt;&gt;'Tabelas auxiliares'!$C$236,M617&lt;&gt;'Tabelas auxiliares'!$C$237,M617&lt;&gt;'Tabelas auxiliares'!$D$236),"FOLHA DE PESSOAL",IF(Q617='Tabelas auxiliares'!$A$237,"CUSTEIO",IF(Q617='Tabelas auxiliares'!$A$236,"INVESTIMENTO","ERRO - VERIFICAR"))))</f>
        <v/>
      </c>
      <c r="S617" s="64" t="str">
        <f t="shared" si="19"/>
        <v/>
      </c>
    </row>
    <row r="618" spans="17:19" x14ac:dyDescent="0.25">
      <c r="Q618" s="51" t="str">
        <f t="shared" si="18"/>
        <v/>
      </c>
      <c r="R618" s="51" t="str">
        <f>IF(M618="","",IF(AND(M618&lt;&gt;'Tabelas auxiliares'!$B$236,M618&lt;&gt;'Tabelas auxiliares'!$B$237,M618&lt;&gt;'Tabelas auxiliares'!$C$236,M618&lt;&gt;'Tabelas auxiliares'!$C$237,M618&lt;&gt;'Tabelas auxiliares'!$D$236),"FOLHA DE PESSOAL",IF(Q618='Tabelas auxiliares'!$A$237,"CUSTEIO",IF(Q618='Tabelas auxiliares'!$A$236,"INVESTIMENTO","ERRO - VERIFICAR"))))</f>
        <v/>
      </c>
      <c r="S618" s="64" t="str">
        <f t="shared" si="19"/>
        <v/>
      </c>
    </row>
    <row r="619" spans="17:19" x14ac:dyDescent="0.25">
      <c r="Q619" s="51" t="str">
        <f t="shared" si="18"/>
        <v/>
      </c>
      <c r="R619" s="51" t="str">
        <f>IF(M619="","",IF(AND(M619&lt;&gt;'Tabelas auxiliares'!$B$236,M619&lt;&gt;'Tabelas auxiliares'!$B$237,M619&lt;&gt;'Tabelas auxiliares'!$C$236,M619&lt;&gt;'Tabelas auxiliares'!$C$237,M619&lt;&gt;'Tabelas auxiliares'!$D$236),"FOLHA DE PESSOAL",IF(Q619='Tabelas auxiliares'!$A$237,"CUSTEIO",IF(Q619='Tabelas auxiliares'!$A$236,"INVESTIMENTO","ERRO - VERIFICAR"))))</f>
        <v/>
      </c>
      <c r="S619" s="64" t="str">
        <f t="shared" si="19"/>
        <v/>
      </c>
    </row>
    <row r="620" spans="17:19" x14ac:dyDescent="0.25">
      <c r="Q620" s="51" t="str">
        <f t="shared" si="18"/>
        <v/>
      </c>
      <c r="R620" s="51" t="str">
        <f>IF(M620="","",IF(AND(M620&lt;&gt;'Tabelas auxiliares'!$B$236,M620&lt;&gt;'Tabelas auxiliares'!$B$237,M620&lt;&gt;'Tabelas auxiliares'!$C$236,M620&lt;&gt;'Tabelas auxiliares'!$C$237,M620&lt;&gt;'Tabelas auxiliares'!$D$236),"FOLHA DE PESSOAL",IF(Q620='Tabelas auxiliares'!$A$237,"CUSTEIO",IF(Q620='Tabelas auxiliares'!$A$236,"INVESTIMENTO","ERRO - VERIFICAR"))))</f>
        <v/>
      </c>
      <c r="S620" s="64" t="str">
        <f t="shared" si="19"/>
        <v/>
      </c>
    </row>
    <row r="621" spans="17:19" x14ac:dyDescent="0.25">
      <c r="Q621" s="51" t="str">
        <f t="shared" si="18"/>
        <v/>
      </c>
      <c r="R621" s="51" t="str">
        <f>IF(M621="","",IF(AND(M621&lt;&gt;'Tabelas auxiliares'!$B$236,M621&lt;&gt;'Tabelas auxiliares'!$B$237,M621&lt;&gt;'Tabelas auxiliares'!$C$236,M621&lt;&gt;'Tabelas auxiliares'!$C$237,M621&lt;&gt;'Tabelas auxiliares'!$D$236),"FOLHA DE PESSOAL",IF(Q621='Tabelas auxiliares'!$A$237,"CUSTEIO",IF(Q621='Tabelas auxiliares'!$A$236,"INVESTIMENTO","ERRO - VERIFICAR"))))</f>
        <v/>
      </c>
      <c r="S621" s="64" t="str">
        <f t="shared" si="19"/>
        <v/>
      </c>
    </row>
    <row r="622" spans="17:19" x14ac:dyDescent="0.25">
      <c r="Q622" s="51" t="str">
        <f t="shared" si="18"/>
        <v/>
      </c>
      <c r="R622" s="51" t="str">
        <f>IF(M622="","",IF(AND(M622&lt;&gt;'Tabelas auxiliares'!$B$236,M622&lt;&gt;'Tabelas auxiliares'!$B$237,M622&lt;&gt;'Tabelas auxiliares'!$C$236,M622&lt;&gt;'Tabelas auxiliares'!$C$237,M622&lt;&gt;'Tabelas auxiliares'!$D$236),"FOLHA DE PESSOAL",IF(Q622='Tabelas auxiliares'!$A$237,"CUSTEIO",IF(Q622='Tabelas auxiliares'!$A$236,"INVESTIMENTO","ERRO - VERIFICAR"))))</f>
        <v/>
      </c>
      <c r="S622" s="64" t="str">
        <f t="shared" si="19"/>
        <v/>
      </c>
    </row>
    <row r="623" spans="17:19" x14ac:dyDescent="0.25">
      <c r="Q623" s="51" t="str">
        <f t="shared" si="18"/>
        <v/>
      </c>
      <c r="R623" s="51" t="str">
        <f>IF(M623="","",IF(AND(M623&lt;&gt;'Tabelas auxiliares'!$B$236,M623&lt;&gt;'Tabelas auxiliares'!$B$237,M623&lt;&gt;'Tabelas auxiliares'!$C$236,M623&lt;&gt;'Tabelas auxiliares'!$C$237,M623&lt;&gt;'Tabelas auxiliares'!$D$236),"FOLHA DE PESSOAL",IF(Q623='Tabelas auxiliares'!$A$237,"CUSTEIO",IF(Q623='Tabelas auxiliares'!$A$236,"INVESTIMENTO","ERRO - VERIFICAR"))))</f>
        <v/>
      </c>
      <c r="S623" s="64" t="str">
        <f t="shared" si="19"/>
        <v/>
      </c>
    </row>
    <row r="624" spans="17:19" x14ac:dyDescent="0.25">
      <c r="Q624" s="51" t="str">
        <f t="shared" si="18"/>
        <v/>
      </c>
      <c r="R624" s="51" t="str">
        <f>IF(M624="","",IF(AND(M624&lt;&gt;'Tabelas auxiliares'!$B$236,M624&lt;&gt;'Tabelas auxiliares'!$B$237,M624&lt;&gt;'Tabelas auxiliares'!$C$236,M624&lt;&gt;'Tabelas auxiliares'!$C$237,M624&lt;&gt;'Tabelas auxiliares'!$D$236),"FOLHA DE PESSOAL",IF(Q624='Tabelas auxiliares'!$A$237,"CUSTEIO",IF(Q624='Tabelas auxiliares'!$A$236,"INVESTIMENTO","ERRO - VERIFICAR"))))</f>
        <v/>
      </c>
      <c r="S624" s="64" t="str">
        <f t="shared" si="19"/>
        <v/>
      </c>
    </row>
    <row r="625" spans="17:19" x14ac:dyDescent="0.25">
      <c r="Q625" s="51" t="str">
        <f t="shared" si="18"/>
        <v/>
      </c>
      <c r="R625" s="51" t="str">
        <f>IF(M625="","",IF(AND(M625&lt;&gt;'Tabelas auxiliares'!$B$236,M625&lt;&gt;'Tabelas auxiliares'!$B$237,M625&lt;&gt;'Tabelas auxiliares'!$C$236,M625&lt;&gt;'Tabelas auxiliares'!$C$237,M625&lt;&gt;'Tabelas auxiliares'!$D$236),"FOLHA DE PESSOAL",IF(Q625='Tabelas auxiliares'!$A$237,"CUSTEIO",IF(Q625='Tabelas auxiliares'!$A$236,"INVESTIMENTO","ERRO - VERIFICAR"))))</f>
        <v/>
      </c>
      <c r="S625" s="64" t="str">
        <f t="shared" si="19"/>
        <v/>
      </c>
    </row>
    <row r="626" spans="17:19" x14ac:dyDescent="0.25">
      <c r="Q626" s="51" t="str">
        <f t="shared" si="18"/>
        <v/>
      </c>
      <c r="R626" s="51" t="str">
        <f>IF(M626="","",IF(AND(M626&lt;&gt;'Tabelas auxiliares'!$B$236,M626&lt;&gt;'Tabelas auxiliares'!$B$237,M626&lt;&gt;'Tabelas auxiliares'!$C$236,M626&lt;&gt;'Tabelas auxiliares'!$C$237,M626&lt;&gt;'Tabelas auxiliares'!$D$236),"FOLHA DE PESSOAL",IF(Q626='Tabelas auxiliares'!$A$237,"CUSTEIO",IF(Q626='Tabelas auxiliares'!$A$236,"INVESTIMENTO","ERRO - VERIFICAR"))))</f>
        <v/>
      </c>
      <c r="S626" s="64" t="str">
        <f t="shared" si="19"/>
        <v/>
      </c>
    </row>
    <row r="627" spans="17:19" x14ac:dyDescent="0.25">
      <c r="Q627" s="51" t="str">
        <f t="shared" si="18"/>
        <v/>
      </c>
      <c r="R627" s="51" t="str">
        <f>IF(M627="","",IF(AND(M627&lt;&gt;'Tabelas auxiliares'!$B$236,M627&lt;&gt;'Tabelas auxiliares'!$B$237,M627&lt;&gt;'Tabelas auxiliares'!$C$236,M627&lt;&gt;'Tabelas auxiliares'!$C$237,M627&lt;&gt;'Tabelas auxiliares'!$D$236),"FOLHA DE PESSOAL",IF(Q627='Tabelas auxiliares'!$A$237,"CUSTEIO",IF(Q627='Tabelas auxiliares'!$A$236,"INVESTIMENTO","ERRO - VERIFICAR"))))</f>
        <v/>
      </c>
      <c r="S627" s="64" t="str">
        <f t="shared" si="19"/>
        <v/>
      </c>
    </row>
    <row r="628" spans="17:19" x14ac:dyDescent="0.25">
      <c r="Q628" s="51" t="str">
        <f t="shared" si="18"/>
        <v/>
      </c>
      <c r="R628" s="51" t="str">
        <f>IF(M628="","",IF(AND(M628&lt;&gt;'Tabelas auxiliares'!$B$236,M628&lt;&gt;'Tabelas auxiliares'!$B$237,M628&lt;&gt;'Tabelas auxiliares'!$C$236,M628&lt;&gt;'Tabelas auxiliares'!$C$237,M628&lt;&gt;'Tabelas auxiliares'!$D$236),"FOLHA DE PESSOAL",IF(Q628='Tabelas auxiliares'!$A$237,"CUSTEIO",IF(Q628='Tabelas auxiliares'!$A$236,"INVESTIMENTO","ERRO - VERIFICAR"))))</f>
        <v/>
      </c>
      <c r="S628" s="64" t="str">
        <f t="shared" si="19"/>
        <v/>
      </c>
    </row>
    <row r="629" spans="17:19" x14ac:dyDescent="0.25">
      <c r="Q629" s="51" t="str">
        <f t="shared" si="18"/>
        <v/>
      </c>
      <c r="R629" s="51" t="str">
        <f>IF(M629="","",IF(AND(M629&lt;&gt;'Tabelas auxiliares'!$B$236,M629&lt;&gt;'Tabelas auxiliares'!$B$237,M629&lt;&gt;'Tabelas auxiliares'!$C$236,M629&lt;&gt;'Tabelas auxiliares'!$C$237,M629&lt;&gt;'Tabelas auxiliares'!$D$236),"FOLHA DE PESSOAL",IF(Q629='Tabelas auxiliares'!$A$237,"CUSTEIO",IF(Q629='Tabelas auxiliares'!$A$236,"INVESTIMENTO","ERRO - VERIFICAR"))))</f>
        <v/>
      </c>
      <c r="S629" s="64" t="str">
        <f t="shared" si="19"/>
        <v/>
      </c>
    </row>
    <row r="630" spans="17:19" x14ac:dyDescent="0.25">
      <c r="Q630" s="51" t="str">
        <f t="shared" si="18"/>
        <v/>
      </c>
      <c r="R630" s="51" t="str">
        <f>IF(M630="","",IF(AND(M630&lt;&gt;'Tabelas auxiliares'!$B$236,M630&lt;&gt;'Tabelas auxiliares'!$B$237,M630&lt;&gt;'Tabelas auxiliares'!$C$236,M630&lt;&gt;'Tabelas auxiliares'!$C$237,M630&lt;&gt;'Tabelas auxiliares'!$D$236),"FOLHA DE PESSOAL",IF(Q630='Tabelas auxiliares'!$A$237,"CUSTEIO",IF(Q630='Tabelas auxiliares'!$A$236,"INVESTIMENTO","ERRO - VERIFICAR"))))</f>
        <v/>
      </c>
      <c r="S630" s="64" t="str">
        <f t="shared" si="19"/>
        <v/>
      </c>
    </row>
    <row r="631" spans="17:19" x14ac:dyDescent="0.25">
      <c r="Q631" s="51" t="str">
        <f t="shared" si="18"/>
        <v/>
      </c>
      <c r="R631" s="51" t="str">
        <f>IF(M631="","",IF(AND(M631&lt;&gt;'Tabelas auxiliares'!$B$236,M631&lt;&gt;'Tabelas auxiliares'!$B$237,M631&lt;&gt;'Tabelas auxiliares'!$C$236,M631&lt;&gt;'Tabelas auxiliares'!$C$237,M631&lt;&gt;'Tabelas auxiliares'!$D$236),"FOLHA DE PESSOAL",IF(Q631='Tabelas auxiliares'!$A$237,"CUSTEIO",IF(Q631='Tabelas auxiliares'!$A$236,"INVESTIMENTO","ERRO - VERIFICAR"))))</f>
        <v/>
      </c>
      <c r="S631" s="64" t="str">
        <f t="shared" si="19"/>
        <v/>
      </c>
    </row>
    <row r="632" spans="17:19" x14ac:dyDescent="0.25">
      <c r="Q632" s="51" t="str">
        <f t="shared" si="18"/>
        <v/>
      </c>
      <c r="R632" s="51" t="str">
        <f>IF(M632="","",IF(AND(M632&lt;&gt;'Tabelas auxiliares'!$B$236,M632&lt;&gt;'Tabelas auxiliares'!$B$237,M632&lt;&gt;'Tabelas auxiliares'!$C$236,M632&lt;&gt;'Tabelas auxiliares'!$C$237,M632&lt;&gt;'Tabelas auxiliares'!$D$236),"FOLHA DE PESSOAL",IF(Q632='Tabelas auxiliares'!$A$237,"CUSTEIO",IF(Q632='Tabelas auxiliares'!$A$236,"INVESTIMENTO","ERRO - VERIFICAR"))))</f>
        <v/>
      </c>
      <c r="S632" s="64" t="str">
        <f t="shared" si="19"/>
        <v/>
      </c>
    </row>
    <row r="633" spans="17:19" x14ac:dyDescent="0.25">
      <c r="Q633" s="51" t="str">
        <f t="shared" si="18"/>
        <v/>
      </c>
      <c r="R633" s="51" t="str">
        <f>IF(M633="","",IF(AND(M633&lt;&gt;'Tabelas auxiliares'!$B$236,M633&lt;&gt;'Tabelas auxiliares'!$B$237,M633&lt;&gt;'Tabelas auxiliares'!$C$236,M633&lt;&gt;'Tabelas auxiliares'!$C$237,M633&lt;&gt;'Tabelas auxiliares'!$D$236),"FOLHA DE PESSOAL",IF(Q633='Tabelas auxiliares'!$A$237,"CUSTEIO",IF(Q633='Tabelas auxiliares'!$A$236,"INVESTIMENTO","ERRO - VERIFICAR"))))</f>
        <v/>
      </c>
      <c r="S633" s="64" t="str">
        <f t="shared" si="19"/>
        <v/>
      </c>
    </row>
    <row r="634" spans="17:19" x14ac:dyDescent="0.25">
      <c r="Q634" s="51" t="str">
        <f t="shared" si="18"/>
        <v/>
      </c>
      <c r="R634" s="51" t="str">
        <f>IF(M634="","",IF(AND(M634&lt;&gt;'Tabelas auxiliares'!$B$236,M634&lt;&gt;'Tabelas auxiliares'!$B$237,M634&lt;&gt;'Tabelas auxiliares'!$C$236,M634&lt;&gt;'Tabelas auxiliares'!$C$237,M634&lt;&gt;'Tabelas auxiliares'!$D$236),"FOLHA DE PESSOAL",IF(Q634='Tabelas auxiliares'!$A$237,"CUSTEIO",IF(Q634='Tabelas auxiliares'!$A$236,"INVESTIMENTO","ERRO - VERIFICAR"))))</f>
        <v/>
      </c>
      <c r="S634" s="64" t="str">
        <f t="shared" si="19"/>
        <v/>
      </c>
    </row>
    <row r="635" spans="17:19" x14ac:dyDescent="0.25">
      <c r="Q635" s="51" t="str">
        <f t="shared" si="18"/>
        <v/>
      </c>
      <c r="R635" s="51" t="str">
        <f>IF(M635="","",IF(AND(M635&lt;&gt;'Tabelas auxiliares'!$B$236,M635&lt;&gt;'Tabelas auxiliares'!$B$237,M635&lt;&gt;'Tabelas auxiliares'!$C$236,M635&lt;&gt;'Tabelas auxiliares'!$C$237,M635&lt;&gt;'Tabelas auxiliares'!$D$236),"FOLHA DE PESSOAL",IF(Q635='Tabelas auxiliares'!$A$237,"CUSTEIO",IF(Q635='Tabelas auxiliares'!$A$236,"INVESTIMENTO","ERRO - VERIFICAR"))))</f>
        <v/>
      </c>
      <c r="S635" s="64" t="str">
        <f t="shared" si="19"/>
        <v/>
      </c>
    </row>
    <row r="636" spans="17:19" x14ac:dyDescent="0.25">
      <c r="Q636" s="51" t="str">
        <f t="shared" si="18"/>
        <v/>
      </c>
      <c r="R636" s="51" t="str">
        <f>IF(M636="","",IF(AND(M636&lt;&gt;'Tabelas auxiliares'!$B$236,M636&lt;&gt;'Tabelas auxiliares'!$B$237,M636&lt;&gt;'Tabelas auxiliares'!$C$236,M636&lt;&gt;'Tabelas auxiliares'!$C$237,M636&lt;&gt;'Tabelas auxiliares'!$D$236),"FOLHA DE PESSOAL",IF(Q636='Tabelas auxiliares'!$A$237,"CUSTEIO",IF(Q636='Tabelas auxiliares'!$A$236,"INVESTIMENTO","ERRO - VERIFICAR"))))</f>
        <v/>
      </c>
      <c r="S636" s="64" t="str">
        <f t="shared" si="19"/>
        <v/>
      </c>
    </row>
    <row r="637" spans="17:19" x14ac:dyDescent="0.25">
      <c r="Q637" s="51" t="str">
        <f t="shared" si="18"/>
        <v/>
      </c>
      <c r="R637" s="51" t="str">
        <f>IF(M637="","",IF(AND(M637&lt;&gt;'Tabelas auxiliares'!$B$236,M637&lt;&gt;'Tabelas auxiliares'!$B$237,M637&lt;&gt;'Tabelas auxiliares'!$C$236,M637&lt;&gt;'Tabelas auxiliares'!$C$237,M637&lt;&gt;'Tabelas auxiliares'!$D$236),"FOLHA DE PESSOAL",IF(Q637='Tabelas auxiliares'!$A$237,"CUSTEIO",IF(Q637='Tabelas auxiliares'!$A$236,"INVESTIMENTO","ERRO - VERIFICAR"))))</f>
        <v/>
      </c>
      <c r="S637" s="64" t="str">
        <f t="shared" si="19"/>
        <v/>
      </c>
    </row>
    <row r="638" spans="17:19" x14ac:dyDescent="0.25">
      <c r="Q638" s="51" t="str">
        <f t="shared" si="18"/>
        <v/>
      </c>
      <c r="R638" s="51" t="str">
        <f>IF(M638="","",IF(AND(M638&lt;&gt;'Tabelas auxiliares'!$B$236,M638&lt;&gt;'Tabelas auxiliares'!$B$237,M638&lt;&gt;'Tabelas auxiliares'!$C$236,M638&lt;&gt;'Tabelas auxiliares'!$C$237,M638&lt;&gt;'Tabelas auxiliares'!$D$236),"FOLHA DE PESSOAL",IF(Q638='Tabelas auxiliares'!$A$237,"CUSTEIO",IF(Q638='Tabelas auxiliares'!$A$236,"INVESTIMENTO","ERRO - VERIFICAR"))))</f>
        <v/>
      </c>
      <c r="S638" s="64" t="str">
        <f t="shared" si="19"/>
        <v/>
      </c>
    </row>
    <row r="639" spans="17:19" x14ac:dyDescent="0.25">
      <c r="Q639" s="51" t="str">
        <f t="shared" si="18"/>
        <v/>
      </c>
      <c r="R639" s="51" t="str">
        <f>IF(M639="","",IF(AND(M639&lt;&gt;'Tabelas auxiliares'!$B$236,M639&lt;&gt;'Tabelas auxiliares'!$B$237,M639&lt;&gt;'Tabelas auxiliares'!$C$236,M639&lt;&gt;'Tabelas auxiliares'!$C$237,M639&lt;&gt;'Tabelas auxiliares'!$D$236),"FOLHA DE PESSOAL",IF(Q639='Tabelas auxiliares'!$A$237,"CUSTEIO",IF(Q639='Tabelas auxiliares'!$A$236,"INVESTIMENTO","ERRO - VERIFICAR"))))</f>
        <v/>
      </c>
      <c r="S639" s="64" t="str">
        <f t="shared" si="19"/>
        <v/>
      </c>
    </row>
    <row r="640" spans="17:19" x14ac:dyDescent="0.25">
      <c r="Q640" s="51" t="str">
        <f t="shared" si="18"/>
        <v/>
      </c>
      <c r="R640" s="51" t="str">
        <f>IF(M640="","",IF(AND(M640&lt;&gt;'Tabelas auxiliares'!$B$236,M640&lt;&gt;'Tabelas auxiliares'!$B$237,M640&lt;&gt;'Tabelas auxiliares'!$C$236,M640&lt;&gt;'Tabelas auxiliares'!$C$237,M640&lt;&gt;'Tabelas auxiliares'!$D$236),"FOLHA DE PESSOAL",IF(Q640='Tabelas auxiliares'!$A$237,"CUSTEIO",IF(Q640='Tabelas auxiliares'!$A$236,"INVESTIMENTO","ERRO - VERIFICAR"))))</f>
        <v/>
      </c>
      <c r="S640" s="64" t="str">
        <f t="shared" si="19"/>
        <v/>
      </c>
    </row>
    <row r="641" spans="17:19" x14ac:dyDescent="0.25">
      <c r="Q641" s="51" t="str">
        <f t="shared" si="18"/>
        <v/>
      </c>
      <c r="R641" s="51" t="str">
        <f>IF(M641="","",IF(AND(M641&lt;&gt;'Tabelas auxiliares'!$B$236,M641&lt;&gt;'Tabelas auxiliares'!$B$237,M641&lt;&gt;'Tabelas auxiliares'!$C$236,M641&lt;&gt;'Tabelas auxiliares'!$C$237,M641&lt;&gt;'Tabelas auxiliares'!$D$236),"FOLHA DE PESSOAL",IF(Q641='Tabelas auxiliares'!$A$237,"CUSTEIO",IF(Q641='Tabelas auxiliares'!$A$236,"INVESTIMENTO","ERRO - VERIFICAR"))))</f>
        <v/>
      </c>
      <c r="S641" s="64" t="str">
        <f t="shared" si="19"/>
        <v/>
      </c>
    </row>
    <row r="642" spans="17:19" x14ac:dyDescent="0.25">
      <c r="Q642" s="51" t="str">
        <f t="shared" si="18"/>
        <v/>
      </c>
      <c r="R642" s="51" t="str">
        <f>IF(M642="","",IF(AND(M642&lt;&gt;'Tabelas auxiliares'!$B$236,M642&lt;&gt;'Tabelas auxiliares'!$B$237,M642&lt;&gt;'Tabelas auxiliares'!$C$236,M642&lt;&gt;'Tabelas auxiliares'!$C$237,M642&lt;&gt;'Tabelas auxiliares'!$D$236),"FOLHA DE PESSOAL",IF(Q642='Tabelas auxiliares'!$A$237,"CUSTEIO",IF(Q642='Tabelas auxiliares'!$A$236,"INVESTIMENTO","ERRO - VERIFICAR"))))</f>
        <v/>
      </c>
      <c r="S642" s="64" t="str">
        <f t="shared" si="19"/>
        <v/>
      </c>
    </row>
    <row r="643" spans="17:19" x14ac:dyDescent="0.25">
      <c r="Q643" s="51" t="str">
        <f t="shared" si="18"/>
        <v/>
      </c>
      <c r="R643" s="51" t="str">
        <f>IF(M643="","",IF(AND(M643&lt;&gt;'Tabelas auxiliares'!$B$236,M643&lt;&gt;'Tabelas auxiliares'!$B$237,M643&lt;&gt;'Tabelas auxiliares'!$C$236,M643&lt;&gt;'Tabelas auxiliares'!$C$237,M643&lt;&gt;'Tabelas auxiliares'!$D$236),"FOLHA DE PESSOAL",IF(Q643='Tabelas auxiliares'!$A$237,"CUSTEIO",IF(Q643='Tabelas auxiliares'!$A$236,"INVESTIMENTO","ERRO - VERIFICAR"))))</f>
        <v/>
      </c>
      <c r="S643" s="64" t="str">
        <f t="shared" si="19"/>
        <v/>
      </c>
    </row>
    <row r="644" spans="17:19" x14ac:dyDescent="0.25">
      <c r="Q644" s="51" t="str">
        <f t="shared" ref="Q644:Q707" si="20">LEFT(O644,1)</f>
        <v/>
      </c>
      <c r="R644" s="51" t="str">
        <f>IF(M644="","",IF(AND(M644&lt;&gt;'Tabelas auxiliares'!$B$236,M644&lt;&gt;'Tabelas auxiliares'!$B$237,M644&lt;&gt;'Tabelas auxiliares'!$C$236,M644&lt;&gt;'Tabelas auxiliares'!$C$237,M644&lt;&gt;'Tabelas auxiliares'!$D$236),"FOLHA DE PESSOAL",IF(Q644='Tabelas auxiliares'!$A$237,"CUSTEIO",IF(Q644='Tabelas auxiliares'!$A$236,"INVESTIMENTO","ERRO - VERIFICAR"))))</f>
        <v/>
      </c>
      <c r="S644" s="64" t="str">
        <f t="shared" si="19"/>
        <v/>
      </c>
    </row>
    <row r="645" spans="17:19" x14ac:dyDescent="0.25">
      <c r="Q645" s="51" t="str">
        <f t="shared" si="20"/>
        <v/>
      </c>
      <c r="R645" s="51" t="str">
        <f>IF(M645="","",IF(AND(M645&lt;&gt;'Tabelas auxiliares'!$B$236,M645&lt;&gt;'Tabelas auxiliares'!$B$237,M645&lt;&gt;'Tabelas auxiliares'!$C$236,M645&lt;&gt;'Tabelas auxiliares'!$C$237,M645&lt;&gt;'Tabelas auxiliares'!$D$236),"FOLHA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IF(M646="","",IF(AND(M646&lt;&gt;'Tabelas auxiliares'!$B$236,M646&lt;&gt;'Tabelas auxiliares'!$B$237,M646&lt;&gt;'Tabelas auxiliares'!$C$236,M646&lt;&gt;'Tabelas auxiliares'!$C$237,M646&lt;&gt;'Tabelas auxiliares'!$D$236),"FOLHA DE PESSOAL",IF(Q646='Tabelas auxiliares'!$A$237,"CUSTEIO",IF(Q646='Tabelas auxiliares'!$A$236,"INVESTIMENTO","ERRO - VERIFICAR"))))</f>
        <v/>
      </c>
      <c r="S646" s="64" t="str">
        <f t="shared" si="21"/>
        <v/>
      </c>
    </row>
    <row r="647" spans="17:19" x14ac:dyDescent="0.25">
      <c r="Q647" s="51" t="str">
        <f t="shared" si="20"/>
        <v/>
      </c>
      <c r="R647" s="51" t="str">
        <f>IF(M647="","",IF(AND(M647&lt;&gt;'Tabelas auxiliares'!$B$236,M647&lt;&gt;'Tabelas auxiliares'!$B$237,M647&lt;&gt;'Tabelas auxiliares'!$C$236,M647&lt;&gt;'Tabelas auxiliares'!$C$237,M647&lt;&gt;'Tabelas auxiliares'!$D$236),"FOLHA DE PESSOAL",IF(Q647='Tabelas auxiliares'!$A$237,"CUSTEIO",IF(Q647='Tabelas auxiliares'!$A$236,"INVESTIMENTO","ERRO - VERIFICAR"))))</f>
        <v/>
      </c>
      <c r="S647" s="64" t="str">
        <f t="shared" si="21"/>
        <v/>
      </c>
    </row>
    <row r="648" spans="17:19" x14ac:dyDescent="0.25">
      <c r="Q648" s="51" t="str">
        <f t="shared" si="20"/>
        <v/>
      </c>
      <c r="R648" s="51" t="str">
        <f>IF(M648="","",IF(AND(M648&lt;&gt;'Tabelas auxiliares'!$B$236,M648&lt;&gt;'Tabelas auxiliares'!$B$237,M648&lt;&gt;'Tabelas auxiliares'!$C$236,M648&lt;&gt;'Tabelas auxiliares'!$C$237,M648&lt;&gt;'Tabelas auxiliares'!$D$236),"FOLHA DE PESSOAL",IF(Q648='Tabelas auxiliares'!$A$237,"CUSTEIO",IF(Q648='Tabelas auxiliares'!$A$236,"INVESTIMENTO","ERRO - VERIFICAR"))))</f>
        <v/>
      </c>
      <c r="S648" s="64" t="str">
        <f t="shared" si="21"/>
        <v/>
      </c>
    </row>
    <row r="649" spans="17:19" x14ac:dyDescent="0.25">
      <c r="Q649" s="51" t="str">
        <f t="shared" si="20"/>
        <v/>
      </c>
      <c r="R649" s="51" t="str">
        <f>IF(M649="","",IF(AND(M649&lt;&gt;'Tabelas auxiliares'!$B$236,M649&lt;&gt;'Tabelas auxiliares'!$B$237,M649&lt;&gt;'Tabelas auxiliares'!$C$236,M649&lt;&gt;'Tabelas auxiliares'!$C$237,M649&lt;&gt;'Tabelas auxiliares'!$D$236),"FOLHA DE PESSOAL",IF(Q649='Tabelas auxiliares'!$A$237,"CUSTEIO",IF(Q649='Tabelas auxiliares'!$A$236,"INVESTIMENTO","ERRO - VERIFICAR"))))</f>
        <v/>
      </c>
      <c r="S649" s="64" t="str">
        <f t="shared" si="21"/>
        <v/>
      </c>
    </row>
    <row r="650" spans="17:19" x14ac:dyDescent="0.25">
      <c r="Q650" s="51" t="str">
        <f t="shared" si="20"/>
        <v/>
      </c>
      <c r="R650" s="51" t="str">
        <f>IF(M650="","",IF(AND(M650&lt;&gt;'Tabelas auxiliares'!$B$236,M650&lt;&gt;'Tabelas auxiliares'!$B$237,M650&lt;&gt;'Tabelas auxiliares'!$C$236,M650&lt;&gt;'Tabelas auxiliares'!$C$237,M650&lt;&gt;'Tabelas auxiliares'!$D$236),"FOLHA DE PESSOAL",IF(Q650='Tabelas auxiliares'!$A$237,"CUSTEIO",IF(Q650='Tabelas auxiliares'!$A$236,"INVESTIMENTO","ERRO - VERIFICAR"))))</f>
        <v/>
      </c>
      <c r="S650" s="64" t="str">
        <f t="shared" si="21"/>
        <v/>
      </c>
    </row>
    <row r="651" spans="17:19" x14ac:dyDescent="0.25">
      <c r="Q651" s="51" t="str">
        <f t="shared" si="20"/>
        <v/>
      </c>
      <c r="R651" s="51" t="str">
        <f>IF(M651="","",IF(AND(M651&lt;&gt;'Tabelas auxiliares'!$B$236,M651&lt;&gt;'Tabelas auxiliares'!$B$237,M651&lt;&gt;'Tabelas auxiliares'!$C$236,M651&lt;&gt;'Tabelas auxiliares'!$C$237,M651&lt;&gt;'Tabelas auxiliares'!$D$236),"FOLHA DE PESSOAL",IF(Q651='Tabelas auxiliares'!$A$237,"CUSTEIO",IF(Q651='Tabelas auxiliares'!$A$236,"INVESTIMENTO","ERRO - VERIFICAR"))))</f>
        <v/>
      </c>
      <c r="S651" s="64" t="str">
        <f t="shared" si="21"/>
        <v/>
      </c>
    </row>
    <row r="652" spans="17:19" x14ac:dyDescent="0.25">
      <c r="Q652" s="51" t="str">
        <f t="shared" si="20"/>
        <v/>
      </c>
      <c r="R652" s="51" t="str">
        <f>IF(M652="","",IF(AND(M652&lt;&gt;'Tabelas auxiliares'!$B$236,M652&lt;&gt;'Tabelas auxiliares'!$B$237,M652&lt;&gt;'Tabelas auxiliares'!$C$236,M652&lt;&gt;'Tabelas auxiliares'!$C$237,M652&lt;&gt;'Tabelas auxiliares'!$D$236),"FOLHA DE PESSOAL",IF(Q652='Tabelas auxiliares'!$A$237,"CUSTEIO",IF(Q652='Tabelas auxiliares'!$A$236,"INVESTIMENTO","ERRO - VERIFICAR"))))</f>
        <v/>
      </c>
      <c r="S652" s="64" t="str">
        <f t="shared" si="21"/>
        <v/>
      </c>
    </row>
    <row r="653" spans="17:19" x14ac:dyDescent="0.25">
      <c r="Q653" s="51" t="str">
        <f t="shared" si="20"/>
        <v/>
      </c>
      <c r="R653" s="51" t="str">
        <f>IF(M653="","",IF(AND(M653&lt;&gt;'Tabelas auxiliares'!$B$236,M653&lt;&gt;'Tabelas auxiliares'!$B$237,M653&lt;&gt;'Tabelas auxiliares'!$C$236,M653&lt;&gt;'Tabelas auxiliares'!$C$237,M653&lt;&gt;'Tabelas auxiliares'!$D$236),"FOLHA DE PESSOAL",IF(Q653='Tabelas auxiliares'!$A$237,"CUSTEIO",IF(Q653='Tabelas auxiliares'!$A$236,"INVESTIMENTO","ERRO - VERIFICAR"))))</f>
        <v/>
      </c>
      <c r="S653" s="64" t="str">
        <f t="shared" si="21"/>
        <v/>
      </c>
    </row>
    <row r="654" spans="17:19" x14ac:dyDescent="0.25">
      <c r="Q654" s="51" t="str">
        <f t="shared" si="20"/>
        <v/>
      </c>
      <c r="R654" s="51" t="str">
        <f>IF(M654="","",IF(AND(M654&lt;&gt;'Tabelas auxiliares'!$B$236,M654&lt;&gt;'Tabelas auxiliares'!$B$237,M654&lt;&gt;'Tabelas auxiliares'!$C$236,M654&lt;&gt;'Tabelas auxiliares'!$C$237,M654&lt;&gt;'Tabelas auxiliares'!$D$236),"FOLHA DE PESSOAL",IF(Q654='Tabelas auxiliares'!$A$237,"CUSTEIO",IF(Q654='Tabelas auxiliares'!$A$236,"INVESTIMENTO","ERRO - VERIFICAR"))))</f>
        <v/>
      </c>
      <c r="S654" s="64" t="str">
        <f t="shared" si="21"/>
        <v/>
      </c>
    </row>
    <row r="655" spans="17:19" x14ac:dyDescent="0.25">
      <c r="Q655" s="51" t="str">
        <f t="shared" si="20"/>
        <v/>
      </c>
      <c r="R655" s="51" t="str">
        <f>IF(M655="","",IF(AND(M655&lt;&gt;'Tabelas auxiliares'!$B$236,M655&lt;&gt;'Tabelas auxiliares'!$B$237,M655&lt;&gt;'Tabelas auxiliares'!$C$236,M655&lt;&gt;'Tabelas auxiliares'!$C$237,M655&lt;&gt;'Tabelas auxiliares'!$D$236),"FOLHA DE PESSOAL",IF(Q655='Tabelas auxiliares'!$A$237,"CUSTEIO",IF(Q655='Tabelas auxiliares'!$A$236,"INVESTIMENTO","ERRO - VERIFICAR"))))</f>
        <v/>
      </c>
      <c r="S655" s="64" t="str">
        <f t="shared" si="21"/>
        <v/>
      </c>
    </row>
    <row r="656" spans="17:19" x14ac:dyDescent="0.25">
      <c r="Q656" s="51" t="str">
        <f t="shared" si="20"/>
        <v/>
      </c>
      <c r="R656" s="51" t="str">
        <f>IF(M656="","",IF(AND(M656&lt;&gt;'Tabelas auxiliares'!$B$236,M656&lt;&gt;'Tabelas auxiliares'!$B$237,M656&lt;&gt;'Tabelas auxiliares'!$C$236,M656&lt;&gt;'Tabelas auxiliares'!$C$237,M656&lt;&gt;'Tabelas auxiliares'!$D$236),"FOLHA DE PESSOAL",IF(Q656='Tabelas auxiliares'!$A$237,"CUSTEIO",IF(Q656='Tabelas auxiliares'!$A$236,"INVESTIMENTO","ERRO - VERIFICAR"))))</f>
        <v/>
      </c>
      <c r="S656" s="64" t="str">
        <f t="shared" si="21"/>
        <v/>
      </c>
    </row>
    <row r="657" spans="17:19" x14ac:dyDescent="0.25">
      <c r="Q657" s="51" t="str">
        <f t="shared" si="20"/>
        <v/>
      </c>
      <c r="R657" s="51" t="str">
        <f>IF(M657="","",IF(AND(M657&lt;&gt;'Tabelas auxiliares'!$B$236,M657&lt;&gt;'Tabelas auxiliares'!$B$237,M657&lt;&gt;'Tabelas auxiliares'!$C$236,M657&lt;&gt;'Tabelas auxiliares'!$C$237,M657&lt;&gt;'Tabelas auxiliares'!$D$236),"FOLHA DE PESSOAL",IF(Q657='Tabelas auxiliares'!$A$237,"CUSTEIO",IF(Q657='Tabelas auxiliares'!$A$236,"INVESTIMENTO","ERRO - VERIFICAR"))))</f>
        <v/>
      </c>
      <c r="S657" s="64" t="str">
        <f t="shared" si="21"/>
        <v/>
      </c>
    </row>
    <row r="658" spans="17:19" x14ac:dyDescent="0.25">
      <c r="Q658" s="51" t="str">
        <f t="shared" si="20"/>
        <v/>
      </c>
      <c r="R658" s="51" t="str">
        <f>IF(M658="","",IF(AND(M658&lt;&gt;'Tabelas auxiliares'!$B$236,M658&lt;&gt;'Tabelas auxiliares'!$B$237,M658&lt;&gt;'Tabelas auxiliares'!$C$236,M658&lt;&gt;'Tabelas auxiliares'!$C$237,M658&lt;&gt;'Tabelas auxiliares'!$D$236),"FOLHA DE PESSOAL",IF(Q658='Tabelas auxiliares'!$A$237,"CUSTEIO",IF(Q658='Tabelas auxiliares'!$A$236,"INVESTIMENTO","ERRO - VERIFICAR"))))</f>
        <v/>
      </c>
      <c r="S658" s="64" t="str">
        <f t="shared" si="21"/>
        <v/>
      </c>
    </row>
    <row r="659" spans="17:19" x14ac:dyDescent="0.25">
      <c r="Q659" s="51" t="str">
        <f t="shared" si="20"/>
        <v/>
      </c>
      <c r="R659" s="51" t="str">
        <f>IF(M659="","",IF(AND(M659&lt;&gt;'Tabelas auxiliares'!$B$236,M659&lt;&gt;'Tabelas auxiliares'!$B$237,M659&lt;&gt;'Tabelas auxiliares'!$C$236,M659&lt;&gt;'Tabelas auxiliares'!$C$237,M659&lt;&gt;'Tabelas auxiliares'!$D$236),"FOLHA DE PESSOAL",IF(Q659='Tabelas auxiliares'!$A$237,"CUSTEIO",IF(Q659='Tabelas auxiliares'!$A$236,"INVESTIMENTO","ERRO - VERIFICAR"))))</f>
        <v/>
      </c>
      <c r="S659" s="64" t="str">
        <f t="shared" si="21"/>
        <v/>
      </c>
    </row>
    <row r="660" spans="17:19" x14ac:dyDescent="0.25">
      <c r="Q660" s="51" t="str">
        <f t="shared" si="20"/>
        <v/>
      </c>
      <c r="R660" s="51" t="str">
        <f>IF(M660="","",IF(AND(M660&lt;&gt;'Tabelas auxiliares'!$B$236,M660&lt;&gt;'Tabelas auxiliares'!$B$237,M660&lt;&gt;'Tabelas auxiliares'!$C$236,M660&lt;&gt;'Tabelas auxiliares'!$C$237,M660&lt;&gt;'Tabelas auxiliares'!$D$236),"FOLHA DE PESSOAL",IF(Q660='Tabelas auxiliares'!$A$237,"CUSTEIO",IF(Q660='Tabelas auxiliares'!$A$236,"INVESTIMENTO","ERRO - VERIFICAR"))))</f>
        <v/>
      </c>
      <c r="S660" s="64" t="str">
        <f t="shared" si="21"/>
        <v/>
      </c>
    </row>
    <row r="661" spans="17:19" x14ac:dyDescent="0.25">
      <c r="Q661" s="51" t="str">
        <f t="shared" si="20"/>
        <v/>
      </c>
      <c r="R661" s="51" t="str">
        <f>IF(M661="","",IF(AND(M661&lt;&gt;'Tabelas auxiliares'!$B$236,M661&lt;&gt;'Tabelas auxiliares'!$B$237,M661&lt;&gt;'Tabelas auxiliares'!$C$236,M661&lt;&gt;'Tabelas auxiliares'!$C$237,M661&lt;&gt;'Tabelas auxiliares'!$D$236),"FOLHA DE PESSOAL",IF(Q661='Tabelas auxiliares'!$A$237,"CUSTEIO",IF(Q661='Tabelas auxiliares'!$A$236,"INVESTIMENTO","ERRO - VERIFICAR"))))</f>
        <v/>
      </c>
      <c r="S661" s="64" t="str">
        <f t="shared" si="21"/>
        <v/>
      </c>
    </row>
    <row r="662" spans="17:19" x14ac:dyDescent="0.25">
      <c r="Q662" s="51" t="str">
        <f t="shared" si="20"/>
        <v/>
      </c>
      <c r="R662" s="51" t="str">
        <f>IF(M662="","",IF(AND(M662&lt;&gt;'Tabelas auxiliares'!$B$236,M662&lt;&gt;'Tabelas auxiliares'!$B$237,M662&lt;&gt;'Tabelas auxiliares'!$C$236,M662&lt;&gt;'Tabelas auxiliares'!$C$237,M662&lt;&gt;'Tabelas auxiliares'!$D$236),"FOLHA DE PESSOAL",IF(Q662='Tabelas auxiliares'!$A$237,"CUSTEIO",IF(Q662='Tabelas auxiliares'!$A$236,"INVESTIMENTO","ERRO - VERIFICAR"))))</f>
        <v/>
      </c>
      <c r="S662" s="64" t="str">
        <f t="shared" si="21"/>
        <v/>
      </c>
    </row>
    <row r="663" spans="17:19" x14ac:dyDescent="0.25">
      <c r="Q663" s="51" t="str">
        <f t="shared" si="20"/>
        <v/>
      </c>
      <c r="R663" s="51" t="str">
        <f>IF(M663="","",IF(AND(M663&lt;&gt;'Tabelas auxiliares'!$B$236,M663&lt;&gt;'Tabelas auxiliares'!$B$237,M663&lt;&gt;'Tabelas auxiliares'!$C$236,M663&lt;&gt;'Tabelas auxiliares'!$C$237,M663&lt;&gt;'Tabelas auxiliares'!$D$236),"FOLHA DE PESSOAL",IF(Q663='Tabelas auxiliares'!$A$237,"CUSTEIO",IF(Q663='Tabelas auxiliares'!$A$236,"INVESTIMENTO","ERRO - VERIFICAR"))))</f>
        <v/>
      </c>
      <c r="S663" s="64" t="str">
        <f t="shared" si="21"/>
        <v/>
      </c>
    </row>
    <row r="664" spans="17:19" x14ac:dyDescent="0.25">
      <c r="Q664" s="51" t="str">
        <f t="shared" si="20"/>
        <v/>
      </c>
      <c r="R664" s="51" t="str">
        <f>IF(M664="","",IF(AND(M664&lt;&gt;'Tabelas auxiliares'!$B$236,M664&lt;&gt;'Tabelas auxiliares'!$B$237,M664&lt;&gt;'Tabelas auxiliares'!$C$236,M664&lt;&gt;'Tabelas auxiliares'!$C$237,M664&lt;&gt;'Tabelas auxiliares'!$D$236),"FOLHA DE PESSOAL",IF(Q664='Tabelas auxiliares'!$A$237,"CUSTEIO",IF(Q664='Tabelas auxiliares'!$A$236,"INVESTIMENTO","ERRO - VERIFICAR"))))</f>
        <v/>
      </c>
      <c r="S664" s="64" t="str">
        <f t="shared" si="21"/>
        <v/>
      </c>
    </row>
    <row r="665" spans="17:19" x14ac:dyDescent="0.25">
      <c r="Q665" s="51" t="str">
        <f t="shared" si="20"/>
        <v/>
      </c>
      <c r="R665" s="51" t="str">
        <f>IF(M665="","",IF(AND(M665&lt;&gt;'Tabelas auxiliares'!$B$236,M665&lt;&gt;'Tabelas auxiliares'!$B$237,M665&lt;&gt;'Tabelas auxiliares'!$C$236,M665&lt;&gt;'Tabelas auxiliares'!$C$237,M665&lt;&gt;'Tabelas auxiliares'!$D$236),"FOLHA DE PESSOAL",IF(Q665='Tabelas auxiliares'!$A$237,"CUSTEIO",IF(Q665='Tabelas auxiliares'!$A$236,"INVESTIMENTO","ERRO - VERIFICAR"))))</f>
        <v/>
      </c>
      <c r="S665" s="64" t="str">
        <f t="shared" si="21"/>
        <v/>
      </c>
    </row>
    <row r="666" spans="17:19" x14ac:dyDescent="0.25">
      <c r="Q666" s="51" t="str">
        <f t="shared" si="20"/>
        <v/>
      </c>
      <c r="R666" s="51" t="str">
        <f>IF(M666="","",IF(AND(M666&lt;&gt;'Tabelas auxiliares'!$B$236,M666&lt;&gt;'Tabelas auxiliares'!$B$237,M666&lt;&gt;'Tabelas auxiliares'!$C$236,M666&lt;&gt;'Tabelas auxiliares'!$C$237,M666&lt;&gt;'Tabelas auxiliares'!$D$236),"FOLHA DE PESSOAL",IF(Q666='Tabelas auxiliares'!$A$237,"CUSTEIO",IF(Q666='Tabelas auxiliares'!$A$236,"INVESTIMENTO","ERRO - VERIFICAR"))))</f>
        <v/>
      </c>
      <c r="S666" s="64" t="str">
        <f t="shared" si="21"/>
        <v/>
      </c>
    </row>
    <row r="667" spans="17:19" x14ac:dyDescent="0.25">
      <c r="Q667" s="51" t="str">
        <f t="shared" si="20"/>
        <v/>
      </c>
      <c r="R667" s="51" t="str">
        <f>IF(M667="","",IF(AND(M667&lt;&gt;'Tabelas auxiliares'!$B$236,M667&lt;&gt;'Tabelas auxiliares'!$B$237,M667&lt;&gt;'Tabelas auxiliares'!$C$236,M667&lt;&gt;'Tabelas auxiliares'!$C$237,M667&lt;&gt;'Tabelas auxiliares'!$D$236),"FOLHA DE PESSOAL",IF(Q667='Tabelas auxiliares'!$A$237,"CUSTEIO",IF(Q667='Tabelas auxiliares'!$A$236,"INVESTIMENTO","ERRO - VERIFICAR"))))</f>
        <v/>
      </c>
      <c r="S667" s="64" t="str">
        <f t="shared" si="21"/>
        <v/>
      </c>
    </row>
    <row r="668" spans="17:19" x14ac:dyDescent="0.25">
      <c r="Q668" s="51" t="str">
        <f t="shared" si="20"/>
        <v/>
      </c>
      <c r="R668" s="51" t="str">
        <f>IF(M668="","",IF(AND(M668&lt;&gt;'Tabelas auxiliares'!$B$236,M668&lt;&gt;'Tabelas auxiliares'!$B$237,M668&lt;&gt;'Tabelas auxiliares'!$C$236,M668&lt;&gt;'Tabelas auxiliares'!$C$237,M668&lt;&gt;'Tabelas auxiliares'!$D$236),"FOLHA DE PESSOAL",IF(Q668='Tabelas auxiliares'!$A$237,"CUSTEIO",IF(Q668='Tabelas auxiliares'!$A$236,"INVESTIMENTO","ERRO - VERIFICAR"))))</f>
        <v/>
      </c>
      <c r="S668" s="64" t="str">
        <f t="shared" si="21"/>
        <v/>
      </c>
    </row>
    <row r="669" spans="17:19" x14ac:dyDescent="0.25">
      <c r="Q669" s="51" t="str">
        <f t="shared" si="20"/>
        <v/>
      </c>
      <c r="R669" s="51" t="str">
        <f>IF(M669="","",IF(AND(M669&lt;&gt;'Tabelas auxiliares'!$B$236,M669&lt;&gt;'Tabelas auxiliares'!$B$237,M669&lt;&gt;'Tabelas auxiliares'!$C$236,M669&lt;&gt;'Tabelas auxiliares'!$C$237,M669&lt;&gt;'Tabelas auxiliares'!$D$236),"FOLHA DE PESSOAL",IF(Q669='Tabelas auxiliares'!$A$237,"CUSTEIO",IF(Q669='Tabelas auxiliares'!$A$236,"INVESTIMENTO","ERRO - VERIFICAR"))))</f>
        <v/>
      </c>
      <c r="S669" s="64" t="str">
        <f t="shared" si="21"/>
        <v/>
      </c>
    </row>
    <row r="670" spans="17:19" x14ac:dyDescent="0.25">
      <c r="Q670" s="51" t="str">
        <f t="shared" si="20"/>
        <v/>
      </c>
      <c r="R670" s="51" t="str">
        <f>IF(M670="","",IF(AND(M670&lt;&gt;'Tabelas auxiliares'!$B$236,M670&lt;&gt;'Tabelas auxiliares'!$B$237,M670&lt;&gt;'Tabelas auxiliares'!$C$236,M670&lt;&gt;'Tabelas auxiliares'!$C$237,M670&lt;&gt;'Tabelas auxiliares'!$D$236),"FOLHA DE PESSOAL",IF(Q670='Tabelas auxiliares'!$A$237,"CUSTEIO",IF(Q670='Tabelas auxiliares'!$A$236,"INVESTIMENTO","ERRO - VERIFICAR"))))</f>
        <v/>
      </c>
      <c r="S670" s="64" t="str">
        <f t="shared" si="21"/>
        <v/>
      </c>
    </row>
    <row r="671" spans="17:19" x14ac:dyDescent="0.25">
      <c r="Q671" s="51" t="str">
        <f t="shared" si="20"/>
        <v/>
      </c>
      <c r="R671" s="51" t="str">
        <f>IF(M671="","",IF(AND(M671&lt;&gt;'Tabelas auxiliares'!$B$236,M671&lt;&gt;'Tabelas auxiliares'!$B$237,M671&lt;&gt;'Tabelas auxiliares'!$C$236,M671&lt;&gt;'Tabelas auxiliares'!$C$237,M671&lt;&gt;'Tabelas auxiliares'!$D$236),"FOLHA DE PESSOAL",IF(Q671='Tabelas auxiliares'!$A$237,"CUSTEIO",IF(Q671='Tabelas auxiliares'!$A$236,"INVESTIMENTO","ERRO - VERIFICAR"))))</f>
        <v/>
      </c>
      <c r="S671" s="64" t="str">
        <f t="shared" si="21"/>
        <v/>
      </c>
    </row>
    <row r="672" spans="17:19" x14ac:dyDescent="0.25">
      <c r="Q672" s="51" t="str">
        <f t="shared" si="20"/>
        <v/>
      </c>
      <c r="R672" s="51" t="str">
        <f>IF(M672="","",IF(AND(M672&lt;&gt;'Tabelas auxiliares'!$B$236,M672&lt;&gt;'Tabelas auxiliares'!$B$237,M672&lt;&gt;'Tabelas auxiliares'!$C$236,M672&lt;&gt;'Tabelas auxiliares'!$C$237,M672&lt;&gt;'Tabelas auxiliares'!$D$236),"FOLHA DE PESSOAL",IF(Q672='Tabelas auxiliares'!$A$237,"CUSTEIO",IF(Q672='Tabelas auxiliares'!$A$236,"INVESTIMENTO","ERRO - VERIFICAR"))))</f>
        <v/>
      </c>
      <c r="S672" s="64" t="str">
        <f t="shared" si="21"/>
        <v/>
      </c>
    </row>
    <row r="673" spans="17:19" x14ac:dyDescent="0.25">
      <c r="Q673" s="51" t="str">
        <f t="shared" si="20"/>
        <v/>
      </c>
      <c r="R673" s="51" t="str">
        <f>IF(M673="","",IF(AND(M673&lt;&gt;'Tabelas auxiliares'!$B$236,M673&lt;&gt;'Tabelas auxiliares'!$B$237,M673&lt;&gt;'Tabelas auxiliares'!$C$236,M673&lt;&gt;'Tabelas auxiliares'!$C$237,M673&lt;&gt;'Tabelas auxiliares'!$D$236),"FOLHA DE PESSOAL",IF(Q673='Tabelas auxiliares'!$A$237,"CUSTEIO",IF(Q673='Tabelas auxiliares'!$A$236,"INVESTIMENTO","ERRO - VERIFICAR"))))</f>
        <v/>
      </c>
      <c r="S673" s="64" t="str">
        <f t="shared" si="21"/>
        <v/>
      </c>
    </row>
    <row r="674" spans="17:19" x14ac:dyDescent="0.25">
      <c r="Q674" s="51" t="str">
        <f t="shared" si="20"/>
        <v/>
      </c>
      <c r="R674" s="51" t="str">
        <f>IF(M674="","",IF(AND(M674&lt;&gt;'Tabelas auxiliares'!$B$236,M674&lt;&gt;'Tabelas auxiliares'!$B$237,M674&lt;&gt;'Tabelas auxiliares'!$C$236,M674&lt;&gt;'Tabelas auxiliares'!$C$237,M674&lt;&gt;'Tabelas auxiliares'!$D$236),"FOLHA DE PESSOAL",IF(Q674='Tabelas auxiliares'!$A$237,"CUSTEIO",IF(Q674='Tabelas auxiliares'!$A$236,"INVESTIMENTO","ERRO - VERIFICAR"))))</f>
        <v/>
      </c>
      <c r="S674" s="64" t="str">
        <f t="shared" si="21"/>
        <v/>
      </c>
    </row>
    <row r="675" spans="17:19" x14ac:dyDescent="0.25">
      <c r="Q675" s="51" t="str">
        <f t="shared" si="20"/>
        <v/>
      </c>
      <c r="R675" s="51" t="str">
        <f>IF(M675="","",IF(AND(M675&lt;&gt;'Tabelas auxiliares'!$B$236,M675&lt;&gt;'Tabelas auxiliares'!$B$237,M675&lt;&gt;'Tabelas auxiliares'!$C$236,M675&lt;&gt;'Tabelas auxiliares'!$C$237,M675&lt;&gt;'Tabelas auxiliares'!$D$236),"FOLHA DE PESSOAL",IF(Q675='Tabelas auxiliares'!$A$237,"CUSTEIO",IF(Q675='Tabelas auxiliares'!$A$236,"INVESTIMENTO","ERRO - VERIFICAR"))))</f>
        <v/>
      </c>
      <c r="S675" s="64" t="str">
        <f t="shared" si="21"/>
        <v/>
      </c>
    </row>
    <row r="676" spans="17:19" x14ac:dyDescent="0.25">
      <c r="Q676" s="51" t="str">
        <f t="shared" si="20"/>
        <v/>
      </c>
      <c r="R676" s="51" t="str">
        <f>IF(M676="","",IF(AND(M676&lt;&gt;'Tabelas auxiliares'!$B$236,M676&lt;&gt;'Tabelas auxiliares'!$B$237,M676&lt;&gt;'Tabelas auxiliares'!$C$236,M676&lt;&gt;'Tabelas auxiliares'!$C$237,M676&lt;&gt;'Tabelas auxiliares'!$D$236),"FOLHA DE PESSOAL",IF(Q676='Tabelas auxiliares'!$A$237,"CUSTEIO",IF(Q676='Tabelas auxiliares'!$A$236,"INVESTIMENTO","ERRO - VERIFICAR"))))</f>
        <v/>
      </c>
      <c r="S676" s="64" t="str">
        <f t="shared" si="21"/>
        <v/>
      </c>
    </row>
    <row r="677" spans="17:19" x14ac:dyDescent="0.25">
      <c r="Q677" s="51" t="str">
        <f t="shared" si="20"/>
        <v/>
      </c>
      <c r="R677" s="51" t="str">
        <f>IF(M677="","",IF(AND(M677&lt;&gt;'Tabelas auxiliares'!$B$236,M677&lt;&gt;'Tabelas auxiliares'!$B$237,M677&lt;&gt;'Tabelas auxiliares'!$C$236,M677&lt;&gt;'Tabelas auxiliares'!$C$237,M677&lt;&gt;'Tabelas auxiliares'!$D$236),"FOLHA DE PESSOAL",IF(Q677='Tabelas auxiliares'!$A$237,"CUSTEIO",IF(Q677='Tabelas auxiliares'!$A$236,"INVESTIMENTO","ERRO - VERIFICAR"))))</f>
        <v/>
      </c>
      <c r="S677" s="64" t="str">
        <f t="shared" si="21"/>
        <v/>
      </c>
    </row>
    <row r="678" spans="17:19" x14ac:dyDescent="0.25">
      <c r="Q678" s="51" t="str">
        <f t="shared" si="20"/>
        <v/>
      </c>
      <c r="R678" s="51" t="str">
        <f>IF(M678="","",IF(AND(M678&lt;&gt;'Tabelas auxiliares'!$B$236,M678&lt;&gt;'Tabelas auxiliares'!$B$237,M678&lt;&gt;'Tabelas auxiliares'!$C$236,M678&lt;&gt;'Tabelas auxiliares'!$C$237,M678&lt;&gt;'Tabelas auxiliares'!$D$236),"FOLHA DE PESSOAL",IF(Q678='Tabelas auxiliares'!$A$237,"CUSTEIO",IF(Q678='Tabelas auxiliares'!$A$236,"INVESTIMENTO","ERRO - VERIFICAR"))))</f>
        <v/>
      </c>
      <c r="S678" s="64" t="str">
        <f t="shared" si="21"/>
        <v/>
      </c>
    </row>
    <row r="679" spans="17:19" x14ac:dyDescent="0.25">
      <c r="Q679" s="51" t="str">
        <f t="shared" si="20"/>
        <v/>
      </c>
      <c r="R679" s="51" t="str">
        <f>IF(M679="","",IF(AND(M679&lt;&gt;'Tabelas auxiliares'!$B$236,M679&lt;&gt;'Tabelas auxiliares'!$B$237,M679&lt;&gt;'Tabelas auxiliares'!$C$236,M679&lt;&gt;'Tabelas auxiliares'!$C$237,M679&lt;&gt;'Tabelas auxiliares'!$D$236),"FOLHA DE PESSOAL",IF(Q679='Tabelas auxiliares'!$A$237,"CUSTEIO",IF(Q679='Tabelas auxiliares'!$A$236,"INVESTIMENTO","ERRO - VERIFICAR"))))</f>
        <v/>
      </c>
      <c r="S679" s="64" t="str">
        <f t="shared" si="21"/>
        <v/>
      </c>
    </row>
    <row r="680" spans="17:19" x14ac:dyDescent="0.25">
      <c r="Q680" s="51" t="str">
        <f t="shared" si="20"/>
        <v/>
      </c>
      <c r="R680" s="51" t="str">
        <f>IF(M680="","",IF(AND(M680&lt;&gt;'Tabelas auxiliares'!$B$236,M680&lt;&gt;'Tabelas auxiliares'!$B$237,M680&lt;&gt;'Tabelas auxiliares'!$C$236,M680&lt;&gt;'Tabelas auxiliares'!$C$237,M680&lt;&gt;'Tabelas auxiliares'!$D$236),"FOLHA DE PESSOAL",IF(Q680='Tabelas auxiliares'!$A$237,"CUSTEIO",IF(Q680='Tabelas auxiliares'!$A$236,"INVESTIMENTO","ERRO - VERIFICAR"))))</f>
        <v/>
      </c>
      <c r="S680" s="64" t="str">
        <f t="shared" si="21"/>
        <v/>
      </c>
    </row>
    <row r="681" spans="17:19" x14ac:dyDescent="0.25">
      <c r="Q681" s="51" t="str">
        <f t="shared" si="20"/>
        <v/>
      </c>
      <c r="R681" s="51" t="str">
        <f>IF(M681="","",IF(AND(M681&lt;&gt;'Tabelas auxiliares'!$B$236,M681&lt;&gt;'Tabelas auxiliares'!$B$237,M681&lt;&gt;'Tabelas auxiliares'!$C$236,M681&lt;&gt;'Tabelas auxiliares'!$C$237,M681&lt;&gt;'Tabelas auxiliares'!$D$236),"FOLHA DE PESSOAL",IF(Q681='Tabelas auxiliares'!$A$237,"CUSTEIO",IF(Q681='Tabelas auxiliares'!$A$236,"INVESTIMENTO","ERRO - VERIFICAR"))))</f>
        <v/>
      </c>
      <c r="S681" s="64" t="str">
        <f t="shared" si="21"/>
        <v/>
      </c>
    </row>
    <row r="682" spans="17:19" x14ac:dyDescent="0.25">
      <c r="Q682" s="51" t="str">
        <f t="shared" si="20"/>
        <v/>
      </c>
      <c r="R682" s="51" t="str">
        <f>IF(M682="","",IF(AND(M682&lt;&gt;'Tabelas auxiliares'!$B$236,M682&lt;&gt;'Tabelas auxiliares'!$B$237,M682&lt;&gt;'Tabelas auxiliares'!$C$236,M682&lt;&gt;'Tabelas auxiliares'!$C$237,M682&lt;&gt;'Tabelas auxiliares'!$D$236),"FOLHA DE PESSOAL",IF(Q682='Tabelas auxiliares'!$A$237,"CUSTEIO",IF(Q682='Tabelas auxiliares'!$A$236,"INVESTIMENTO","ERRO - VERIFICAR"))))</f>
        <v/>
      </c>
      <c r="S682" s="64" t="str">
        <f t="shared" si="21"/>
        <v/>
      </c>
    </row>
    <row r="683" spans="17:19" x14ac:dyDescent="0.25">
      <c r="Q683" s="51" t="str">
        <f t="shared" si="20"/>
        <v/>
      </c>
      <c r="R683" s="51" t="str">
        <f>IF(M683="","",IF(AND(M683&lt;&gt;'Tabelas auxiliares'!$B$236,M683&lt;&gt;'Tabelas auxiliares'!$B$237,M683&lt;&gt;'Tabelas auxiliares'!$C$236,M683&lt;&gt;'Tabelas auxiliares'!$C$237,M683&lt;&gt;'Tabelas auxiliares'!$D$236),"FOLHA DE PESSOAL",IF(Q683='Tabelas auxiliares'!$A$237,"CUSTEIO",IF(Q683='Tabelas auxiliares'!$A$236,"INVESTIMENTO","ERRO - VERIFICAR"))))</f>
        <v/>
      </c>
      <c r="S683" s="64" t="str">
        <f t="shared" si="21"/>
        <v/>
      </c>
    </row>
    <row r="684" spans="17:19" x14ac:dyDescent="0.25">
      <c r="Q684" s="51" t="str">
        <f t="shared" si="20"/>
        <v/>
      </c>
      <c r="R684" s="51" t="str">
        <f>IF(M684="","",IF(AND(M684&lt;&gt;'Tabelas auxiliares'!$B$236,M684&lt;&gt;'Tabelas auxiliares'!$B$237,M684&lt;&gt;'Tabelas auxiliares'!$C$236,M684&lt;&gt;'Tabelas auxiliares'!$C$237,M684&lt;&gt;'Tabelas auxiliares'!$D$236),"FOLHA DE PESSOAL",IF(Q684='Tabelas auxiliares'!$A$237,"CUSTEIO",IF(Q684='Tabelas auxiliares'!$A$236,"INVESTIMENTO","ERRO - VERIFICAR"))))</f>
        <v/>
      </c>
      <c r="S684" s="64" t="str">
        <f t="shared" si="21"/>
        <v/>
      </c>
    </row>
    <row r="685" spans="17:19" x14ac:dyDescent="0.25">
      <c r="Q685" s="51" t="str">
        <f t="shared" si="20"/>
        <v/>
      </c>
      <c r="R685" s="51" t="str">
        <f>IF(M685="","",IF(AND(M685&lt;&gt;'Tabelas auxiliares'!$B$236,M685&lt;&gt;'Tabelas auxiliares'!$B$237,M685&lt;&gt;'Tabelas auxiliares'!$C$236,M685&lt;&gt;'Tabelas auxiliares'!$C$237,M685&lt;&gt;'Tabelas auxiliares'!$D$236),"FOLHA DE PESSOAL",IF(Q685='Tabelas auxiliares'!$A$237,"CUSTEIO",IF(Q685='Tabelas auxiliares'!$A$236,"INVESTIMENTO","ERRO - VERIFICAR"))))</f>
        <v/>
      </c>
      <c r="S685" s="64" t="str">
        <f t="shared" si="21"/>
        <v/>
      </c>
    </row>
    <row r="686" spans="17:19" x14ac:dyDescent="0.25">
      <c r="Q686" s="51" t="str">
        <f t="shared" si="20"/>
        <v/>
      </c>
      <c r="R686" s="51" t="str">
        <f>IF(M686="","",IF(AND(M686&lt;&gt;'Tabelas auxiliares'!$B$236,M686&lt;&gt;'Tabelas auxiliares'!$B$237,M686&lt;&gt;'Tabelas auxiliares'!$C$236,M686&lt;&gt;'Tabelas auxiliares'!$C$237,M686&lt;&gt;'Tabelas auxiliares'!$D$236),"FOLHA DE PESSOAL",IF(Q686='Tabelas auxiliares'!$A$237,"CUSTEIO",IF(Q686='Tabelas auxiliares'!$A$236,"INVESTIMENTO","ERRO - VERIFICAR"))))</f>
        <v/>
      </c>
      <c r="S686" s="64" t="str">
        <f t="shared" si="21"/>
        <v/>
      </c>
    </row>
    <row r="687" spans="17:19" x14ac:dyDescent="0.25">
      <c r="Q687" s="51" t="str">
        <f t="shared" si="20"/>
        <v/>
      </c>
      <c r="R687" s="51" t="str">
        <f>IF(M687="","",IF(AND(M687&lt;&gt;'Tabelas auxiliares'!$B$236,M687&lt;&gt;'Tabelas auxiliares'!$B$237,M687&lt;&gt;'Tabelas auxiliares'!$C$236,M687&lt;&gt;'Tabelas auxiliares'!$C$237,M687&lt;&gt;'Tabelas auxiliares'!$D$236),"FOLHA DE PESSOAL",IF(Q687='Tabelas auxiliares'!$A$237,"CUSTEIO",IF(Q687='Tabelas auxiliares'!$A$236,"INVESTIMENTO","ERRO - VERIFICAR"))))</f>
        <v/>
      </c>
      <c r="S687" s="64" t="str">
        <f t="shared" si="21"/>
        <v/>
      </c>
    </row>
    <row r="688" spans="17:19" x14ac:dyDescent="0.25">
      <c r="Q688" s="51" t="str">
        <f t="shared" si="20"/>
        <v/>
      </c>
      <c r="R688" s="51" t="str">
        <f>IF(M688="","",IF(AND(M688&lt;&gt;'Tabelas auxiliares'!$B$236,M688&lt;&gt;'Tabelas auxiliares'!$B$237,M688&lt;&gt;'Tabelas auxiliares'!$C$236,M688&lt;&gt;'Tabelas auxiliares'!$C$237,M688&lt;&gt;'Tabelas auxiliares'!$D$236),"FOLHA DE PESSOAL",IF(Q688='Tabelas auxiliares'!$A$237,"CUSTEIO",IF(Q688='Tabelas auxiliares'!$A$236,"INVESTIMENTO","ERRO - VERIFICAR"))))</f>
        <v/>
      </c>
      <c r="S688" s="64" t="str">
        <f t="shared" si="21"/>
        <v/>
      </c>
    </row>
    <row r="689" spans="17:19" x14ac:dyDescent="0.25">
      <c r="Q689" s="51" t="str">
        <f t="shared" si="20"/>
        <v/>
      </c>
      <c r="R689" s="51" t="str">
        <f>IF(M689="","",IF(AND(M689&lt;&gt;'Tabelas auxiliares'!$B$236,M689&lt;&gt;'Tabelas auxiliares'!$B$237,M689&lt;&gt;'Tabelas auxiliares'!$C$236,M689&lt;&gt;'Tabelas auxiliares'!$C$237,M689&lt;&gt;'Tabelas auxiliares'!$D$236),"FOLHA DE PESSOAL",IF(Q689='Tabelas auxiliares'!$A$237,"CUSTEIO",IF(Q689='Tabelas auxiliares'!$A$236,"INVESTIMENTO","ERRO - VERIFICAR"))))</f>
        <v/>
      </c>
      <c r="S689" s="64" t="str">
        <f t="shared" si="21"/>
        <v/>
      </c>
    </row>
    <row r="690" spans="17:19" x14ac:dyDescent="0.25">
      <c r="Q690" s="51" t="str">
        <f t="shared" si="20"/>
        <v/>
      </c>
      <c r="R690" s="51" t="str">
        <f>IF(M690="","",IF(AND(M690&lt;&gt;'Tabelas auxiliares'!$B$236,M690&lt;&gt;'Tabelas auxiliares'!$B$237,M690&lt;&gt;'Tabelas auxiliares'!$C$236,M690&lt;&gt;'Tabelas auxiliares'!$C$237,M690&lt;&gt;'Tabelas auxiliares'!$D$236),"FOLHA DE PESSOAL",IF(Q690='Tabelas auxiliares'!$A$237,"CUSTEIO",IF(Q690='Tabelas auxiliares'!$A$236,"INVESTIMENTO","ERRO - VERIFICAR"))))</f>
        <v/>
      </c>
      <c r="S690" s="64" t="str">
        <f t="shared" si="21"/>
        <v/>
      </c>
    </row>
    <row r="691" spans="17:19" x14ac:dyDescent="0.25">
      <c r="Q691" s="51" t="str">
        <f t="shared" si="20"/>
        <v/>
      </c>
      <c r="R691" s="51" t="str">
        <f>IF(M691="","",IF(AND(M691&lt;&gt;'Tabelas auxiliares'!$B$236,M691&lt;&gt;'Tabelas auxiliares'!$B$237,M691&lt;&gt;'Tabelas auxiliares'!$C$236,M691&lt;&gt;'Tabelas auxiliares'!$C$237,M691&lt;&gt;'Tabelas auxiliares'!$D$236),"FOLHA DE PESSOAL",IF(Q691='Tabelas auxiliares'!$A$237,"CUSTEIO",IF(Q691='Tabelas auxiliares'!$A$236,"INVESTIMENTO","ERRO - VERIFICAR"))))</f>
        <v/>
      </c>
      <c r="S691" s="64" t="str">
        <f t="shared" si="21"/>
        <v/>
      </c>
    </row>
    <row r="692" spans="17:19" x14ac:dyDescent="0.25">
      <c r="Q692" s="51" t="str">
        <f t="shared" si="20"/>
        <v/>
      </c>
      <c r="R692" s="51" t="str">
        <f>IF(M692="","",IF(AND(M692&lt;&gt;'Tabelas auxiliares'!$B$236,M692&lt;&gt;'Tabelas auxiliares'!$B$237,M692&lt;&gt;'Tabelas auxiliares'!$C$236,M692&lt;&gt;'Tabelas auxiliares'!$C$237,M692&lt;&gt;'Tabelas auxiliares'!$D$236),"FOLHA DE PESSOAL",IF(Q692='Tabelas auxiliares'!$A$237,"CUSTEIO",IF(Q692='Tabelas auxiliares'!$A$236,"INVESTIMENTO","ERRO - VERIFICAR"))))</f>
        <v/>
      </c>
      <c r="S692" s="64" t="str">
        <f t="shared" si="21"/>
        <v/>
      </c>
    </row>
    <row r="693" spans="17:19" x14ac:dyDescent="0.25">
      <c r="Q693" s="51" t="str">
        <f t="shared" si="20"/>
        <v/>
      </c>
      <c r="R693" s="51" t="str">
        <f>IF(M693="","",IF(AND(M693&lt;&gt;'Tabelas auxiliares'!$B$236,M693&lt;&gt;'Tabelas auxiliares'!$B$237,M693&lt;&gt;'Tabelas auxiliares'!$C$236,M693&lt;&gt;'Tabelas auxiliares'!$C$237,M693&lt;&gt;'Tabelas auxiliares'!$D$236),"FOLHA DE PESSOAL",IF(Q693='Tabelas auxiliares'!$A$237,"CUSTEIO",IF(Q693='Tabelas auxiliares'!$A$236,"INVESTIMENTO","ERRO - VERIFICAR"))))</f>
        <v/>
      </c>
      <c r="S693" s="64" t="str">
        <f t="shared" si="21"/>
        <v/>
      </c>
    </row>
    <row r="694" spans="17:19" x14ac:dyDescent="0.25">
      <c r="Q694" s="51" t="str">
        <f t="shared" si="20"/>
        <v/>
      </c>
      <c r="R694" s="51" t="str">
        <f>IF(M694="","",IF(AND(M694&lt;&gt;'Tabelas auxiliares'!$B$236,M694&lt;&gt;'Tabelas auxiliares'!$B$237,M694&lt;&gt;'Tabelas auxiliares'!$C$236,M694&lt;&gt;'Tabelas auxiliares'!$C$237,M694&lt;&gt;'Tabelas auxiliares'!$D$236),"FOLHA DE PESSOAL",IF(Q694='Tabelas auxiliares'!$A$237,"CUSTEIO",IF(Q694='Tabelas auxiliares'!$A$236,"INVESTIMENTO","ERRO - VERIFICAR"))))</f>
        <v/>
      </c>
      <c r="S694" s="64" t="str">
        <f t="shared" si="21"/>
        <v/>
      </c>
    </row>
    <row r="695" spans="17:19" x14ac:dyDescent="0.25">
      <c r="Q695" s="51" t="str">
        <f t="shared" si="20"/>
        <v/>
      </c>
      <c r="R695" s="51" t="str">
        <f>IF(M695="","",IF(AND(M695&lt;&gt;'Tabelas auxiliares'!$B$236,M695&lt;&gt;'Tabelas auxiliares'!$B$237,M695&lt;&gt;'Tabelas auxiliares'!$C$236,M695&lt;&gt;'Tabelas auxiliares'!$C$237,M695&lt;&gt;'Tabelas auxiliares'!$D$236),"FOLHA DE PESSOAL",IF(Q695='Tabelas auxiliares'!$A$237,"CUSTEIO",IF(Q695='Tabelas auxiliares'!$A$236,"INVESTIMENTO","ERRO - VERIFICAR"))))</f>
        <v/>
      </c>
      <c r="S695" s="64" t="str">
        <f t="shared" si="21"/>
        <v/>
      </c>
    </row>
    <row r="696" spans="17:19" x14ac:dyDescent="0.25">
      <c r="Q696" s="51" t="str">
        <f t="shared" si="20"/>
        <v/>
      </c>
      <c r="R696" s="51" t="str">
        <f>IF(M696="","",IF(AND(M696&lt;&gt;'Tabelas auxiliares'!$B$236,M696&lt;&gt;'Tabelas auxiliares'!$B$237,M696&lt;&gt;'Tabelas auxiliares'!$C$236,M696&lt;&gt;'Tabelas auxiliares'!$C$237,M696&lt;&gt;'Tabelas auxiliares'!$D$236),"FOLHA DE PESSOAL",IF(Q696='Tabelas auxiliares'!$A$237,"CUSTEIO",IF(Q696='Tabelas auxiliares'!$A$236,"INVESTIMENTO","ERRO - VERIFICAR"))))</f>
        <v/>
      </c>
      <c r="S696" s="64" t="str">
        <f t="shared" si="21"/>
        <v/>
      </c>
    </row>
    <row r="697" spans="17:19" x14ac:dyDescent="0.25">
      <c r="Q697" s="51" t="str">
        <f t="shared" si="20"/>
        <v/>
      </c>
      <c r="R697" s="51" t="str">
        <f>IF(M697="","",IF(AND(M697&lt;&gt;'Tabelas auxiliares'!$B$236,M697&lt;&gt;'Tabelas auxiliares'!$B$237,M697&lt;&gt;'Tabelas auxiliares'!$C$236,M697&lt;&gt;'Tabelas auxiliares'!$C$237,M697&lt;&gt;'Tabelas auxiliares'!$D$236),"FOLHA DE PESSOAL",IF(Q697='Tabelas auxiliares'!$A$237,"CUSTEIO",IF(Q697='Tabelas auxiliares'!$A$236,"INVESTIMENTO","ERRO - VERIFICAR"))))</f>
        <v/>
      </c>
      <c r="S697" s="64" t="str">
        <f t="shared" si="21"/>
        <v/>
      </c>
    </row>
    <row r="698" spans="17:19" x14ac:dyDescent="0.25">
      <c r="Q698" s="51" t="str">
        <f t="shared" si="20"/>
        <v/>
      </c>
      <c r="R698" s="51" t="str">
        <f>IF(M698="","",IF(AND(M698&lt;&gt;'Tabelas auxiliares'!$B$236,M698&lt;&gt;'Tabelas auxiliares'!$B$237,M698&lt;&gt;'Tabelas auxiliares'!$C$236,M698&lt;&gt;'Tabelas auxiliares'!$C$237,M698&lt;&gt;'Tabelas auxiliares'!$D$236),"FOLHA DE PESSOAL",IF(Q698='Tabelas auxiliares'!$A$237,"CUSTEIO",IF(Q698='Tabelas auxiliares'!$A$236,"INVESTIMENTO","ERRO - VERIFICAR"))))</f>
        <v/>
      </c>
      <c r="S698" s="64" t="str">
        <f t="shared" si="21"/>
        <v/>
      </c>
    </row>
    <row r="699" spans="17:19" x14ac:dyDescent="0.25">
      <c r="Q699" s="51" t="str">
        <f t="shared" si="20"/>
        <v/>
      </c>
      <c r="R699" s="51" t="str">
        <f>IF(M699="","",IF(AND(M699&lt;&gt;'Tabelas auxiliares'!$B$236,M699&lt;&gt;'Tabelas auxiliares'!$B$237,M699&lt;&gt;'Tabelas auxiliares'!$C$236,M699&lt;&gt;'Tabelas auxiliares'!$C$237,M699&lt;&gt;'Tabelas auxiliares'!$D$236),"FOLHA DE PESSOAL",IF(Q699='Tabelas auxiliares'!$A$237,"CUSTEIO",IF(Q699='Tabelas auxiliares'!$A$236,"INVESTIMENTO","ERRO - VERIFICAR"))))</f>
        <v/>
      </c>
      <c r="S699" s="64" t="str">
        <f t="shared" si="21"/>
        <v/>
      </c>
    </row>
    <row r="700" spans="17:19" x14ac:dyDescent="0.25">
      <c r="Q700" s="51" t="str">
        <f t="shared" si="20"/>
        <v/>
      </c>
      <c r="R700" s="51" t="str">
        <f>IF(M700="","",IF(AND(M700&lt;&gt;'Tabelas auxiliares'!$B$236,M700&lt;&gt;'Tabelas auxiliares'!$B$237,M700&lt;&gt;'Tabelas auxiliares'!$C$236,M700&lt;&gt;'Tabelas auxiliares'!$C$237,M700&lt;&gt;'Tabelas auxiliares'!$D$236),"FOLHA DE PESSOAL",IF(Q700='Tabelas auxiliares'!$A$237,"CUSTEIO",IF(Q700='Tabelas auxiliares'!$A$236,"INVESTIMENTO","ERRO - VERIFICAR"))))</f>
        <v/>
      </c>
      <c r="S700" s="64" t="str">
        <f t="shared" si="21"/>
        <v/>
      </c>
    </row>
    <row r="701" spans="17:19" x14ac:dyDescent="0.25">
      <c r="Q701" s="51" t="str">
        <f t="shared" si="20"/>
        <v/>
      </c>
      <c r="R701" s="51" t="str">
        <f>IF(M701="","",IF(AND(M701&lt;&gt;'Tabelas auxiliares'!$B$236,M701&lt;&gt;'Tabelas auxiliares'!$B$237,M701&lt;&gt;'Tabelas auxiliares'!$C$236,M701&lt;&gt;'Tabelas auxiliares'!$C$237,M701&lt;&gt;'Tabelas auxiliares'!$D$236),"FOLHA DE PESSOAL",IF(Q701='Tabelas auxiliares'!$A$237,"CUSTEIO",IF(Q701='Tabelas auxiliares'!$A$236,"INVESTIMENTO","ERRO - VERIFICAR"))))</f>
        <v/>
      </c>
      <c r="S701" s="64" t="str">
        <f t="shared" si="21"/>
        <v/>
      </c>
    </row>
    <row r="702" spans="17:19" x14ac:dyDescent="0.25">
      <c r="Q702" s="51" t="str">
        <f t="shared" si="20"/>
        <v/>
      </c>
      <c r="R702" s="51" t="str">
        <f>IF(M702="","",IF(AND(M702&lt;&gt;'Tabelas auxiliares'!$B$236,M702&lt;&gt;'Tabelas auxiliares'!$B$237,M702&lt;&gt;'Tabelas auxiliares'!$C$236,M702&lt;&gt;'Tabelas auxiliares'!$C$237,M702&lt;&gt;'Tabelas auxiliares'!$D$236),"FOLHA DE PESSOAL",IF(Q702='Tabelas auxiliares'!$A$237,"CUSTEIO",IF(Q702='Tabelas auxiliares'!$A$236,"INVESTIMENTO","ERRO - VERIFICAR"))))</f>
        <v/>
      </c>
      <c r="S702" s="64" t="str">
        <f t="shared" si="21"/>
        <v/>
      </c>
    </row>
    <row r="703" spans="17:19" x14ac:dyDescent="0.25">
      <c r="Q703" s="51" t="str">
        <f t="shared" si="20"/>
        <v/>
      </c>
      <c r="R703" s="51" t="str">
        <f>IF(M703="","",IF(AND(M703&lt;&gt;'Tabelas auxiliares'!$B$236,M703&lt;&gt;'Tabelas auxiliares'!$B$237,M703&lt;&gt;'Tabelas auxiliares'!$C$236,M703&lt;&gt;'Tabelas auxiliares'!$C$237,M703&lt;&gt;'Tabelas auxiliares'!$D$236),"FOLHA DE PESSOAL",IF(Q703='Tabelas auxiliares'!$A$237,"CUSTEIO",IF(Q703='Tabelas auxiliares'!$A$236,"INVESTIMENTO","ERRO - VERIFICAR"))))</f>
        <v/>
      </c>
      <c r="S703" s="64" t="str">
        <f t="shared" si="21"/>
        <v/>
      </c>
    </row>
    <row r="704" spans="17:19" x14ac:dyDescent="0.25">
      <c r="Q704" s="51" t="str">
        <f t="shared" si="20"/>
        <v/>
      </c>
      <c r="R704" s="51" t="str">
        <f>IF(M704="","",IF(AND(M704&lt;&gt;'Tabelas auxiliares'!$B$236,M704&lt;&gt;'Tabelas auxiliares'!$B$237,M704&lt;&gt;'Tabelas auxiliares'!$C$236,M704&lt;&gt;'Tabelas auxiliares'!$C$237,M704&lt;&gt;'Tabelas auxiliares'!$D$236),"FOLHA DE PESSOAL",IF(Q704='Tabelas auxiliares'!$A$237,"CUSTEIO",IF(Q704='Tabelas auxiliares'!$A$236,"INVESTIMENTO","ERRO - VERIFICAR"))))</f>
        <v/>
      </c>
      <c r="S704" s="64" t="str">
        <f t="shared" si="21"/>
        <v/>
      </c>
    </row>
    <row r="705" spans="17:19" x14ac:dyDescent="0.25">
      <c r="Q705" s="51" t="str">
        <f t="shared" si="20"/>
        <v/>
      </c>
      <c r="R705" s="51" t="str">
        <f>IF(M705="","",IF(AND(M705&lt;&gt;'Tabelas auxiliares'!$B$236,M705&lt;&gt;'Tabelas auxiliares'!$B$237,M705&lt;&gt;'Tabelas auxiliares'!$C$236,M705&lt;&gt;'Tabelas auxiliares'!$C$237,M705&lt;&gt;'Tabelas auxiliares'!$D$236),"FOLHA DE PESSOAL",IF(Q705='Tabelas auxiliares'!$A$237,"CUSTEIO",IF(Q705='Tabelas auxiliares'!$A$236,"INVESTIMENTO","ERRO - VERIFICAR"))))</f>
        <v/>
      </c>
      <c r="S705" s="64" t="str">
        <f t="shared" si="21"/>
        <v/>
      </c>
    </row>
    <row r="706" spans="17:19" x14ac:dyDescent="0.25">
      <c r="Q706" s="51" t="str">
        <f t="shared" si="20"/>
        <v/>
      </c>
      <c r="R706" s="51" t="str">
        <f>IF(M706="","",IF(AND(M706&lt;&gt;'Tabelas auxiliares'!$B$236,M706&lt;&gt;'Tabelas auxiliares'!$B$237,M706&lt;&gt;'Tabelas auxiliares'!$C$236,M706&lt;&gt;'Tabelas auxiliares'!$C$237,M706&lt;&gt;'Tabelas auxiliares'!$D$236),"FOLHA DE PESSOAL",IF(Q706='Tabelas auxiliares'!$A$237,"CUSTEIO",IF(Q706='Tabelas auxiliares'!$A$236,"INVESTIMENTO","ERRO - VERIFICAR"))))</f>
        <v/>
      </c>
      <c r="S706" s="64" t="str">
        <f t="shared" si="21"/>
        <v/>
      </c>
    </row>
    <row r="707" spans="17:19" x14ac:dyDescent="0.25">
      <c r="Q707" s="51" t="str">
        <f t="shared" si="20"/>
        <v/>
      </c>
      <c r="R707" s="51" t="str">
        <f>IF(M707="","",IF(AND(M707&lt;&gt;'Tabelas auxiliares'!$B$236,M707&lt;&gt;'Tabelas auxiliares'!$B$237,M707&lt;&gt;'Tabelas auxiliares'!$C$236,M707&lt;&gt;'Tabelas auxiliares'!$C$237,M707&lt;&gt;'Tabelas auxiliares'!$D$236),"FOLHA DE PESSOAL",IF(Q707='Tabelas auxiliares'!$A$237,"CUSTEIO",IF(Q707='Tabelas auxiliares'!$A$236,"INVESTIMENTO","ERRO - VERIFICAR"))))</f>
        <v/>
      </c>
      <c r="S707" s="64" t="str">
        <f t="shared" si="21"/>
        <v/>
      </c>
    </row>
    <row r="708" spans="17:19" x14ac:dyDescent="0.25">
      <c r="Q708" s="51" t="str">
        <f t="shared" ref="Q708:Q771" si="22">LEFT(O708,1)</f>
        <v/>
      </c>
      <c r="R708" s="51" t="str">
        <f>IF(M708="","",IF(AND(M708&lt;&gt;'Tabelas auxiliares'!$B$236,M708&lt;&gt;'Tabelas auxiliares'!$B$237,M708&lt;&gt;'Tabelas auxiliares'!$C$236,M708&lt;&gt;'Tabelas auxiliares'!$C$237,M708&lt;&gt;'Tabelas auxiliares'!$D$236),"FOLHA DE PESSOAL",IF(Q708='Tabelas auxiliares'!$A$237,"CUSTEIO",IF(Q708='Tabelas auxiliares'!$A$236,"INVESTIMENTO","ERRO - VERIFICAR"))))</f>
        <v/>
      </c>
      <c r="S708" s="64" t="str">
        <f t="shared" si="21"/>
        <v/>
      </c>
    </row>
    <row r="709" spans="17:19" x14ac:dyDescent="0.25">
      <c r="Q709" s="51" t="str">
        <f t="shared" si="22"/>
        <v/>
      </c>
      <c r="R709" s="51" t="str">
        <f>IF(M709="","",IF(AND(M709&lt;&gt;'Tabelas auxiliares'!$B$236,M709&lt;&gt;'Tabelas auxiliares'!$B$237,M709&lt;&gt;'Tabelas auxiliares'!$C$236,M709&lt;&gt;'Tabelas auxiliares'!$C$237,M709&lt;&gt;'Tabelas auxiliares'!$D$236),"FOLHA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IF(M710="","",IF(AND(M710&lt;&gt;'Tabelas auxiliares'!$B$236,M710&lt;&gt;'Tabelas auxiliares'!$B$237,M710&lt;&gt;'Tabelas auxiliares'!$C$236,M710&lt;&gt;'Tabelas auxiliares'!$C$237,M710&lt;&gt;'Tabelas auxiliares'!$D$236),"FOLHA DE PESSOAL",IF(Q710='Tabelas auxiliares'!$A$237,"CUSTEIO",IF(Q710='Tabelas auxiliares'!$A$236,"INVESTIMENTO","ERRO - VERIFICAR"))))</f>
        <v/>
      </c>
      <c r="S710" s="64" t="str">
        <f t="shared" si="23"/>
        <v/>
      </c>
    </row>
    <row r="711" spans="17:19" x14ac:dyDescent="0.25">
      <c r="Q711" s="51" t="str">
        <f t="shared" si="22"/>
        <v/>
      </c>
      <c r="R711" s="51" t="str">
        <f>IF(M711="","",IF(AND(M711&lt;&gt;'Tabelas auxiliares'!$B$236,M711&lt;&gt;'Tabelas auxiliares'!$B$237,M711&lt;&gt;'Tabelas auxiliares'!$C$236,M711&lt;&gt;'Tabelas auxiliares'!$C$237,M711&lt;&gt;'Tabelas auxiliares'!$D$236),"FOLHA DE PESSOAL",IF(Q711='Tabelas auxiliares'!$A$237,"CUSTEIO",IF(Q711='Tabelas auxiliares'!$A$236,"INVESTIMENTO","ERRO - VERIFICAR"))))</f>
        <v/>
      </c>
      <c r="S711" s="64" t="str">
        <f t="shared" si="23"/>
        <v/>
      </c>
    </row>
    <row r="712" spans="17:19" x14ac:dyDescent="0.25">
      <c r="Q712" s="51" t="str">
        <f t="shared" si="22"/>
        <v/>
      </c>
      <c r="R712" s="51" t="str">
        <f>IF(M712="","",IF(AND(M712&lt;&gt;'Tabelas auxiliares'!$B$236,M712&lt;&gt;'Tabelas auxiliares'!$B$237,M712&lt;&gt;'Tabelas auxiliares'!$C$236,M712&lt;&gt;'Tabelas auxiliares'!$C$237,M712&lt;&gt;'Tabelas auxiliares'!$D$236),"FOLHA DE PESSOAL",IF(Q712='Tabelas auxiliares'!$A$237,"CUSTEIO",IF(Q712='Tabelas auxiliares'!$A$236,"INVESTIMENTO","ERRO - VERIFICAR"))))</f>
        <v/>
      </c>
      <c r="S712" s="64" t="str">
        <f t="shared" si="23"/>
        <v/>
      </c>
    </row>
    <row r="713" spans="17:19" x14ac:dyDescent="0.25">
      <c r="Q713" s="51" t="str">
        <f t="shared" si="22"/>
        <v/>
      </c>
      <c r="R713" s="51" t="str">
        <f>IF(M713="","",IF(AND(M713&lt;&gt;'Tabelas auxiliares'!$B$236,M713&lt;&gt;'Tabelas auxiliares'!$B$237,M713&lt;&gt;'Tabelas auxiliares'!$C$236,M713&lt;&gt;'Tabelas auxiliares'!$C$237,M713&lt;&gt;'Tabelas auxiliares'!$D$236),"FOLHA DE PESSOAL",IF(Q713='Tabelas auxiliares'!$A$237,"CUSTEIO",IF(Q713='Tabelas auxiliares'!$A$236,"INVESTIMENTO","ERRO - VERIFICAR"))))</f>
        <v/>
      </c>
      <c r="S713" s="64" t="str">
        <f t="shared" si="23"/>
        <v/>
      </c>
    </row>
    <row r="714" spans="17:19" x14ac:dyDescent="0.25">
      <c r="Q714" s="51" t="str">
        <f t="shared" si="22"/>
        <v/>
      </c>
      <c r="R714" s="51" t="str">
        <f>IF(M714="","",IF(AND(M714&lt;&gt;'Tabelas auxiliares'!$B$236,M714&lt;&gt;'Tabelas auxiliares'!$B$237,M714&lt;&gt;'Tabelas auxiliares'!$C$236,M714&lt;&gt;'Tabelas auxiliares'!$C$237,M714&lt;&gt;'Tabelas auxiliares'!$D$236),"FOLHA DE PESSOAL",IF(Q714='Tabelas auxiliares'!$A$237,"CUSTEIO",IF(Q714='Tabelas auxiliares'!$A$236,"INVESTIMENTO","ERRO - VERIFICAR"))))</f>
        <v/>
      </c>
      <c r="S714" s="64" t="str">
        <f t="shared" si="23"/>
        <v/>
      </c>
    </row>
    <row r="715" spans="17:19" x14ac:dyDescent="0.25">
      <c r="Q715" s="51" t="str">
        <f t="shared" si="22"/>
        <v/>
      </c>
      <c r="R715" s="51" t="str">
        <f>IF(M715="","",IF(AND(M715&lt;&gt;'Tabelas auxiliares'!$B$236,M715&lt;&gt;'Tabelas auxiliares'!$B$237,M715&lt;&gt;'Tabelas auxiliares'!$C$236,M715&lt;&gt;'Tabelas auxiliares'!$C$237,M715&lt;&gt;'Tabelas auxiliares'!$D$236),"FOLHA DE PESSOAL",IF(Q715='Tabelas auxiliares'!$A$237,"CUSTEIO",IF(Q715='Tabelas auxiliares'!$A$236,"INVESTIMENTO","ERRO - VERIFICAR"))))</f>
        <v/>
      </c>
      <c r="S715" s="64" t="str">
        <f t="shared" si="23"/>
        <v/>
      </c>
    </row>
    <row r="716" spans="17:19" x14ac:dyDescent="0.25">
      <c r="Q716" s="51" t="str">
        <f t="shared" si="22"/>
        <v/>
      </c>
      <c r="R716" s="51" t="str">
        <f>IF(M716="","",IF(AND(M716&lt;&gt;'Tabelas auxiliares'!$B$236,M716&lt;&gt;'Tabelas auxiliares'!$B$237,M716&lt;&gt;'Tabelas auxiliares'!$C$236,M716&lt;&gt;'Tabelas auxiliares'!$C$237,M716&lt;&gt;'Tabelas auxiliares'!$D$236),"FOLHA DE PESSOAL",IF(Q716='Tabelas auxiliares'!$A$237,"CUSTEIO",IF(Q716='Tabelas auxiliares'!$A$236,"INVESTIMENTO","ERRO - VERIFICAR"))))</f>
        <v/>
      </c>
      <c r="S716" s="64" t="str">
        <f t="shared" si="23"/>
        <v/>
      </c>
    </row>
    <row r="717" spans="17:19" x14ac:dyDescent="0.25">
      <c r="Q717" s="51" t="str">
        <f t="shared" si="22"/>
        <v/>
      </c>
      <c r="R717" s="51" t="str">
        <f>IF(M717="","",IF(AND(M717&lt;&gt;'Tabelas auxiliares'!$B$236,M717&lt;&gt;'Tabelas auxiliares'!$B$237,M717&lt;&gt;'Tabelas auxiliares'!$C$236,M717&lt;&gt;'Tabelas auxiliares'!$C$237,M717&lt;&gt;'Tabelas auxiliares'!$D$236),"FOLHA DE PESSOAL",IF(Q717='Tabelas auxiliares'!$A$237,"CUSTEIO",IF(Q717='Tabelas auxiliares'!$A$236,"INVESTIMENTO","ERRO - VERIFICAR"))))</f>
        <v/>
      </c>
      <c r="S717" s="64" t="str">
        <f t="shared" si="23"/>
        <v/>
      </c>
    </row>
    <row r="718" spans="17:19" x14ac:dyDescent="0.25">
      <c r="Q718" s="51" t="str">
        <f t="shared" si="22"/>
        <v/>
      </c>
      <c r="R718" s="51" t="str">
        <f>IF(M718="","",IF(AND(M718&lt;&gt;'Tabelas auxiliares'!$B$236,M718&lt;&gt;'Tabelas auxiliares'!$B$237,M718&lt;&gt;'Tabelas auxiliares'!$C$236,M718&lt;&gt;'Tabelas auxiliares'!$C$237,M718&lt;&gt;'Tabelas auxiliares'!$D$236),"FOLHA DE PESSOAL",IF(Q718='Tabelas auxiliares'!$A$237,"CUSTEIO",IF(Q718='Tabelas auxiliares'!$A$236,"INVESTIMENTO","ERRO - VERIFICAR"))))</f>
        <v/>
      </c>
      <c r="S718" s="64" t="str">
        <f t="shared" si="23"/>
        <v/>
      </c>
    </row>
    <row r="719" spans="17:19" x14ac:dyDescent="0.25">
      <c r="Q719" s="51" t="str">
        <f t="shared" si="22"/>
        <v/>
      </c>
      <c r="R719" s="51" t="str">
        <f>IF(M719="","",IF(AND(M719&lt;&gt;'Tabelas auxiliares'!$B$236,M719&lt;&gt;'Tabelas auxiliares'!$B$237,M719&lt;&gt;'Tabelas auxiliares'!$C$236,M719&lt;&gt;'Tabelas auxiliares'!$C$237,M719&lt;&gt;'Tabelas auxiliares'!$D$236),"FOLHA DE PESSOAL",IF(Q719='Tabelas auxiliares'!$A$237,"CUSTEIO",IF(Q719='Tabelas auxiliares'!$A$236,"INVESTIMENTO","ERRO - VERIFICAR"))))</f>
        <v/>
      </c>
      <c r="S719" s="64" t="str">
        <f t="shared" si="23"/>
        <v/>
      </c>
    </row>
    <row r="720" spans="17:19" x14ac:dyDescent="0.25">
      <c r="Q720" s="51" t="str">
        <f t="shared" si="22"/>
        <v/>
      </c>
      <c r="R720" s="51" t="str">
        <f>IF(M720="","",IF(AND(M720&lt;&gt;'Tabelas auxiliares'!$B$236,M720&lt;&gt;'Tabelas auxiliares'!$B$237,M720&lt;&gt;'Tabelas auxiliares'!$C$236,M720&lt;&gt;'Tabelas auxiliares'!$C$237,M720&lt;&gt;'Tabelas auxiliares'!$D$236),"FOLHA DE PESSOAL",IF(Q720='Tabelas auxiliares'!$A$237,"CUSTEIO",IF(Q720='Tabelas auxiliares'!$A$236,"INVESTIMENTO","ERRO - VERIFICAR"))))</f>
        <v/>
      </c>
      <c r="S720" s="64" t="str">
        <f t="shared" si="23"/>
        <v/>
      </c>
    </row>
    <row r="721" spans="17:19" x14ac:dyDescent="0.25">
      <c r="Q721" s="51" t="str">
        <f t="shared" si="22"/>
        <v/>
      </c>
      <c r="R721" s="51" t="str">
        <f>IF(M721="","",IF(AND(M721&lt;&gt;'Tabelas auxiliares'!$B$236,M721&lt;&gt;'Tabelas auxiliares'!$B$237,M721&lt;&gt;'Tabelas auxiliares'!$C$236,M721&lt;&gt;'Tabelas auxiliares'!$C$237,M721&lt;&gt;'Tabelas auxiliares'!$D$236),"FOLHA DE PESSOAL",IF(Q721='Tabelas auxiliares'!$A$237,"CUSTEIO",IF(Q721='Tabelas auxiliares'!$A$236,"INVESTIMENTO","ERRO - VERIFICAR"))))</f>
        <v/>
      </c>
      <c r="S721" s="64" t="str">
        <f t="shared" si="23"/>
        <v/>
      </c>
    </row>
    <row r="722" spans="17:19" x14ac:dyDescent="0.25">
      <c r="Q722" s="51" t="str">
        <f t="shared" si="22"/>
        <v/>
      </c>
      <c r="R722" s="51" t="str">
        <f>IF(M722="","",IF(AND(M722&lt;&gt;'Tabelas auxiliares'!$B$236,M722&lt;&gt;'Tabelas auxiliares'!$B$237,M722&lt;&gt;'Tabelas auxiliares'!$C$236,M722&lt;&gt;'Tabelas auxiliares'!$C$237,M722&lt;&gt;'Tabelas auxiliares'!$D$236),"FOLHA DE PESSOAL",IF(Q722='Tabelas auxiliares'!$A$237,"CUSTEIO",IF(Q722='Tabelas auxiliares'!$A$236,"INVESTIMENTO","ERRO - VERIFICAR"))))</f>
        <v/>
      </c>
      <c r="S722" s="64" t="str">
        <f t="shared" si="23"/>
        <v/>
      </c>
    </row>
    <row r="723" spans="17:19" x14ac:dyDescent="0.25">
      <c r="Q723" s="51" t="str">
        <f t="shared" si="22"/>
        <v/>
      </c>
      <c r="R723" s="51" t="str">
        <f>IF(M723="","",IF(AND(M723&lt;&gt;'Tabelas auxiliares'!$B$236,M723&lt;&gt;'Tabelas auxiliares'!$B$237,M723&lt;&gt;'Tabelas auxiliares'!$C$236,M723&lt;&gt;'Tabelas auxiliares'!$C$237,M723&lt;&gt;'Tabelas auxiliares'!$D$236),"FOLHA DE PESSOAL",IF(Q723='Tabelas auxiliares'!$A$237,"CUSTEIO",IF(Q723='Tabelas auxiliares'!$A$236,"INVESTIMENTO","ERRO - VERIFICAR"))))</f>
        <v/>
      </c>
      <c r="S723" s="64" t="str">
        <f t="shared" si="23"/>
        <v/>
      </c>
    </row>
    <row r="724" spans="17:19" x14ac:dyDescent="0.25">
      <c r="Q724" s="51" t="str">
        <f t="shared" si="22"/>
        <v/>
      </c>
      <c r="R724" s="51" t="str">
        <f>IF(M724="","",IF(AND(M724&lt;&gt;'Tabelas auxiliares'!$B$236,M724&lt;&gt;'Tabelas auxiliares'!$B$237,M724&lt;&gt;'Tabelas auxiliares'!$C$236,M724&lt;&gt;'Tabelas auxiliares'!$C$237,M724&lt;&gt;'Tabelas auxiliares'!$D$236),"FOLHA DE PESSOAL",IF(Q724='Tabelas auxiliares'!$A$237,"CUSTEIO",IF(Q724='Tabelas auxiliares'!$A$236,"INVESTIMENTO","ERRO - VERIFICAR"))))</f>
        <v/>
      </c>
      <c r="S724" s="64" t="str">
        <f t="shared" si="23"/>
        <v/>
      </c>
    </row>
    <row r="725" spans="17:19" x14ac:dyDescent="0.25">
      <c r="Q725" s="51" t="str">
        <f t="shared" si="22"/>
        <v/>
      </c>
      <c r="R725" s="51" t="str">
        <f>IF(M725="","",IF(AND(M725&lt;&gt;'Tabelas auxiliares'!$B$236,M725&lt;&gt;'Tabelas auxiliares'!$B$237,M725&lt;&gt;'Tabelas auxiliares'!$C$236,M725&lt;&gt;'Tabelas auxiliares'!$C$237,M725&lt;&gt;'Tabelas auxiliares'!$D$236),"FOLHA DE PESSOAL",IF(Q725='Tabelas auxiliares'!$A$237,"CUSTEIO",IF(Q725='Tabelas auxiliares'!$A$236,"INVESTIMENTO","ERRO - VERIFICAR"))))</f>
        <v/>
      </c>
      <c r="S725" s="64" t="str">
        <f t="shared" si="23"/>
        <v/>
      </c>
    </row>
    <row r="726" spans="17:19" x14ac:dyDescent="0.25">
      <c r="Q726" s="51" t="str">
        <f t="shared" si="22"/>
        <v/>
      </c>
      <c r="R726" s="51" t="str">
        <f>IF(M726="","",IF(AND(M726&lt;&gt;'Tabelas auxiliares'!$B$236,M726&lt;&gt;'Tabelas auxiliares'!$B$237,M726&lt;&gt;'Tabelas auxiliares'!$C$236,M726&lt;&gt;'Tabelas auxiliares'!$C$237,M726&lt;&gt;'Tabelas auxiliares'!$D$236),"FOLHA DE PESSOAL",IF(Q726='Tabelas auxiliares'!$A$237,"CUSTEIO",IF(Q726='Tabelas auxiliares'!$A$236,"INVESTIMENTO","ERRO - VERIFICAR"))))</f>
        <v/>
      </c>
      <c r="S726" s="64" t="str">
        <f t="shared" si="23"/>
        <v/>
      </c>
    </row>
    <row r="727" spans="17:19" x14ac:dyDescent="0.25">
      <c r="Q727" s="51" t="str">
        <f t="shared" si="22"/>
        <v/>
      </c>
      <c r="R727" s="51" t="str">
        <f>IF(M727="","",IF(AND(M727&lt;&gt;'Tabelas auxiliares'!$B$236,M727&lt;&gt;'Tabelas auxiliares'!$B$237,M727&lt;&gt;'Tabelas auxiliares'!$C$236,M727&lt;&gt;'Tabelas auxiliares'!$C$237,M727&lt;&gt;'Tabelas auxiliares'!$D$236),"FOLHA DE PESSOAL",IF(Q727='Tabelas auxiliares'!$A$237,"CUSTEIO",IF(Q727='Tabelas auxiliares'!$A$236,"INVESTIMENTO","ERRO - VERIFICAR"))))</f>
        <v/>
      </c>
      <c r="S727" s="64" t="str">
        <f t="shared" si="23"/>
        <v/>
      </c>
    </row>
    <row r="728" spans="17:19" x14ac:dyDescent="0.25">
      <c r="Q728" s="51" t="str">
        <f t="shared" si="22"/>
        <v/>
      </c>
      <c r="R728" s="51" t="str">
        <f>IF(M728="","",IF(AND(M728&lt;&gt;'Tabelas auxiliares'!$B$236,M728&lt;&gt;'Tabelas auxiliares'!$B$237,M728&lt;&gt;'Tabelas auxiliares'!$C$236,M728&lt;&gt;'Tabelas auxiliares'!$C$237,M728&lt;&gt;'Tabelas auxiliares'!$D$236),"FOLHA DE PESSOAL",IF(Q728='Tabelas auxiliares'!$A$237,"CUSTEIO",IF(Q728='Tabelas auxiliares'!$A$236,"INVESTIMENTO","ERRO - VERIFICAR"))))</f>
        <v/>
      </c>
      <c r="S728" s="64" t="str">
        <f t="shared" si="23"/>
        <v/>
      </c>
    </row>
    <row r="729" spans="17:19" x14ac:dyDescent="0.25">
      <c r="Q729" s="51" t="str">
        <f t="shared" si="22"/>
        <v/>
      </c>
      <c r="R729" s="51" t="str">
        <f>IF(M729="","",IF(AND(M729&lt;&gt;'Tabelas auxiliares'!$B$236,M729&lt;&gt;'Tabelas auxiliares'!$B$237,M729&lt;&gt;'Tabelas auxiliares'!$C$236,M729&lt;&gt;'Tabelas auxiliares'!$C$237,M729&lt;&gt;'Tabelas auxiliares'!$D$236),"FOLHA DE PESSOAL",IF(Q729='Tabelas auxiliares'!$A$237,"CUSTEIO",IF(Q729='Tabelas auxiliares'!$A$236,"INVESTIMENTO","ERRO - VERIFICAR"))))</f>
        <v/>
      </c>
      <c r="S729" s="64" t="str">
        <f t="shared" si="23"/>
        <v/>
      </c>
    </row>
    <row r="730" spans="17:19" x14ac:dyDescent="0.25">
      <c r="Q730" s="51" t="str">
        <f t="shared" si="22"/>
        <v/>
      </c>
      <c r="R730" s="51" t="str">
        <f>IF(M730="","",IF(AND(M730&lt;&gt;'Tabelas auxiliares'!$B$236,M730&lt;&gt;'Tabelas auxiliares'!$B$237,M730&lt;&gt;'Tabelas auxiliares'!$C$236,M730&lt;&gt;'Tabelas auxiliares'!$C$237,M730&lt;&gt;'Tabelas auxiliares'!$D$236),"FOLHA DE PESSOAL",IF(Q730='Tabelas auxiliares'!$A$237,"CUSTEIO",IF(Q730='Tabelas auxiliares'!$A$236,"INVESTIMENTO","ERRO - VERIFICAR"))))</f>
        <v/>
      </c>
      <c r="S730" s="64" t="str">
        <f t="shared" si="23"/>
        <v/>
      </c>
    </row>
    <row r="731" spans="17:19" x14ac:dyDescent="0.25">
      <c r="Q731" s="51" t="str">
        <f t="shared" si="22"/>
        <v/>
      </c>
      <c r="R731" s="51" t="str">
        <f>IF(M731="","",IF(AND(M731&lt;&gt;'Tabelas auxiliares'!$B$236,M731&lt;&gt;'Tabelas auxiliares'!$B$237,M731&lt;&gt;'Tabelas auxiliares'!$C$236,M731&lt;&gt;'Tabelas auxiliares'!$C$237,M731&lt;&gt;'Tabelas auxiliares'!$D$236),"FOLHA DE PESSOAL",IF(Q731='Tabelas auxiliares'!$A$237,"CUSTEIO",IF(Q731='Tabelas auxiliares'!$A$236,"INVESTIMENTO","ERRO - VERIFICAR"))))</f>
        <v/>
      </c>
      <c r="S731" s="64" t="str">
        <f t="shared" si="23"/>
        <v/>
      </c>
    </row>
    <row r="732" spans="17:19" x14ac:dyDescent="0.25">
      <c r="Q732" s="51" t="str">
        <f t="shared" si="22"/>
        <v/>
      </c>
      <c r="R732" s="51" t="str">
        <f>IF(M732="","",IF(AND(M732&lt;&gt;'Tabelas auxiliares'!$B$236,M732&lt;&gt;'Tabelas auxiliares'!$B$237,M732&lt;&gt;'Tabelas auxiliares'!$C$236,M732&lt;&gt;'Tabelas auxiliares'!$C$237,M732&lt;&gt;'Tabelas auxiliares'!$D$236),"FOLHA DE PESSOAL",IF(Q732='Tabelas auxiliares'!$A$237,"CUSTEIO",IF(Q732='Tabelas auxiliares'!$A$236,"INVESTIMENTO","ERRO - VERIFICAR"))))</f>
        <v/>
      </c>
      <c r="S732" s="64" t="str">
        <f t="shared" si="23"/>
        <v/>
      </c>
    </row>
    <row r="733" spans="17:19" x14ac:dyDescent="0.25">
      <c r="Q733" s="51" t="str">
        <f t="shared" si="22"/>
        <v/>
      </c>
      <c r="R733" s="51" t="str">
        <f>IF(M733="","",IF(AND(M733&lt;&gt;'Tabelas auxiliares'!$B$236,M733&lt;&gt;'Tabelas auxiliares'!$B$237,M733&lt;&gt;'Tabelas auxiliares'!$C$236,M733&lt;&gt;'Tabelas auxiliares'!$C$237,M733&lt;&gt;'Tabelas auxiliares'!$D$236),"FOLHA DE PESSOAL",IF(Q733='Tabelas auxiliares'!$A$237,"CUSTEIO",IF(Q733='Tabelas auxiliares'!$A$236,"INVESTIMENTO","ERRO - VERIFICAR"))))</f>
        <v/>
      </c>
      <c r="S733" s="64" t="str">
        <f t="shared" si="23"/>
        <v/>
      </c>
    </row>
    <row r="734" spans="17:19" x14ac:dyDescent="0.25">
      <c r="Q734" s="51" t="str">
        <f t="shared" si="22"/>
        <v/>
      </c>
      <c r="R734" s="51" t="str">
        <f>IF(M734="","",IF(AND(M734&lt;&gt;'Tabelas auxiliares'!$B$236,M734&lt;&gt;'Tabelas auxiliares'!$B$237,M734&lt;&gt;'Tabelas auxiliares'!$C$236,M734&lt;&gt;'Tabelas auxiliares'!$C$237,M734&lt;&gt;'Tabelas auxiliares'!$D$236),"FOLHA DE PESSOAL",IF(Q734='Tabelas auxiliares'!$A$237,"CUSTEIO",IF(Q734='Tabelas auxiliares'!$A$236,"INVESTIMENTO","ERRO - VERIFICAR"))))</f>
        <v/>
      </c>
      <c r="S734" s="64" t="str">
        <f t="shared" si="23"/>
        <v/>
      </c>
    </row>
    <row r="735" spans="17:19" x14ac:dyDescent="0.25">
      <c r="Q735" s="51" t="str">
        <f t="shared" si="22"/>
        <v/>
      </c>
      <c r="R735" s="51" t="str">
        <f>IF(M735="","",IF(AND(M735&lt;&gt;'Tabelas auxiliares'!$B$236,M735&lt;&gt;'Tabelas auxiliares'!$B$237,M735&lt;&gt;'Tabelas auxiliares'!$C$236,M735&lt;&gt;'Tabelas auxiliares'!$C$237,M735&lt;&gt;'Tabelas auxiliares'!$D$236),"FOLHA DE PESSOAL",IF(Q735='Tabelas auxiliares'!$A$237,"CUSTEIO",IF(Q735='Tabelas auxiliares'!$A$236,"INVESTIMENTO","ERRO - VERIFICAR"))))</f>
        <v/>
      </c>
      <c r="S735" s="64" t="str">
        <f t="shared" si="23"/>
        <v/>
      </c>
    </row>
    <row r="736" spans="17:19" x14ac:dyDescent="0.25">
      <c r="Q736" s="51" t="str">
        <f t="shared" si="22"/>
        <v/>
      </c>
      <c r="R736" s="51" t="str">
        <f>IF(M736="","",IF(AND(M736&lt;&gt;'Tabelas auxiliares'!$B$236,M736&lt;&gt;'Tabelas auxiliares'!$B$237,M736&lt;&gt;'Tabelas auxiliares'!$C$236,M736&lt;&gt;'Tabelas auxiliares'!$C$237,M736&lt;&gt;'Tabelas auxiliares'!$D$236),"FOLHA DE PESSOAL",IF(Q736='Tabelas auxiliares'!$A$237,"CUSTEIO",IF(Q736='Tabelas auxiliares'!$A$236,"INVESTIMENTO","ERRO - VERIFICAR"))))</f>
        <v/>
      </c>
      <c r="S736" s="64" t="str">
        <f t="shared" si="23"/>
        <v/>
      </c>
    </row>
    <row r="737" spans="17:19" x14ac:dyDescent="0.25">
      <c r="Q737" s="51" t="str">
        <f t="shared" si="22"/>
        <v/>
      </c>
      <c r="R737" s="51" t="str">
        <f>IF(M737="","",IF(AND(M737&lt;&gt;'Tabelas auxiliares'!$B$236,M737&lt;&gt;'Tabelas auxiliares'!$B$237,M737&lt;&gt;'Tabelas auxiliares'!$C$236,M737&lt;&gt;'Tabelas auxiliares'!$C$237,M737&lt;&gt;'Tabelas auxiliares'!$D$236),"FOLHA DE PESSOAL",IF(Q737='Tabelas auxiliares'!$A$237,"CUSTEIO",IF(Q737='Tabelas auxiliares'!$A$236,"INVESTIMENTO","ERRO - VERIFICAR"))))</f>
        <v/>
      </c>
      <c r="S737" s="64" t="str">
        <f t="shared" si="23"/>
        <v/>
      </c>
    </row>
    <row r="738" spans="17:19" x14ac:dyDescent="0.25">
      <c r="Q738" s="51" t="str">
        <f t="shared" si="22"/>
        <v/>
      </c>
      <c r="R738" s="51" t="str">
        <f>IF(M738="","",IF(AND(M738&lt;&gt;'Tabelas auxiliares'!$B$236,M738&lt;&gt;'Tabelas auxiliares'!$B$237,M738&lt;&gt;'Tabelas auxiliares'!$C$236,M738&lt;&gt;'Tabelas auxiliares'!$C$237,M738&lt;&gt;'Tabelas auxiliares'!$D$236),"FOLHA DE PESSOAL",IF(Q738='Tabelas auxiliares'!$A$237,"CUSTEIO",IF(Q738='Tabelas auxiliares'!$A$236,"INVESTIMENTO","ERRO - VERIFICAR"))))</f>
        <v/>
      </c>
      <c r="S738" s="64" t="str">
        <f t="shared" si="23"/>
        <v/>
      </c>
    </row>
    <row r="739" spans="17:19" x14ac:dyDescent="0.25">
      <c r="Q739" s="51" t="str">
        <f t="shared" si="22"/>
        <v/>
      </c>
      <c r="R739" s="51" t="str">
        <f>IF(M739="","",IF(AND(M739&lt;&gt;'Tabelas auxiliares'!$B$236,M739&lt;&gt;'Tabelas auxiliares'!$B$237,M739&lt;&gt;'Tabelas auxiliares'!$C$236,M739&lt;&gt;'Tabelas auxiliares'!$C$237,M739&lt;&gt;'Tabelas auxiliares'!$D$236),"FOLHA DE PESSOAL",IF(Q739='Tabelas auxiliares'!$A$237,"CUSTEIO",IF(Q739='Tabelas auxiliares'!$A$236,"INVESTIMENTO","ERRO - VERIFICAR"))))</f>
        <v/>
      </c>
      <c r="S739" s="64" t="str">
        <f t="shared" si="23"/>
        <v/>
      </c>
    </row>
    <row r="740" spans="17:19" x14ac:dyDescent="0.25">
      <c r="Q740" s="51" t="str">
        <f t="shared" si="22"/>
        <v/>
      </c>
      <c r="R740" s="51" t="str">
        <f>IF(M740="","",IF(AND(M740&lt;&gt;'Tabelas auxiliares'!$B$236,M740&lt;&gt;'Tabelas auxiliares'!$B$237,M740&lt;&gt;'Tabelas auxiliares'!$C$236,M740&lt;&gt;'Tabelas auxiliares'!$C$237,M740&lt;&gt;'Tabelas auxiliares'!$D$236),"FOLHA DE PESSOAL",IF(Q740='Tabelas auxiliares'!$A$237,"CUSTEIO",IF(Q740='Tabelas auxiliares'!$A$236,"INVESTIMENTO","ERRO - VERIFICAR"))))</f>
        <v/>
      </c>
      <c r="S740" s="64" t="str">
        <f t="shared" si="23"/>
        <v/>
      </c>
    </row>
    <row r="741" spans="17:19" x14ac:dyDescent="0.25">
      <c r="Q741" s="51" t="str">
        <f t="shared" si="22"/>
        <v/>
      </c>
      <c r="R741" s="51" t="str">
        <f>IF(M741="","",IF(AND(M741&lt;&gt;'Tabelas auxiliares'!$B$236,M741&lt;&gt;'Tabelas auxiliares'!$B$237,M741&lt;&gt;'Tabelas auxiliares'!$C$236,M741&lt;&gt;'Tabelas auxiliares'!$C$237,M741&lt;&gt;'Tabelas auxiliares'!$D$236),"FOLHA DE PESSOAL",IF(Q741='Tabelas auxiliares'!$A$237,"CUSTEIO",IF(Q741='Tabelas auxiliares'!$A$236,"INVESTIMENTO","ERRO - VERIFICAR"))))</f>
        <v/>
      </c>
      <c r="S741" s="64" t="str">
        <f t="shared" si="23"/>
        <v/>
      </c>
    </row>
    <row r="742" spans="17:19" x14ac:dyDescent="0.25">
      <c r="Q742" s="51" t="str">
        <f t="shared" si="22"/>
        <v/>
      </c>
      <c r="R742" s="51" t="str">
        <f>IF(M742="","",IF(AND(M742&lt;&gt;'Tabelas auxiliares'!$B$236,M742&lt;&gt;'Tabelas auxiliares'!$B$237,M742&lt;&gt;'Tabelas auxiliares'!$C$236,M742&lt;&gt;'Tabelas auxiliares'!$C$237,M742&lt;&gt;'Tabelas auxiliares'!$D$236),"FOLHA DE PESSOAL",IF(Q742='Tabelas auxiliares'!$A$237,"CUSTEIO",IF(Q742='Tabelas auxiliares'!$A$236,"INVESTIMENTO","ERRO - VERIFICAR"))))</f>
        <v/>
      </c>
      <c r="S742" s="64" t="str">
        <f t="shared" si="23"/>
        <v/>
      </c>
    </row>
    <row r="743" spans="17:19" x14ac:dyDescent="0.25">
      <c r="Q743" s="51" t="str">
        <f t="shared" si="22"/>
        <v/>
      </c>
      <c r="R743" s="51" t="str">
        <f>IF(M743="","",IF(AND(M743&lt;&gt;'Tabelas auxiliares'!$B$236,M743&lt;&gt;'Tabelas auxiliares'!$B$237,M743&lt;&gt;'Tabelas auxiliares'!$C$236,M743&lt;&gt;'Tabelas auxiliares'!$C$237,M743&lt;&gt;'Tabelas auxiliares'!$D$236),"FOLHA DE PESSOAL",IF(Q743='Tabelas auxiliares'!$A$237,"CUSTEIO",IF(Q743='Tabelas auxiliares'!$A$236,"INVESTIMENTO","ERRO - VERIFICAR"))))</f>
        <v/>
      </c>
      <c r="S743" s="64" t="str">
        <f t="shared" si="23"/>
        <v/>
      </c>
    </row>
    <row r="744" spans="17:19" x14ac:dyDescent="0.25">
      <c r="Q744" s="51" t="str">
        <f t="shared" si="22"/>
        <v/>
      </c>
      <c r="R744" s="51" t="str">
        <f>IF(M744="","",IF(AND(M744&lt;&gt;'Tabelas auxiliares'!$B$236,M744&lt;&gt;'Tabelas auxiliares'!$B$237,M744&lt;&gt;'Tabelas auxiliares'!$C$236,M744&lt;&gt;'Tabelas auxiliares'!$C$237,M744&lt;&gt;'Tabelas auxiliares'!$D$236),"FOLHA DE PESSOAL",IF(Q744='Tabelas auxiliares'!$A$237,"CUSTEIO",IF(Q744='Tabelas auxiliares'!$A$236,"INVESTIMENTO","ERRO - VERIFICAR"))))</f>
        <v/>
      </c>
      <c r="S744" s="64" t="str">
        <f t="shared" si="23"/>
        <v/>
      </c>
    </row>
    <row r="745" spans="17:19" x14ac:dyDescent="0.25">
      <c r="Q745" s="51" t="str">
        <f t="shared" si="22"/>
        <v/>
      </c>
      <c r="R745" s="51" t="str">
        <f>IF(M745="","",IF(AND(M745&lt;&gt;'Tabelas auxiliares'!$B$236,M745&lt;&gt;'Tabelas auxiliares'!$B$237,M745&lt;&gt;'Tabelas auxiliares'!$C$236,M745&lt;&gt;'Tabelas auxiliares'!$C$237,M745&lt;&gt;'Tabelas auxiliares'!$D$236),"FOLHA DE PESSOAL",IF(Q745='Tabelas auxiliares'!$A$237,"CUSTEIO",IF(Q745='Tabelas auxiliares'!$A$236,"INVESTIMENTO","ERRO - VERIFICAR"))))</f>
        <v/>
      </c>
      <c r="S745" s="64" t="str">
        <f t="shared" si="23"/>
        <v/>
      </c>
    </row>
    <row r="746" spans="17:19" x14ac:dyDescent="0.25">
      <c r="Q746" s="51" t="str">
        <f t="shared" si="22"/>
        <v/>
      </c>
      <c r="R746" s="51" t="str">
        <f>IF(M746="","",IF(AND(M746&lt;&gt;'Tabelas auxiliares'!$B$236,M746&lt;&gt;'Tabelas auxiliares'!$B$237,M746&lt;&gt;'Tabelas auxiliares'!$C$236,M746&lt;&gt;'Tabelas auxiliares'!$C$237,M746&lt;&gt;'Tabelas auxiliares'!$D$236),"FOLHA DE PESSOAL",IF(Q746='Tabelas auxiliares'!$A$237,"CUSTEIO",IF(Q746='Tabelas auxiliares'!$A$236,"INVESTIMENTO","ERRO - VERIFICAR"))))</f>
        <v/>
      </c>
      <c r="S746" s="64" t="str">
        <f t="shared" si="23"/>
        <v/>
      </c>
    </row>
    <row r="747" spans="17:19" x14ac:dyDescent="0.25">
      <c r="Q747" s="51" t="str">
        <f t="shared" si="22"/>
        <v/>
      </c>
      <c r="R747" s="51" t="str">
        <f>IF(M747="","",IF(AND(M747&lt;&gt;'Tabelas auxiliares'!$B$236,M747&lt;&gt;'Tabelas auxiliares'!$B$237,M747&lt;&gt;'Tabelas auxiliares'!$C$236,M747&lt;&gt;'Tabelas auxiliares'!$C$237,M747&lt;&gt;'Tabelas auxiliares'!$D$236),"FOLHA DE PESSOAL",IF(Q747='Tabelas auxiliares'!$A$237,"CUSTEIO",IF(Q747='Tabelas auxiliares'!$A$236,"INVESTIMENTO","ERRO - VERIFICAR"))))</f>
        <v/>
      </c>
      <c r="S747" s="64" t="str">
        <f t="shared" si="23"/>
        <v/>
      </c>
    </row>
    <row r="748" spans="17:19" x14ac:dyDescent="0.25">
      <c r="Q748" s="51" t="str">
        <f t="shared" si="22"/>
        <v/>
      </c>
      <c r="R748" s="51" t="str">
        <f>IF(M748="","",IF(AND(M748&lt;&gt;'Tabelas auxiliares'!$B$236,M748&lt;&gt;'Tabelas auxiliares'!$B$237,M748&lt;&gt;'Tabelas auxiliares'!$C$236,M748&lt;&gt;'Tabelas auxiliares'!$C$237,M748&lt;&gt;'Tabelas auxiliares'!$D$236),"FOLHA DE PESSOAL",IF(Q748='Tabelas auxiliares'!$A$237,"CUSTEIO",IF(Q748='Tabelas auxiliares'!$A$236,"INVESTIMENTO","ERRO - VERIFICAR"))))</f>
        <v/>
      </c>
      <c r="S748" s="64" t="str">
        <f t="shared" si="23"/>
        <v/>
      </c>
    </row>
    <row r="749" spans="17:19" x14ac:dyDescent="0.25">
      <c r="Q749" s="51" t="str">
        <f t="shared" si="22"/>
        <v/>
      </c>
      <c r="R749" s="51" t="str">
        <f>IF(M749="","",IF(AND(M749&lt;&gt;'Tabelas auxiliares'!$B$236,M749&lt;&gt;'Tabelas auxiliares'!$B$237,M749&lt;&gt;'Tabelas auxiliares'!$C$236,M749&lt;&gt;'Tabelas auxiliares'!$C$237,M749&lt;&gt;'Tabelas auxiliares'!$D$236),"FOLHA DE PESSOAL",IF(Q749='Tabelas auxiliares'!$A$237,"CUSTEIO",IF(Q749='Tabelas auxiliares'!$A$236,"INVESTIMENTO","ERRO - VERIFICAR"))))</f>
        <v/>
      </c>
      <c r="S749" s="64" t="str">
        <f t="shared" si="23"/>
        <v/>
      </c>
    </row>
    <row r="750" spans="17:19" x14ac:dyDescent="0.25">
      <c r="Q750" s="51" t="str">
        <f t="shared" si="22"/>
        <v/>
      </c>
      <c r="R750" s="51" t="str">
        <f>IF(M750="","",IF(AND(M750&lt;&gt;'Tabelas auxiliares'!$B$236,M750&lt;&gt;'Tabelas auxiliares'!$B$237,M750&lt;&gt;'Tabelas auxiliares'!$C$236,M750&lt;&gt;'Tabelas auxiliares'!$C$237,M750&lt;&gt;'Tabelas auxiliares'!$D$236),"FOLHA DE PESSOAL",IF(Q750='Tabelas auxiliares'!$A$237,"CUSTEIO",IF(Q750='Tabelas auxiliares'!$A$236,"INVESTIMENTO","ERRO - VERIFICAR"))))</f>
        <v/>
      </c>
      <c r="S750" s="64" t="str">
        <f t="shared" si="23"/>
        <v/>
      </c>
    </row>
    <row r="751" spans="17:19" x14ac:dyDescent="0.25">
      <c r="Q751" s="51" t="str">
        <f t="shared" si="22"/>
        <v/>
      </c>
      <c r="R751" s="51" t="str">
        <f>IF(M751="","",IF(AND(M751&lt;&gt;'Tabelas auxiliares'!$B$236,M751&lt;&gt;'Tabelas auxiliares'!$B$237,M751&lt;&gt;'Tabelas auxiliares'!$C$236,M751&lt;&gt;'Tabelas auxiliares'!$C$237,M751&lt;&gt;'Tabelas auxiliares'!$D$236),"FOLHA DE PESSOAL",IF(Q751='Tabelas auxiliares'!$A$237,"CUSTEIO",IF(Q751='Tabelas auxiliares'!$A$236,"INVESTIMENTO","ERRO - VERIFICAR"))))</f>
        <v/>
      </c>
      <c r="S751" s="64" t="str">
        <f t="shared" si="23"/>
        <v/>
      </c>
    </row>
    <row r="752" spans="17:19" x14ac:dyDescent="0.25">
      <c r="Q752" s="51" t="str">
        <f t="shared" si="22"/>
        <v/>
      </c>
      <c r="R752" s="51" t="str">
        <f>IF(M752="","",IF(AND(M752&lt;&gt;'Tabelas auxiliares'!$B$236,M752&lt;&gt;'Tabelas auxiliares'!$B$237,M752&lt;&gt;'Tabelas auxiliares'!$C$236,M752&lt;&gt;'Tabelas auxiliares'!$C$237,M752&lt;&gt;'Tabelas auxiliares'!$D$236),"FOLHA DE PESSOAL",IF(Q752='Tabelas auxiliares'!$A$237,"CUSTEIO",IF(Q752='Tabelas auxiliares'!$A$236,"INVESTIMENTO","ERRO - VERIFICAR"))))</f>
        <v/>
      </c>
      <c r="S752" s="64" t="str">
        <f t="shared" si="23"/>
        <v/>
      </c>
    </row>
    <row r="753" spans="17:19" x14ac:dyDescent="0.25">
      <c r="Q753" s="51" t="str">
        <f t="shared" si="22"/>
        <v/>
      </c>
      <c r="R753" s="51" t="str">
        <f>IF(M753="","",IF(AND(M753&lt;&gt;'Tabelas auxiliares'!$B$236,M753&lt;&gt;'Tabelas auxiliares'!$B$237,M753&lt;&gt;'Tabelas auxiliares'!$C$236,M753&lt;&gt;'Tabelas auxiliares'!$C$237,M753&lt;&gt;'Tabelas auxiliares'!$D$236),"FOLHA DE PESSOAL",IF(Q753='Tabelas auxiliares'!$A$237,"CUSTEIO",IF(Q753='Tabelas auxiliares'!$A$236,"INVESTIMENTO","ERRO - VERIFICAR"))))</f>
        <v/>
      </c>
      <c r="S753" s="64" t="str">
        <f t="shared" si="23"/>
        <v/>
      </c>
    </row>
    <row r="754" spans="17:19" x14ac:dyDescent="0.25">
      <c r="Q754" s="51" t="str">
        <f t="shared" si="22"/>
        <v/>
      </c>
      <c r="R754" s="51" t="str">
        <f>IF(M754="","",IF(AND(M754&lt;&gt;'Tabelas auxiliares'!$B$236,M754&lt;&gt;'Tabelas auxiliares'!$B$237,M754&lt;&gt;'Tabelas auxiliares'!$C$236,M754&lt;&gt;'Tabelas auxiliares'!$C$237,M754&lt;&gt;'Tabelas auxiliares'!$D$236),"FOLHA DE PESSOAL",IF(Q754='Tabelas auxiliares'!$A$237,"CUSTEIO",IF(Q754='Tabelas auxiliares'!$A$236,"INVESTIMENTO","ERRO - VERIFICAR"))))</f>
        <v/>
      </c>
      <c r="S754" s="64" t="str">
        <f t="shared" si="23"/>
        <v/>
      </c>
    </row>
    <row r="755" spans="17:19" x14ac:dyDescent="0.25">
      <c r="Q755" s="51" t="str">
        <f t="shared" si="22"/>
        <v/>
      </c>
      <c r="R755" s="51" t="str">
        <f>IF(M755="","",IF(AND(M755&lt;&gt;'Tabelas auxiliares'!$B$236,M755&lt;&gt;'Tabelas auxiliares'!$B$237,M755&lt;&gt;'Tabelas auxiliares'!$C$236,M755&lt;&gt;'Tabelas auxiliares'!$C$237,M755&lt;&gt;'Tabelas auxiliares'!$D$236),"FOLHA DE PESSOAL",IF(Q755='Tabelas auxiliares'!$A$237,"CUSTEIO",IF(Q755='Tabelas auxiliares'!$A$236,"INVESTIMENTO","ERRO - VERIFICAR"))))</f>
        <v/>
      </c>
      <c r="S755" s="64" t="str">
        <f t="shared" si="23"/>
        <v/>
      </c>
    </row>
    <row r="756" spans="17:19" x14ac:dyDescent="0.25">
      <c r="Q756" s="51" t="str">
        <f t="shared" si="22"/>
        <v/>
      </c>
      <c r="R756" s="51" t="str">
        <f>IF(M756="","",IF(AND(M756&lt;&gt;'Tabelas auxiliares'!$B$236,M756&lt;&gt;'Tabelas auxiliares'!$B$237,M756&lt;&gt;'Tabelas auxiliares'!$C$236,M756&lt;&gt;'Tabelas auxiliares'!$C$237,M756&lt;&gt;'Tabelas auxiliares'!$D$236),"FOLHA DE PESSOAL",IF(Q756='Tabelas auxiliares'!$A$237,"CUSTEIO",IF(Q756='Tabelas auxiliares'!$A$236,"INVESTIMENTO","ERRO - VERIFICAR"))))</f>
        <v/>
      </c>
      <c r="S756" s="64" t="str">
        <f t="shared" si="23"/>
        <v/>
      </c>
    </row>
    <row r="757" spans="17:19" x14ac:dyDescent="0.25">
      <c r="Q757" s="51" t="str">
        <f t="shared" si="22"/>
        <v/>
      </c>
      <c r="R757" s="51" t="str">
        <f>IF(M757="","",IF(AND(M757&lt;&gt;'Tabelas auxiliares'!$B$236,M757&lt;&gt;'Tabelas auxiliares'!$B$237,M757&lt;&gt;'Tabelas auxiliares'!$C$236,M757&lt;&gt;'Tabelas auxiliares'!$C$237,M757&lt;&gt;'Tabelas auxiliares'!$D$236),"FOLHA DE PESSOAL",IF(Q757='Tabelas auxiliares'!$A$237,"CUSTEIO",IF(Q757='Tabelas auxiliares'!$A$236,"INVESTIMENTO","ERRO - VERIFICAR"))))</f>
        <v/>
      </c>
      <c r="S757" s="64" t="str">
        <f t="shared" si="23"/>
        <v/>
      </c>
    </row>
    <row r="758" spans="17:19" x14ac:dyDescent="0.25">
      <c r="Q758" s="51" t="str">
        <f t="shared" si="22"/>
        <v/>
      </c>
      <c r="R758" s="51" t="str">
        <f>IF(M758="","",IF(AND(M758&lt;&gt;'Tabelas auxiliares'!$B$236,M758&lt;&gt;'Tabelas auxiliares'!$B$237,M758&lt;&gt;'Tabelas auxiliares'!$C$236,M758&lt;&gt;'Tabelas auxiliares'!$C$237,M758&lt;&gt;'Tabelas auxiliares'!$D$236),"FOLHA DE PESSOAL",IF(Q758='Tabelas auxiliares'!$A$237,"CUSTEIO",IF(Q758='Tabelas auxiliares'!$A$236,"INVESTIMENTO","ERRO - VERIFICAR"))))</f>
        <v/>
      </c>
      <c r="S758" s="64" t="str">
        <f t="shared" si="23"/>
        <v/>
      </c>
    </row>
    <row r="759" spans="17:19" x14ac:dyDescent="0.25">
      <c r="Q759" s="51" t="str">
        <f t="shared" si="22"/>
        <v/>
      </c>
      <c r="R759" s="51" t="str">
        <f>IF(M759="","",IF(AND(M759&lt;&gt;'Tabelas auxiliares'!$B$236,M759&lt;&gt;'Tabelas auxiliares'!$B$237,M759&lt;&gt;'Tabelas auxiliares'!$C$236,M759&lt;&gt;'Tabelas auxiliares'!$C$237,M759&lt;&gt;'Tabelas auxiliares'!$D$236),"FOLHA DE PESSOAL",IF(Q759='Tabelas auxiliares'!$A$237,"CUSTEIO",IF(Q759='Tabelas auxiliares'!$A$236,"INVESTIMENTO","ERRO - VERIFICAR"))))</f>
        <v/>
      </c>
      <c r="S759" s="64" t="str">
        <f t="shared" si="23"/>
        <v/>
      </c>
    </row>
    <row r="760" spans="17:19" x14ac:dyDescent="0.25">
      <c r="Q760" s="51" t="str">
        <f t="shared" si="22"/>
        <v/>
      </c>
      <c r="R760" s="51" t="str">
        <f>IF(M760="","",IF(AND(M760&lt;&gt;'Tabelas auxiliares'!$B$236,M760&lt;&gt;'Tabelas auxiliares'!$B$237,M760&lt;&gt;'Tabelas auxiliares'!$C$236,M760&lt;&gt;'Tabelas auxiliares'!$C$237,M760&lt;&gt;'Tabelas auxiliares'!$D$236),"FOLHA DE PESSOAL",IF(Q760='Tabelas auxiliares'!$A$237,"CUSTEIO",IF(Q760='Tabelas auxiliares'!$A$236,"INVESTIMENTO","ERRO - VERIFICAR"))))</f>
        <v/>
      </c>
      <c r="S760" s="64" t="str">
        <f t="shared" si="23"/>
        <v/>
      </c>
    </row>
    <row r="761" spans="17:19" x14ac:dyDescent="0.25">
      <c r="Q761" s="51" t="str">
        <f t="shared" si="22"/>
        <v/>
      </c>
      <c r="R761" s="51" t="str">
        <f>IF(M761="","",IF(AND(M761&lt;&gt;'Tabelas auxiliares'!$B$236,M761&lt;&gt;'Tabelas auxiliares'!$B$237,M761&lt;&gt;'Tabelas auxiliares'!$C$236,M761&lt;&gt;'Tabelas auxiliares'!$C$237,M761&lt;&gt;'Tabelas auxiliares'!$D$236),"FOLHA DE PESSOAL",IF(Q761='Tabelas auxiliares'!$A$237,"CUSTEIO",IF(Q761='Tabelas auxiliares'!$A$236,"INVESTIMENTO","ERRO - VERIFICAR"))))</f>
        <v/>
      </c>
      <c r="S761" s="64" t="str">
        <f t="shared" si="23"/>
        <v/>
      </c>
    </row>
    <row r="762" spans="17:19" x14ac:dyDescent="0.25">
      <c r="Q762" s="51" t="str">
        <f t="shared" si="22"/>
        <v/>
      </c>
      <c r="R762" s="51" t="str">
        <f>IF(M762="","",IF(AND(M762&lt;&gt;'Tabelas auxiliares'!$B$236,M762&lt;&gt;'Tabelas auxiliares'!$B$237,M762&lt;&gt;'Tabelas auxiliares'!$C$236,M762&lt;&gt;'Tabelas auxiliares'!$C$237,M762&lt;&gt;'Tabelas auxiliares'!$D$236),"FOLHA DE PESSOAL",IF(Q762='Tabelas auxiliares'!$A$237,"CUSTEIO",IF(Q762='Tabelas auxiliares'!$A$236,"INVESTIMENTO","ERRO - VERIFICAR"))))</f>
        <v/>
      </c>
      <c r="S762" s="64" t="str">
        <f t="shared" si="23"/>
        <v/>
      </c>
    </row>
    <row r="763" spans="17:19" x14ac:dyDescent="0.25">
      <c r="Q763" s="51" t="str">
        <f t="shared" si="22"/>
        <v/>
      </c>
      <c r="R763" s="51" t="str">
        <f>IF(M763="","",IF(AND(M763&lt;&gt;'Tabelas auxiliares'!$B$236,M763&lt;&gt;'Tabelas auxiliares'!$B$237,M763&lt;&gt;'Tabelas auxiliares'!$C$236,M763&lt;&gt;'Tabelas auxiliares'!$C$237,M763&lt;&gt;'Tabelas auxiliares'!$D$236),"FOLHA DE PESSOAL",IF(Q763='Tabelas auxiliares'!$A$237,"CUSTEIO",IF(Q763='Tabelas auxiliares'!$A$236,"INVESTIMENTO","ERRO - VERIFICAR"))))</f>
        <v/>
      </c>
      <c r="S763" s="64" t="str">
        <f t="shared" si="23"/>
        <v/>
      </c>
    </row>
    <row r="764" spans="17:19" x14ac:dyDescent="0.25">
      <c r="Q764" s="51" t="str">
        <f t="shared" si="22"/>
        <v/>
      </c>
      <c r="R764" s="51" t="str">
        <f>IF(M764="","",IF(AND(M764&lt;&gt;'Tabelas auxiliares'!$B$236,M764&lt;&gt;'Tabelas auxiliares'!$B$237,M764&lt;&gt;'Tabelas auxiliares'!$C$236,M764&lt;&gt;'Tabelas auxiliares'!$C$237,M764&lt;&gt;'Tabelas auxiliares'!$D$236),"FOLHA DE PESSOAL",IF(Q764='Tabelas auxiliares'!$A$237,"CUSTEIO",IF(Q764='Tabelas auxiliares'!$A$236,"INVESTIMENTO","ERRO - VERIFICAR"))))</f>
        <v/>
      </c>
      <c r="S764" s="64" t="str">
        <f t="shared" si="23"/>
        <v/>
      </c>
    </row>
    <row r="765" spans="17:19" x14ac:dyDescent="0.25">
      <c r="Q765" s="51" t="str">
        <f t="shared" si="22"/>
        <v/>
      </c>
      <c r="R765" s="51" t="str">
        <f>IF(M765="","",IF(AND(M765&lt;&gt;'Tabelas auxiliares'!$B$236,M765&lt;&gt;'Tabelas auxiliares'!$B$237,M765&lt;&gt;'Tabelas auxiliares'!$C$236,M765&lt;&gt;'Tabelas auxiliares'!$C$237,M765&lt;&gt;'Tabelas auxiliares'!$D$236),"FOLHA DE PESSOAL",IF(Q765='Tabelas auxiliares'!$A$237,"CUSTEIO",IF(Q765='Tabelas auxiliares'!$A$236,"INVESTIMENTO","ERRO - VERIFICAR"))))</f>
        <v/>
      </c>
      <c r="S765" s="64" t="str">
        <f t="shared" si="23"/>
        <v/>
      </c>
    </row>
    <row r="766" spans="17:19" x14ac:dyDescent="0.25">
      <c r="Q766" s="51" t="str">
        <f t="shared" si="22"/>
        <v/>
      </c>
      <c r="R766" s="51" t="str">
        <f>IF(M766="","",IF(AND(M766&lt;&gt;'Tabelas auxiliares'!$B$236,M766&lt;&gt;'Tabelas auxiliares'!$B$237,M766&lt;&gt;'Tabelas auxiliares'!$C$236,M766&lt;&gt;'Tabelas auxiliares'!$C$237,M766&lt;&gt;'Tabelas auxiliares'!$D$236),"FOLHA DE PESSOAL",IF(Q766='Tabelas auxiliares'!$A$237,"CUSTEIO",IF(Q766='Tabelas auxiliares'!$A$236,"INVESTIMENTO","ERRO - VERIFICAR"))))</f>
        <v/>
      </c>
      <c r="S766" s="64" t="str">
        <f t="shared" si="23"/>
        <v/>
      </c>
    </row>
    <row r="767" spans="17:19" x14ac:dyDescent="0.25">
      <c r="Q767" s="51" t="str">
        <f t="shared" si="22"/>
        <v/>
      </c>
      <c r="R767" s="51" t="str">
        <f>IF(M767="","",IF(AND(M767&lt;&gt;'Tabelas auxiliares'!$B$236,M767&lt;&gt;'Tabelas auxiliares'!$B$237,M767&lt;&gt;'Tabelas auxiliares'!$C$236,M767&lt;&gt;'Tabelas auxiliares'!$C$237,M767&lt;&gt;'Tabelas auxiliares'!$D$236),"FOLHA DE PESSOAL",IF(Q767='Tabelas auxiliares'!$A$237,"CUSTEIO",IF(Q767='Tabelas auxiliares'!$A$236,"INVESTIMENTO","ERRO - VERIFICAR"))))</f>
        <v/>
      </c>
      <c r="S767" s="64" t="str">
        <f t="shared" si="23"/>
        <v/>
      </c>
    </row>
    <row r="768" spans="17:19" x14ac:dyDescent="0.25">
      <c r="Q768" s="51" t="str">
        <f t="shared" si="22"/>
        <v/>
      </c>
      <c r="R768" s="51" t="str">
        <f>IF(M768="","",IF(AND(M768&lt;&gt;'Tabelas auxiliares'!$B$236,M768&lt;&gt;'Tabelas auxiliares'!$B$237,M768&lt;&gt;'Tabelas auxiliares'!$C$236,M768&lt;&gt;'Tabelas auxiliares'!$C$237,M768&lt;&gt;'Tabelas auxiliares'!$D$236),"FOLHA DE PESSOAL",IF(Q768='Tabelas auxiliares'!$A$237,"CUSTEIO",IF(Q768='Tabelas auxiliares'!$A$236,"INVESTIMENTO","ERRO - VERIFICAR"))))</f>
        <v/>
      </c>
      <c r="S768" s="64" t="str">
        <f t="shared" si="23"/>
        <v/>
      </c>
    </row>
    <row r="769" spans="17:19" x14ac:dyDescent="0.25">
      <c r="Q769" s="51" t="str">
        <f t="shared" si="22"/>
        <v/>
      </c>
      <c r="R769" s="51" t="str">
        <f>IF(M769="","",IF(AND(M769&lt;&gt;'Tabelas auxiliares'!$B$236,M769&lt;&gt;'Tabelas auxiliares'!$B$237,M769&lt;&gt;'Tabelas auxiliares'!$C$236,M769&lt;&gt;'Tabelas auxiliares'!$C$237,M769&lt;&gt;'Tabelas auxiliares'!$D$236),"FOLHA DE PESSOAL",IF(Q769='Tabelas auxiliares'!$A$237,"CUSTEIO",IF(Q769='Tabelas auxiliares'!$A$236,"INVESTIMENTO","ERRO - VERIFICAR"))))</f>
        <v/>
      </c>
      <c r="S769" s="64" t="str">
        <f t="shared" si="23"/>
        <v/>
      </c>
    </row>
    <row r="770" spans="17:19" x14ac:dyDescent="0.25">
      <c r="Q770" s="51" t="str">
        <f t="shared" si="22"/>
        <v/>
      </c>
      <c r="R770" s="51" t="str">
        <f>IF(M770="","",IF(AND(M770&lt;&gt;'Tabelas auxiliares'!$B$236,M770&lt;&gt;'Tabelas auxiliares'!$B$237,M770&lt;&gt;'Tabelas auxiliares'!$C$236,M770&lt;&gt;'Tabelas auxiliares'!$C$237,M770&lt;&gt;'Tabelas auxiliares'!$D$236),"FOLHA DE PESSOAL",IF(Q770='Tabelas auxiliares'!$A$237,"CUSTEIO",IF(Q770='Tabelas auxiliares'!$A$236,"INVESTIMENTO","ERRO - VERIFICAR"))))</f>
        <v/>
      </c>
      <c r="S770" s="64" t="str">
        <f t="shared" si="23"/>
        <v/>
      </c>
    </row>
    <row r="771" spans="17:19" x14ac:dyDescent="0.25">
      <c r="Q771" s="51" t="str">
        <f t="shared" si="22"/>
        <v/>
      </c>
      <c r="R771" s="51" t="str">
        <f>IF(M771="","",IF(AND(M771&lt;&gt;'Tabelas auxiliares'!$B$236,M771&lt;&gt;'Tabelas auxiliares'!$B$237,M771&lt;&gt;'Tabelas auxiliares'!$C$236,M771&lt;&gt;'Tabelas auxiliares'!$C$237,M771&lt;&gt;'Tabelas auxiliares'!$D$236),"FOLHA DE PESSOAL",IF(Q771='Tabelas auxiliares'!$A$237,"CUSTEIO",IF(Q771='Tabelas auxiliares'!$A$236,"INVESTIMENTO","ERRO - VERIFICAR"))))</f>
        <v/>
      </c>
      <c r="S771" s="64" t="str">
        <f t="shared" si="23"/>
        <v/>
      </c>
    </row>
    <row r="772" spans="17:19" x14ac:dyDescent="0.25">
      <c r="Q772" s="51" t="str">
        <f t="shared" ref="Q772:Q835" si="24">LEFT(O772,1)</f>
        <v/>
      </c>
      <c r="R772" s="51" t="str">
        <f>IF(M772="","",IF(AND(M772&lt;&gt;'Tabelas auxiliares'!$B$236,M772&lt;&gt;'Tabelas auxiliares'!$B$237,M772&lt;&gt;'Tabelas auxiliares'!$C$236,M772&lt;&gt;'Tabelas auxiliares'!$C$237,M772&lt;&gt;'Tabelas auxiliares'!$D$236),"FOLHA DE PESSOAL",IF(Q772='Tabelas auxiliares'!$A$237,"CUSTEIO",IF(Q772='Tabelas auxiliares'!$A$236,"INVESTIMENTO","ERRO - VERIFICAR"))))</f>
        <v/>
      </c>
      <c r="S772" s="64" t="str">
        <f t="shared" si="23"/>
        <v/>
      </c>
    </row>
    <row r="773" spans="17:19" x14ac:dyDescent="0.25">
      <c r="Q773" s="51" t="str">
        <f t="shared" si="24"/>
        <v/>
      </c>
      <c r="R773" s="51" t="str">
        <f>IF(M773="","",IF(AND(M773&lt;&gt;'Tabelas auxiliares'!$B$236,M773&lt;&gt;'Tabelas auxiliares'!$B$237,M773&lt;&gt;'Tabelas auxiliares'!$C$236,M773&lt;&gt;'Tabelas auxiliares'!$C$237,M773&lt;&gt;'Tabelas auxiliares'!$D$236),"FOLHA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IF(M774="","",IF(AND(M774&lt;&gt;'Tabelas auxiliares'!$B$236,M774&lt;&gt;'Tabelas auxiliares'!$B$237,M774&lt;&gt;'Tabelas auxiliares'!$C$236,M774&lt;&gt;'Tabelas auxiliares'!$C$237,M774&lt;&gt;'Tabelas auxiliares'!$D$236),"FOLHA DE PESSOAL",IF(Q774='Tabelas auxiliares'!$A$237,"CUSTEIO",IF(Q774='Tabelas auxiliares'!$A$236,"INVESTIMENTO","ERRO - VERIFICAR"))))</f>
        <v/>
      </c>
      <c r="S774" s="64" t="str">
        <f t="shared" si="25"/>
        <v/>
      </c>
    </row>
    <row r="775" spans="17:19" x14ac:dyDescent="0.25">
      <c r="Q775" s="51" t="str">
        <f t="shared" si="24"/>
        <v/>
      </c>
      <c r="R775" s="51" t="str">
        <f>IF(M775="","",IF(AND(M775&lt;&gt;'Tabelas auxiliares'!$B$236,M775&lt;&gt;'Tabelas auxiliares'!$B$237,M775&lt;&gt;'Tabelas auxiliares'!$C$236,M775&lt;&gt;'Tabelas auxiliares'!$C$237,M775&lt;&gt;'Tabelas auxiliares'!$D$236),"FOLHA DE PESSOAL",IF(Q775='Tabelas auxiliares'!$A$237,"CUSTEIO",IF(Q775='Tabelas auxiliares'!$A$236,"INVESTIMENTO","ERRO - VERIFICAR"))))</f>
        <v/>
      </c>
      <c r="S775" s="64" t="str">
        <f t="shared" si="25"/>
        <v/>
      </c>
    </row>
    <row r="776" spans="17:19" x14ac:dyDescent="0.25">
      <c r="Q776" s="51" t="str">
        <f t="shared" si="24"/>
        <v/>
      </c>
      <c r="R776" s="51" t="str">
        <f>IF(M776="","",IF(AND(M776&lt;&gt;'Tabelas auxiliares'!$B$236,M776&lt;&gt;'Tabelas auxiliares'!$B$237,M776&lt;&gt;'Tabelas auxiliares'!$C$236,M776&lt;&gt;'Tabelas auxiliares'!$C$237,M776&lt;&gt;'Tabelas auxiliares'!$D$236),"FOLHA DE PESSOAL",IF(Q776='Tabelas auxiliares'!$A$237,"CUSTEIO",IF(Q776='Tabelas auxiliares'!$A$236,"INVESTIMENTO","ERRO - VERIFICAR"))))</f>
        <v/>
      </c>
      <c r="S776" s="64" t="str">
        <f t="shared" si="25"/>
        <v/>
      </c>
    </row>
    <row r="777" spans="17:19" x14ac:dyDescent="0.25">
      <c r="Q777" s="51" t="str">
        <f t="shared" si="24"/>
        <v/>
      </c>
      <c r="R777" s="51" t="str">
        <f>IF(M777="","",IF(AND(M777&lt;&gt;'Tabelas auxiliares'!$B$236,M777&lt;&gt;'Tabelas auxiliares'!$B$237,M777&lt;&gt;'Tabelas auxiliares'!$C$236,M777&lt;&gt;'Tabelas auxiliares'!$C$237,M777&lt;&gt;'Tabelas auxiliares'!$D$236),"FOLHA DE PESSOAL",IF(Q777='Tabelas auxiliares'!$A$237,"CUSTEIO",IF(Q777='Tabelas auxiliares'!$A$236,"INVESTIMENTO","ERRO - VERIFICAR"))))</f>
        <v/>
      </c>
      <c r="S777" s="64" t="str">
        <f t="shared" si="25"/>
        <v/>
      </c>
    </row>
    <row r="778" spans="17:19" x14ac:dyDescent="0.25">
      <c r="Q778" s="51" t="str">
        <f t="shared" si="24"/>
        <v/>
      </c>
      <c r="R778" s="51" t="str">
        <f>IF(M778="","",IF(AND(M778&lt;&gt;'Tabelas auxiliares'!$B$236,M778&lt;&gt;'Tabelas auxiliares'!$B$237,M778&lt;&gt;'Tabelas auxiliares'!$C$236,M778&lt;&gt;'Tabelas auxiliares'!$C$237,M778&lt;&gt;'Tabelas auxiliares'!$D$236),"FOLHA DE PESSOAL",IF(Q778='Tabelas auxiliares'!$A$237,"CUSTEIO",IF(Q778='Tabelas auxiliares'!$A$236,"INVESTIMENTO","ERRO - VERIFICAR"))))</f>
        <v/>
      </c>
      <c r="S778" s="64" t="str">
        <f t="shared" si="25"/>
        <v/>
      </c>
    </row>
    <row r="779" spans="17:19" x14ac:dyDescent="0.25">
      <c r="Q779" s="51" t="str">
        <f t="shared" si="24"/>
        <v/>
      </c>
      <c r="R779" s="51" t="str">
        <f>IF(M779="","",IF(AND(M779&lt;&gt;'Tabelas auxiliares'!$B$236,M779&lt;&gt;'Tabelas auxiliares'!$B$237,M779&lt;&gt;'Tabelas auxiliares'!$C$236,M779&lt;&gt;'Tabelas auxiliares'!$C$237,M779&lt;&gt;'Tabelas auxiliares'!$D$236),"FOLHA DE PESSOAL",IF(Q779='Tabelas auxiliares'!$A$237,"CUSTEIO",IF(Q779='Tabelas auxiliares'!$A$236,"INVESTIMENTO","ERRO - VERIFICAR"))))</f>
        <v/>
      </c>
      <c r="S779" s="64" t="str">
        <f t="shared" si="25"/>
        <v/>
      </c>
    </row>
    <row r="780" spans="17:19" x14ac:dyDescent="0.25">
      <c r="Q780" s="51" t="str">
        <f t="shared" si="24"/>
        <v/>
      </c>
      <c r="R780" s="51" t="str">
        <f>IF(M780="","",IF(AND(M780&lt;&gt;'Tabelas auxiliares'!$B$236,M780&lt;&gt;'Tabelas auxiliares'!$B$237,M780&lt;&gt;'Tabelas auxiliares'!$C$236,M780&lt;&gt;'Tabelas auxiliares'!$C$237,M780&lt;&gt;'Tabelas auxiliares'!$D$236),"FOLHA DE PESSOAL",IF(Q780='Tabelas auxiliares'!$A$237,"CUSTEIO",IF(Q780='Tabelas auxiliares'!$A$236,"INVESTIMENTO","ERRO - VERIFICAR"))))</f>
        <v/>
      </c>
      <c r="S780" s="64" t="str">
        <f t="shared" si="25"/>
        <v/>
      </c>
    </row>
    <row r="781" spans="17:19" x14ac:dyDescent="0.25">
      <c r="Q781" s="51" t="str">
        <f t="shared" si="24"/>
        <v/>
      </c>
      <c r="R781" s="51" t="str">
        <f>IF(M781="","",IF(AND(M781&lt;&gt;'Tabelas auxiliares'!$B$236,M781&lt;&gt;'Tabelas auxiliares'!$B$237,M781&lt;&gt;'Tabelas auxiliares'!$C$236,M781&lt;&gt;'Tabelas auxiliares'!$C$237,M781&lt;&gt;'Tabelas auxiliares'!$D$236),"FOLHA DE PESSOAL",IF(Q781='Tabelas auxiliares'!$A$237,"CUSTEIO",IF(Q781='Tabelas auxiliares'!$A$236,"INVESTIMENTO","ERRO - VERIFICAR"))))</f>
        <v/>
      </c>
      <c r="S781" s="64" t="str">
        <f t="shared" si="25"/>
        <v/>
      </c>
    </row>
    <row r="782" spans="17:19" x14ac:dyDescent="0.25">
      <c r="Q782" s="51" t="str">
        <f t="shared" si="24"/>
        <v/>
      </c>
      <c r="R782" s="51" t="str">
        <f>IF(M782="","",IF(AND(M782&lt;&gt;'Tabelas auxiliares'!$B$236,M782&lt;&gt;'Tabelas auxiliares'!$B$237,M782&lt;&gt;'Tabelas auxiliares'!$C$236,M782&lt;&gt;'Tabelas auxiliares'!$C$237,M782&lt;&gt;'Tabelas auxiliares'!$D$236),"FOLHA DE PESSOAL",IF(Q782='Tabelas auxiliares'!$A$237,"CUSTEIO",IF(Q782='Tabelas auxiliares'!$A$236,"INVESTIMENTO","ERRO - VERIFICAR"))))</f>
        <v/>
      </c>
      <c r="S782" s="64" t="str">
        <f t="shared" si="25"/>
        <v/>
      </c>
    </row>
    <row r="783" spans="17:19" x14ac:dyDescent="0.25">
      <c r="Q783" s="51" t="str">
        <f t="shared" si="24"/>
        <v/>
      </c>
      <c r="R783" s="51" t="str">
        <f>IF(M783="","",IF(AND(M783&lt;&gt;'Tabelas auxiliares'!$B$236,M783&lt;&gt;'Tabelas auxiliares'!$B$237,M783&lt;&gt;'Tabelas auxiliares'!$C$236,M783&lt;&gt;'Tabelas auxiliares'!$C$237,M783&lt;&gt;'Tabelas auxiliares'!$D$236),"FOLHA DE PESSOAL",IF(Q783='Tabelas auxiliares'!$A$237,"CUSTEIO",IF(Q783='Tabelas auxiliares'!$A$236,"INVESTIMENTO","ERRO - VERIFICAR"))))</f>
        <v/>
      </c>
      <c r="S783" s="64" t="str">
        <f t="shared" si="25"/>
        <v/>
      </c>
    </row>
    <row r="784" spans="17:19" x14ac:dyDescent="0.25">
      <c r="Q784" s="51" t="str">
        <f t="shared" si="24"/>
        <v/>
      </c>
      <c r="R784" s="51" t="str">
        <f>IF(M784="","",IF(AND(M784&lt;&gt;'Tabelas auxiliares'!$B$236,M784&lt;&gt;'Tabelas auxiliares'!$B$237,M784&lt;&gt;'Tabelas auxiliares'!$C$236,M784&lt;&gt;'Tabelas auxiliares'!$C$237,M784&lt;&gt;'Tabelas auxiliares'!$D$236),"FOLHA DE PESSOAL",IF(Q784='Tabelas auxiliares'!$A$237,"CUSTEIO",IF(Q784='Tabelas auxiliares'!$A$236,"INVESTIMENTO","ERRO - VERIFICAR"))))</f>
        <v/>
      </c>
      <c r="S784" s="64" t="str">
        <f t="shared" si="25"/>
        <v/>
      </c>
    </row>
    <row r="785" spans="17:19" x14ac:dyDescent="0.25">
      <c r="Q785" s="51" t="str">
        <f t="shared" si="24"/>
        <v/>
      </c>
      <c r="R785" s="51" t="str">
        <f>IF(M785="","",IF(AND(M785&lt;&gt;'Tabelas auxiliares'!$B$236,M785&lt;&gt;'Tabelas auxiliares'!$B$237,M785&lt;&gt;'Tabelas auxiliares'!$C$236,M785&lt;&gt;'Tabelas auxiliares'!$C$237,M785&lt;&gt;'Tabelas auxiliares'!$D$236),"FOLHA DE PESSOAL",IF(Q785='Tabelas auxiliares'!$A$237,"CUSTEIO",IF(Q785='Tabelas auxiliares'!$A$236,"INVESTIMENTO","ERRO - VERIFICAR"))))</f>
        <v/>
      </c>
      <c r="S785" s="64" t="str">
        <f t="shared" si="25"/>
        <v/>
      </c>
    </row>
    <row r="786" spans="17:19" x14ac:dyDescent="0.25">
      <c r="Q786" s="51" t="str">
        <f t="shared" si="24"/>
        <v/>
      </c>
      <c r="R786" s="51" t="str">
        <f>IF(M786="","",IF(AND(M786&lt;&gt;'Tabelas auxiliares'!$B$236,M786&lt;&gt;'Tabelas auxiliares'!$B$237,M786&lt;&gt;'Tabelas auxiliares'!$C$236,M786&lt;&gt;'Tabelas auxiliares'!$C$237,M786&lt;&gt;'Tabelas auxiliares'!$D$236),"FOLHA DE PESSOAL",IF(Q786='Tabelas auxiliares'!$A$237,"CUSTEIO",IF(Q786='Tabelas auxiliares'!$A$236,"INVESTIMENTO","ERRO - VERIFICAR"))))</f>
        <v/>
      </c>
      <c r="S786" s="64" t="str">
        <f t="shared" si="25"/>
        <v/>
      </c>
    </row>
    <row r="787" spans="17:19" x14ac:dyDescent="0.25">
      <c r="Q787" s="51" t="str">
        <f t="shared" si="24"/>
        <v/>
      </c>
      <c r="R787" s="51" t="str">
        <f>IF(M787="","",IF(AND(M787&lt;&gt;'Tabelas auxiliares'!$B$236,M787&lt;&gt;'Tabelas auxiliares'!$B$237,M787&lt;&gt;'Tabelas auxiliares'!$C$236,M787&lt;&gt;'Tabelas auxiliares'!$C$237,M787&lt;&gt;'Tabelas auxiliares'!$D$236),"FOLHA DE PESSOAL",IF(Q787='Tabelas auxiliares'!$A$237,"CUSTEIO",IF(Q787='Tabelas auxiliares'!$A$236,"INVESTIMENTO","ERRO - VERIFICAR"))))</f>
        <v/>
      </c>
      <c r="S787" s="64" t="str">
        <f t="shared" si="25"/>
        <v/>
      </c>
    </row>
    <row r="788" spans="17:19" x14ac:dyDescent="0.25">
      <c r="Q788" s="51" t="str">
        <f t="shared" si="24"/>
        <v/>
      </c>
      <c r="R788" s="51" t="str">
        <f>IF(M788="","",IF(AND(M788&lt;&gt;'Tabelas auxiliares'!$B$236,M788&lt;&gt;'Tabelas auxiliares'!$B$237,M788&lt;&gt;'Tabelas auxiliares'!$C$236,M788&lt;&gt;'Tabelas auxiliares'!$C$237,M788&lt;&gt;'Tabelas auxiliares'!$D$236),"FOLHA DE PESSOAL",IF(Q788='Tabelas auxiliares'!$A$237,"CUSTEIO",IF(Q788='Tabelas auxiliares'!$A$236,"INVESTIMENTO","ERRO - VERIFICAR"))))</f>
        <v/>
      </c>
      <c r="S788" s="64" t="str">
        <f t="shared" si="25"/>
        <v/>
      </c>
    </row>
    <row r="789" spans="17:19" x14ac:dyDescent="0.25">
      <c r="Q789" s="51" t="str">
        <f t="shared" si="24"/>
        <v/>
      </c>
      <c r="R789" s="51" t="str">
        <f>IF(M789="","",IF(AND(M789&lt;&gt;'Tabelas auxiliares'!$B$236,M789&lt;&gt;'Tabelas auxiliares'!$B$237,M789&lt;&gt;'Tabelas auxiliares'!$C$236,M789&lt;&gt;'Tabelas auxiliares'!$C$237,M789&lt;&gt;'Tabelas auxiliares'!$D$236),"FOLHA DE PESSOAL",IF(Q789='Tabelas auxiliares'!$A$237,"CUSTEIO",IF(Q789='Tabelas auxiliares'!$A$236,"INVESTIMENTO","ERRO - VERIFICAR"))))</f>
        <v/>
      </c>
      <c r="S789" s="64" t="str">
        <f t="shared" si="25"/>
        <v/>
      </c>
    </row>
    <row r="790" spans="17:19" x14ac:dyDescent="0.25">
      <c r="Q790" s="51" t="str">
        <f t="shared" si="24"/>
        <v/>
      </c>
      <c r="R790" s="51" t="str">
        <f>IF(M790="","",IF(AND(M790&lt;&gt;'Tabelas auxiliares'!$B$236,M790&lt;&gt;'Tabelas auxiliares'!$B$237,M790&lt;&gt;'Tabelas auxiliares'!$C$236,M790&lt;&gt;'Tabelas auxiliares'!$C$237,M790&lt;&gt;'Tabelas auxiliares'!$D$236),"FOLHA DE PESSOAL",IF(Q790='Tabelas auxiliares'!$A$237,"CUSTEIO",IF(Q790='Tabelas auxiliares'!$A$236,"INVESTIMENTO","ERRO - VERIFICAR"))))</f>
        <v/>
      </c>
      <c r="S790" s="64" t="str">
        <f t="shared" si="25"/>
        <v/>
      </c>
    </row>
    <row r="791" spans="17:19" x14ac:dyDescent="0.25">
      <c r="Q791" s="51" t="str">
        <f t="shared" si="24"/>
        <v/>
      </c>
      <c r="R791" s="51" t="str">
        <f>IF(M791="","",IF(AND(M791&lt;&gt;'Tabelas auxiliares'!$B$236,M791&lt;&gt;'Tabelas auxiliares'!$B$237,M791&lt;&gt;'Tabelas auxiliares'!$C$236,M791&lt;&gt;'Tabelas auxiliares'!$C$237,M791&lt;&gt;'Tabelas auxiliares'!$D$236),"FOLHA DE PESSOAL",IF(Q791='Tabelas auxiliares'!$A$237,"CUSTEIO",IF(Q791='Tabelas auxiliares'!$A$236,"INVESTIMENTO","ERRO - VERIFICAR"))))</f>
        <v/>
      </c>
      <c r="S791" s="64" t="str">
        <f t="shared" si="25"/>
        <v/>
      </c>
    </row>
    <row r="792" spans="17:19" x14ac:dyDescent="0.25">
      <c r="Q792" s="51" t="str">
        <f t="shared" si="24"/>
        <v/>
      </c>
      <c r="R792" s="51" t="str">
        <f>IF(M792="","",IF(AND(M792&lt;&gt;'Tabelas auxiliares'!$B$236,M792&lt;&gt;'Tabelas auxiliares'!$B$237,M792&lt;&gt;'Tabelas auxiliares'!$C$236,M792&lt;&gt;'Tabelas auxiliares'!$C$237,M792&lt;&gt;'Tabelas auxiliares'!$D$236),"FOLHA DE PESSOAL",IF(Q792='Tabelas auxiliares'!$A$237,"CUSTEIO",IF(Q792='Tabelas auxiliares'!$A$236,"INVESTIMENTO","ERRO - VERIFICAR"))))</f>
        <v/>
      </c>
      <c r="S792" s="64" t="str">
        <f t="shared" si="25"/>
        <v/>
      </c>
    </row>
    <row r="793" spans="17:19" x14ac:dyDescent="0.25">
      <c r="Q793" s="51" t="str">
        <f t="shared" si="24"/>
        <v/>
      </c>
      <c r="R793" s="51" t="str">
        <f>IF(M793="","",IF(AND(M793&lt;&gt;'Tabelas auxiliares'!$B$236,M793&lt;&gt;'Tabelas auxiliares'!$B$237,M793&lt;&gt;'Tabelas auxiliares'!$C$236,M793&lt;&gt;'Tabelas auxiliares'!$C$237,M793&lt;&gt;'Tabelas auxiliares'!$D$236),"FOLHA DE PESSOAL",IF(Q793='Tabelas auxiliares'!$A$237,"CUSTEIO",IF(Q793='Tabelas auxiliares'!$A$236,"INVESTIMENTO","ERRO - VERIFICAR"))))</f>
        <v/>
      </c>
      <c r="S793" s="64" t="str">
        <f t="shared" si="25"/>
        <v/>
      </c>
    </row>
    <row r="794" spans="17:19" x14ac:dyDescent="0.25">
      <c r="Q794" s="51" t="str">
        <f t="shared" si="24"/>
        <v/>
      </c>
      <c r="R794" s="51" t="str">
        <f>IF(M794="","",IF(AND(M794&lt;&gt;'Tabelas auxiliares'!$B$236,M794&lt;&gt;'Tabelas auxiliares'!$B$237,M794&lt;&gt;'Tabelas auxiliares'!$C$236,M794&lt;&gt;'Tabelas auxiliares'!$C$237,M794&lt;&gt;'Tabelas auxiliares'!$D$236),"FOLHA DE PESSOAL",IF(Q794='Tabelas auxiliares'!$A$237,"CUSTEIO",IF(Q794='Tabelas auxiliares'!$A$236,"INVESTIMENTO","ERRO - VERIFICAR"))))</f>
        <v/>
      </c>
      <c r="S794" s="64" t="str">
        <f t="shared" si="25"/>
        <v/>
      </c>
    </row>
    <row r="795" spans="17:19" x14ac:dyDescent="0.25">
      <c r="Q795" s="51" t="str">
        <f t="shared" si="24"/>
        <v/>
      </c>
      <c r="R795" s="51" t="str">
        <f>IF(M795="","",IF(AND(M795&lt;&gt;'Tabelas auxiliares'!$B$236,M795&lt;&gt;'Tabelas auxiliares'!$B$237,M795&lt;&gt;'Tabelas auxiliares'!$C$236,M795&lt;&gt;'Tabelas auxiliares'!$C$237,M795&lt;&gt;'Tabelas auxiliares'!$D$236),"FOLHA DE PESSOAL",IF(Q795='Tabelas auxiliares'!$A$237,"CUSTEIO",IF(Q795='Tabelas auxiliares'!$A$236,"INVESTIMENTO","ERRO - VERIFICAR"))))</f>
        <v/>
      </c>
      <c r="S795" s="64" t="str">
        <f t="shared" si="25"/>
        <v/>
      </c>
    </row>
    <row r="796" spans="17:19" x14ac:dyDescent="0.25">
      <c r="Q796" s="51" t="str">
        <f t="shared" si="24"/>
        <v/>
      </c>
      <c r="R796" s="51" t="str">
        <f>IF(M796="","",IF(AND(M796&lt;&gt;'Tabelas auxiliares'!$B$236,M796&lt;&gt;'Tabelas auxiliares'!$B$237,M796&lt;&gt;'Tabelas auxiliares'!$C$236,M796&lt;&gt;'Tabelas auxiliares'!$C$237,M796&lt;&gt;'Tabelas auxiliares'!$D$236),"FOLHA DE PESSOAL",IF(Q796='Tabelas auxiliares'!$A$237,"CUSTEIO",IF(Q796='Tabelas auxiliares'!$A$236,"INVESTIMENTO","ERRO - VERIFICAR"))))</f>
        <v/>
      </c>
      <c r="S796" s="64" t="str">
        <f t="shared" si="25"/>
        <v/>
      </c>
    </row>
    <row r="797" spans="17:19" x14ac:dyDescent="0.25">
      <c r="Q797" s="51" t="str">
        <f t="shared" si="24"/>
        <v/>
      </c>
      <c r="R797" s="51" t="str">
        <f>IF(M797="","",IF(AND(M797&lt;&gt;'Tabelas auxiliares'!$B$236,M797&lt;&gt;'Tabelas auxiliares'!$B$237,M797&lt;&gt;'Tabelas auxiliares'!$C$236,M797&lt;&gt;'Tabelas auxiliares'!$C$237,M797&lt;&gt;'Tabelas auxiliares'!$D$236),"FOLHA DE PESSOAL",IF(Q797='Tabelas auxiliares'!$A$237,"CUSTEIO",IF(Q797='Tabelas auxiliares'!$A$236,"INVESTIMENTO","ERRO - VERIFICAR"))))</f>
        <v/>
      </c>
      <c r="S797" s="64" t="str">
        <f t="shared" si="25"/>
        <v/>
      </c>
    </row>
    <row r="798" spans="17:19" x14ac:dyDescent="0.25">
      <c r="Q798" s="51" t="str">
        <f t="shared" si="24"/>
        <v/>
      </c>
      <c r="R798" s="51" t="str">
        <f>IF(M798="","",IF(AND(M798&lt;&gt;'Tabelas auxiliares'!$B$236,M798&lt;&gt;'Tabelas auxiliares'!$B$237,M798&lt;&gt;'Tabelas auxiliares'!$C$236,M798&lt;&gt;'Tabelas auxiliares'!$C$237,M798&lt;&gt;'Tabelas auxiliares'!$D$236),"FOLHA DE PESSOAL",IF(Q798='Tabelas auxiliares'!$A$237,"CUSTEIO",IF(Q798='Tabelas auxiliares'!$A$236,"INVESTIMENTO","ERRO - VERIFICAR"))))</f>
        <v/>
      </c>
      <c r="S798" s="64" t="str">
        <f t="shared" si="25"/>
        <v/>
      </c>
    </row>
    <row r="799" spans="17:19" x14ac:dyDescent="0.25">
      <c r="Q799" s="51" t="str">
        <f t="shared" si="24"/>
        <v/>
      </c>
      <c r="R799" s="51" t="str">
        <f>IF(M799="","",IF(AND(M799&lt;&gt;'Tabelas auxiliares'!$B$236,M799&lt;&gt;'Tabelas auxiliares'!$B$237,M799&lt;&gt;'Tabelas auxiliares'!$C$236,M799&lt;&gt;'Tabelas auxiliares'!$C$237,M799&lt;&gt;'Tabelas auxiliares'!$D$236),"FOLHA DE PESSOAL",IF(Q799='Tabelas auxiliares'!$A$237,"CUSTEIO",IF(Q799='Tabelas auxiliares'!$A$236,"INVESTIMENTO","ERRO - VERIFICAR"))))</f>
        <v/>
      </c>
      <c r="S799" s="64" t="str">
        <f t="shared" si="25"/>
        <v/>
      </c>
    </row>
    <row r="800" spans="17:19" x14ac:dyDescent="0.25">
      <c r="Q800" s="51" t="str">
        <f t="shared" si="24"/>
        <v/>
      </c>
      <c r="R800" s="51" t="str">
        <f>IF(M800="","",IF(AND(M800&lt;&gt;'Tabelas auxiliares'!$B$236,M800&lt;&gt;'Tabelas auxiliares'!$B$237,M800&lt;&gt;'Tabelas auxiliares'!$C$236,M800&lt;&gt;'Tabelas auxiliares'!$C$237,M800&lt;&gt;'Tabelas auxiliares'!$D$236),"FOLHA DE PESSOAL",IF(Q800='Tabelas auxiliares'!$A$237,"CUSTEIO",IF(Q800='Tabelas auxiliares'!$A$236,"INVESTIMENTO","ERRO - VERIFICAR"))))</f>
        <v/>
      </c>
      <c r="S800" s="64" t="str">
        <f t="shared" si="25"/>
        <v/>
      </c>
    </row>
    <row r="801" spans="17:19" x14ac:dyDescent="0.25">
      <c r="Q801" s="51" t="str">
        <f t="shared" si="24"/>
        <v/>
      </c>
      <c r="R801" s="51" t="str">
        <f>IF(M801="","",IF(AND(M801&lt;&gt;'Tabelas auxiliares'!$B$236,M801&lt;&gt;'Tabelas auxiliares'!$B$237,M801&lt;&gt;'Tabelas auxiliares'!$C$236,M801&lt;&gt;'Tabelas auxiliares'!$C$237,M801&lt;&gt;'Tabelas auxiliares'!$D$236),"FOLHA DE PESSOAL",IF(Q801='Tabelas auxiliares'!$A$237,"CUSTEIO",IF(Q801='Tabelas auxiliares'!$A$236,"INVESTIMENTO","ERRO - VERIFICAR"))))</f>
        <v/>
      </c>
      <c r="S801" s="64" t="str">
        <f t="shared" si="25"/>
        <v/>
      </c>
    </row>
    <row r="802" spans="17:19" x14ac:dyDescent="0.25">
      <c r="Q802" s="51" t="str">
        <f t="shared" si="24"/>
        <v/>
      </c>
      <c r="R802" s="51" t="str">
        <f>IF(M802="","",IF(AND(M802&lt;&gt;'Tabelas auxiliares'!$B$236,M802&lt;&gt;'Tabelas auxiliares'!$B$237,M802&lt;&gt;'Tabelas auxiliares'!$C$236,M802&lt;&gt;'Tabelas auxiliares'!$C$237,M802&lt;&gt;'Tabelas auxiliares'!$D$236),"FOLHA DE PESSOAL",IF(Q802='Tabelas auxiliares'!$A$237,"CUSTEIO",IF(Q802='Tabelas auxiliares'!$A$236,"INVESTIMENTO","ERRO - VERIFICAR"))))</f>
        <v/>
      </c>
      <c r="S802" s="64" t="str">
        <f t="shared" si="25"/>
        <v/>
      </c>
    </row>
    <row r="803" spans="17:19" x14ac:dyDescent="0.25">
      <c r="Q803" s="51" t="str">
        <f t="shared" si="24"/>
        <v/>
      </c>
      <c r="R803" s="51" t="str">
        <f>IF(M803="","",IF(AND(M803&lt;&gt;'Tabelas auxiliares'!$B$236,M803&lt;&gt;'Tabelas auxiliares'!$B$237,M803&lt;&gt;'Tabelas auxiliares'!$C$236,M803&lt;&gt;'Tabelas auxiliares'!$C$237,M803&lt;&gt;'Tabelas auxiliares'!$D$236),"FOLHA DE PESSOAL",IF(Q803='Tabelas auxiliares'!$A$237,"CUSTEIO",IF(Q803='Tabelas auxiliares'!$A$236,"INVESTIMENTO","ERRO - VERIFICAR"))))</f>
        <v/>
      </c>
      <c r="S803" s="64" t="str">
        <f t="shared" si="25"/>
        <v/>
      </c>
    </row>
    <row r="804" spans="17:19" x14ac:dyDescent="0.25">
      <c r="Q804" s="51" t="str">
        <f t="shared" si="24"/>
        <v/>
      </c>
      <c r="R804" s="51" t="str">
        <f>IF(M804="","",IF(AND(M804&lt;&gt;'Tabelas auxiliares'!$B$236,M804&lt;&gt;'Tabelas auxiliares'!$B$237,M804&lt;&gt;'Tabelas auxiliares'!$C$236,M804&lt;&gt;'Tabelas auxiliares'!$C$237,M804&lt;&gt;'Tabelas auxiliares'!$D$236),"FOLHA DE PESSOAL",IF(Q804='Tabelas auxiliares'!$A$237,"CUSTEIO",IF(Q804='Tabelas auxiliares'!$A$236,"INVESTIMENTO","ERRO - VERIFICAR"))))</f>
        <v/>
      </c>
      <c r="S804" s="64" t="str">
        <f t="shared" si="25"/>
        <v/>
      </c>
    </row>
    <row r="805" spans="17:19" x14ac:dyDescent="0.25">
      <c r="Q805" s="51" t="str">
        <f t="shared" si="24"/>
        <v/>
      </c>
      <c r="R805" s="51" t="str">
        <f>IF(M805="","",IF(AND(M805&lt;&gt;'Tabelas auxiliares'!$B$236,M805&lt;&gt;'Tabelas auxiliares'!$B$237,M805&lt;&gt;'Tabelas auxiliares'!$C$236,M805&lt;&gt;'Tabelas auxiliares'!$C$237,M805&lt;&gt;'Tabelas auxiliares'!$D$236),"FOLHA DE PESSOAL",IF(Q805='Tabelas auxiliares'!$A$237,"CUSTEIO",IF(Q805='Tabelas auxiliares'!$A$236,"INVESTIMENTO","ERRO - VERIFICAR"))))</f>
        <v/>
      </c>
      <c r="S805" s="64" t="str">
        <f t="shared" si="25"/>
        <v/>
      </c>
    </row>
    <row r="806" spans="17:19" x14ac:dyDescent="0.25">
      <c r="Q806" s="51" t="str">
        <f t="shared" si="24"/>
        <v/>
      </c>
      <c r="R806" s="51" t="str">
        <f>IF(M806="","",IF(AND(M806&lt;&gt;'Tabelas auxiliares'!$B$236,M806&lt;&gt;'Tabelas auxiliares'!$B$237,M806&lt;&gt;'Tabelas auxiliares'!$C$236,M806&lt;&gt;'Tabelas auxiliares'!$C$237,M806&lt;&gt;'Tabelas auxiliares'!$D$236),"FOLHA DE PESSOAL",IF(Q806='Tabelas auxiliares'!$A$237,"CUSTEIO",IF(Q806='Tabelas auxiliares'!$A$236,"INVESTIMENTO","ERRO - VERIFICAR"))))</f>
        <v/>
      </c>
      <c r="S806" s="64" t="str">
        <f t="shared" si="25"/>
        <v/>
      </c>
    </row>
    <row r="807" spans="17:19" x14ac:dyDescent="0.25">
      <c r="Q807" s="51" t="str">
        <f t="shared" si="24"/>
        <v/>
      </c>
      <c r="R807" s="51" t="str">
        <f>IF(M807="","",IF(AND(M807&lt;&gt;'Tabelas auxiliares'!$B$236,M807&lt;&gt;'Tabelas auxiliares'!$B$237,M807&lt;&gt;'Tabelas auxiliares'!$C$236,M807&lt;&gt;'Tabelas auxiliares'!$C$237,M807&lt;&gt;'Tabelas auxiliares'!$D$236),"FOLHA DE PESSOAL",IF(Q807='Tabelas auxiliares'!$A$237,"CUSTEIO",IF(Q807='Tabelas auxiliares'!$A$236,"INVESTIMENTO","ERRO - VERIFICAR"))))</f>
        <v/>
      </c>
      <c r="S807" s="64" t="str">
        <f t="shared" si="25"/>
        <v/>
      </c>
    </row>
    <row r="808" spans="17:19" x14ac:dyDescent="0.25">
      <c r="Q808" s="51" t="str">
        <f t="shared" si="24"/>
        <v/>
      </c>
      <c r="R808" s="51" t="str">
        <f>IF(M808="","",IF(AND(M808&lt;&gt;'Tabelas auxiliares'!$B$236,M808&lt;&gt;'Tabelas auxiliares'!$B$237,M808&lt;&gt;'Tabelas auxiliares'!$C$236,M808&lt;&gt;'Tabelas auxiliares'!$C$237,M808&lt;&gt;'Tabelas auxiliares'!$D$236),"FOLHA DE PESSOAL",IF(Q808='Tabelas auxiliares'!$A$237,"CUSTEIO",IF(Q808='Tabelas auxiliares'!$A$236,"INVESTIMENTO","ERRO - VERIFICAR"))))</f>
        <v/>
      </c>
      <c r="S808" s="64" t="str">
        <f t="shared" si="25"/>
        <v/>
      </c>
    </row>
    <row r="809" spans="17:19" x14ac:dyDescent="0.25">
      <c r="Q809" s="51" t="str">
        <f t="shared" si="24"/>
        <v/>
      </c>
      <c r="R809" s="51" t="str">
        <f>IF(M809="","",IF(AND(M809&lt;&gt;'Tabelas auxiliares'!$B$236,M809&lt;&gt;'Tabelas auxiliares'!$B$237,M809&lt;&gt;'Tabelas auxiliares'!$C$236,M809&lt;&gt;'Tabelas auxiliares'!$C$237,M809&lt;&gt;'Tabelas auxiliares'!$D$236),"FOLHA DE PESSOAL",IF(Q809='Tabelas auxiliares'!$A$237,"CUSTEIO",IF(Q809='Tabelas auxiliares'!$A$236,"INVESTIMENTO","ERRO - VERIFICAR"))))</f>
        <v/>
      </c>
      <c r="S809" s="64" t="str">
        <f t="shared" si="25"/>
        <v/>
      </c>
    </row>
    <row r="810" spans="17:19" x14ac:dyDescent="0.25">
      <c r="Q810" s="51" t="str">
        <f t="shared" si="24"/>
        <v/>
      </c>
      <c r="R810" s="51" t="str">
        <f>IF(M810="","",IF(AND(M810&lt;&gt;'Tabelas auxiliares'!$B$236,M810&lt;&gt;'Tabelas auxiliares'!$B$237,M810&lt;&gt;'Tabelas auxiliares'!$C$236,M810&lt;&gt;'Tabelas auxiliares'!$C$237,M810&lt;&gt;'Tabelas auxiliares'!$D$236),"FOLHA DE PESSOAL",IF(Q810='Tabelas auxiliares'!$A$237,"CUSTEIO",IF(Q810='Tabelas auxiliares'!$A$236,"INVESTIMENTO","ERRO - VERIFICAR"))))</f>
        <v/>
      </c>
      <c r="S810" s="64" t="str">
        <f t="shared" si="25"/>
        <v/>
      </c>
    </row>
    <row r="811" spans="17:19" x14ac:dyDescent="0.25">
      <c r="Q811" s="51" t="str">
        <f t="shared" si="24"/>
        <v/>
      </c>
      <c r="R811" s="51" t="str">
        <f>IF(M811="","",IF(AND(M811&lt;&gt;'Tabelas auxiliares'!$B$236,M811&lt;&gt;'Tabelas auxiliares'!$B$237,M811&lt;&gt;'Tabelas auxiliares'!$C$236,M811&lt;&gt;'Tabelas auxiliares'!$C$237,M811&lt;&gt;'Tabelas auxiliares'!$D$236),"FOLHA DE PESSOAL",IF(Q811='Tabelas auxiliares'!$A$237,"CUSTEIO",IF(Q811='Tabelas auxiliares'!$A$236,"INVESTIMENTO","ERRO - VERIFICAR"))))</f>
        <v/>
      </c>
      <c r="S811" s="64" t="str">
        <f t="shared" si="25"/>
        <v/>
      </c>
    </row>
    <row r="812" spans="17:19" x14ac:dyDescent="0.25">
      <c r="Q812" s="51" t="str">
        <f t="shared" si="24"/>
        <v/>
      </c>
      <c r="R812" s="51" t="str">
        <f>IF(M812="","",IF(AND(M812&lt;&gt;'Tabelas auxiliares'!$B$236,M812&lt;&gt;'Tabelas auxiliares'!$B$237,M812&lt;&gt;'Tabelas auxiliares'!$C$236,M812&lt;&gt;'Tabelas auxiliares'!$C$237,M812&lt;&gt;'Tabelas auxiliares'!$D$236),"FOLHA DE PESSOAL",IF(Q812='Tabelas auxiliares'!$A$237,"CUSTEIO",IF(Q812='Tabelas auxiliares'!$A$236,"INVESTIMENTO","ERRO - VERIFICAR"))))</f>
        <v/>
      </c>
      <c r="S812" s="64" t="str">
        <f t="shared" si="25"/>
        <v/>
      </c>
    </row>
    <row r="813" spans="17:19" x14ac:dyDescent="0.25">
      <c r="Q813" s="51" t="str">
        <f t="shared" si="24"/>
        <v/>
      </c>
      <c r="R813" s="51" t="str">
        <f>IF(M813="","",IF(AND(M813&lt;&gt;'Tabelas auxiliares'!$B$236,M813&lt;&gt;'Tabelas auxiliares'!$B$237,M813&lt;&gt;'Tabelas auxiliares'!$C$236,M813&lt;&gt;'Tabelas auxiliares'!$C$237,M813&lt;&gt;'Tabelas auxiliares'!$D$236),"FOLHA DE PESSOAL",IF(Q813='Tabelas auxiliares'!$A$237,"CUSTEIO",IF(Q813='Tabelas auxiliares'!$A$236,"INVESTIMENTO","ERRO - VERIFICAR"))))</f>
        <v/>
      </c>
      <c r="S813" s="64" t="str">
        <f t="shared" si="25"/>
        <v/>
      </c>
    </row>
    <row r="814" spans="17:19" x14ac:dyDescent="0.25">
      <c r="Q814" s="51" t="str">
        <f t="shared" si="24"/>
        <v/>
      </c>
      <c r="R814" s="51" t="str">
        <f>IF(M814="","",IF(AND(M814&lt;&gt;'Tabelas auxiliares'!$B$236,M814&lt;&gt;'Tabelas auxiliares'!$B$237,M814&lt;&gt;'Tabelas auxiliares'!$C$236,M814&lt;&gt;'Tabelas auxiliares'!$C$237,M814&lt;&gt;'Tabelas auxiliares'!$D$236),"FOLHA DE PESSOAL",IF(Q814='Tabelas auxiliares'!$A$237,"CUSTEIO",IF(Q814='Tabelas auxiliares'!$A$236,"INVESTIMENTO","ERRO - VERIFICAR"))))</f>
        <v/>
      </c>
      <c r="S814" s="64" t="str">
        <f t="shared" si="25"/>
        <v/>
      </c>
    </row>
    <row r="815" spans="17:19" x14ac:dyDescent="0.25">
      <c r="Q815" s="51" t="str">
        <f t="shared" si="24"/>
        <v/>
      </c>
      <c r="R815" s="51" t="str">
        <f>IF(M815="","",IF(AND(M815&lt;&gt;'Tabelas auxiliares'!$B$236,M815&lt;&gt;'Tabelas auxiliares'!$B$237,M815&lt;&gt;'Tabelas auxiliares'!$C$236,M815&lt;&gt;'Tabelas auxiliares'!$C$237,M815&lt;&gt;'Tabelas auxiliares'!$D$236),"FOLHA DE PESSOAL",IF(Q815='Tabelas auxiliares'!$A$237,"CUSTEIO",IF(Q815='Tabelas auxiliares'!$A$236,"INVESTIMENTO","ERRO - VERIFICAR"))))</f>
        <v/>
      </c>
      <c r="S815" s="64" t="str">
        <f t="shared" si="25"/>
        <v/>
      </c>
    </row>
    <row r="816" spans="17:19" x14ac:dyDescent="0.25">
      <c r="Q816" s="51" t="str">
        <f t="shared" si="24"/>
        <v/>
      </c>
      <c r="R816" s="51" t="str">
        <f>IF(M816="","",IF(AND(M816&lt;&gt;'Tabelas auxiliares'!$B$236,M816&lt;&gt;'Tabelas auxiliares'!$B$237,M816&lt;&gt;'Tabelas auxiliares'!$C$236,M816&lt;&gt;'Tabelas auxiliares'!$C$237,M816&lt;&gt;'Tabelas auxiliares'!$D$236),"FOLHA DE PESSOAL",IF(Q816='Tabelas auxiliares'!$A$237,"CUSTEIO",IF(Q816='Tabelas auxiliares'!$A$236,"INVESTIMENTO","ERRO - VERIFICAR"))))</f>
        <v/>
      </c>
      <c r="S816" s="64" t="str">
        <f t="shared" si="25"/>
        <v/>
      </c>
    </row>
    <row r="817" spans="17:19" x14ac:dyDescent="0.25">
      <c r="Q817" s="51" t="str">
        <f t="shared" si="24"/>
        <v/>
      </c>
      <c r="R817" s="51" t="str">
        <f>IF(M817="","",IF(AND(M817&lt;&gt;'Tabelas auxiliares'!$B$236,M817&lt;&gt;'Tabelas auxiliares'!$B$237,M817&lt;&gt;'Tabelas auxiliares'!$C$236,M817&lt;&gt;'Tabelas auxiliares'!$C$237,M817&lt;&gt;'Tabelas auxiliares'!$D$236),"FOLHA DE PESSOAL",IF(Q817='Tabelas auxiliares'!$A$237,"CUSTEIO",IF(Q817='Tabelas auxiliares'!$A$236,"INVESTIMENTO","ERRO - VERIFICAR"))))</f>
        <v/>
      </c>
      <c r="S817" s="64" t="str">
        <f t="shared" si="25"/>
        <v/>
      </c>
    </row>
    <row r="818" spans="17:19" x14ac:dyDescent="0.25">
      <c r="Q818" s="51" t="str">
        <f t="shared" si="24"/>
        <v/>
      </c>
      <c r="R818" s="51" t="str">
        <f>IF(M818="","",IF(AND(M818&lt;&gt;'Tabelas auxiliares'!$B$236,M818&lt;&gt;'Tabelas auxiliares'!$B$237,M818&lt;&gt;'Tabelas auxiliares'!$C$236,M818&lt;&gt;'Tabelas auxiliares'!$C$237,M818&lt;&gt;'Tabelas auxiliares'!$D$236),"FOLHA DE PESSOAL",IF(Q818='Tabelas auxiliares'!$A$237,"CUSTEIO",IF(Q818='Tabelas auxiliares'!$A$236,"INVESTIMENTO","ERRO - VERIFICAR"))))</f>
        <v/>
      </c>
      <c r="S818" s="64" t="str">
        <f t="shared" si="25"/>
        <v/>
      </c>
    </row>
    <row r="819" spans="17:19" x14ac:dyDescent="0.25">
      <c r="Q819" s="51" t="str">
        <f t="shared" si="24"/>
        <v/>
      </c>
      <c r="R819" s="51" t="str">
        <f>IF(M819="","",IF(AND(M819&lt;&gt;'Tabelas auxiliares'!$B$236,M819&lt;&gt;'Tabelas auxiliares'!$B$237,M819&lt;&gt;'Tabelas auxiliares'!$C$236,M819&lt;&gt;'Tabelas auxiliares'!$C$237,M819&lt;&gt;'Tabelas auxiliares'!$D$236),"FOLHA DE PESSOAL",IF(Q819='Tabelas auxiliares'!$A$237,"CUSTEIO",IF(Q819='Tabelas auxiliares'!$A$236,"INVESTIMENTO","ERRO - VERIFICAR"))))</f>
        <v/>
      </c>
      <c r="S819" s="64" t="str">
        <f t="shared" si="25"/>
        <v/>
      </c>
    </row>
    <row r="820" spans="17:19" x14ac:dyDescent="0.25">
      <c r="Q820" s="51" t="str">
        <f t="shared" si="24"/>
        <v/>
      </c>
      <c r="R820" s="51" t="str">
        <f>IF(M820="","",IF(AND(M820&lt;&gt;'Tabelas auxiliares'!$B$236,M820&lt;&gt;'Tabelas auxiliares'!$B$237,M820&lt;&gt;'Tabelas auxiliares'!$C$236,M820&lt;&gt;'Tabelas auxiliares'!$C$237,M820&lt;&gt;'Tabelas auxiliares'!$D$236),"FOLHA DE PESSOAL",IF(Q820='Tabelas auxiliares'!$A$237,"CUSTEIO",IF(Q820='Tabelas auxiliares'!$A$236,"INVESTIMENTO","ERRO - VERIFICAR"))))</f>
        <v/>
      </c>
      <c r="S820" s="64" t="str">
        <f t="shared" si="25"/>
        <v/>
      </c>
    </row>
    <row r="821" spans="17:19" x14ac:dyDescent="0.25">
      <c r="Q821" s="51" t="str">
        <f t="shared" si="24"/>
        <v/>
      </c>
      <c r="R821" s="51" t="str">
        <f>IF(M821="","",IF(AND(M821&lt;&gt;'Tabelas auxiliares'!$B$236,M821&lt;&gt;'Tabelas auxiliares'!$B$237,M821&lt;&gt;'Tabelas auxiliares'!$C$236,M821&lt;&gt;'Tabelas auxiliares'!$C$237,M821&lt;&gt;'Tabelas auxiliares'!$D$236),"FOLHA DE PESSOAL",IF(Q821='Tabelas auxiliares'!$A$237,"CUSTEIO",IF(Q821='Tabelas auxiliares'!$A$236,"INVESTIMENTO","ERRO - VERIFICAR"))))</f>
        <v/>
      </c>
      <c r="S821" s="64" t="str">
        <f t="shared" si="25"/>
        <v/>
      </c>
    </row>
    <row r="822" spans="17:19" x14ac:dyDescent="0.25">
      <c r="Q822" s="51" t="str">
        <f t="shared" si="24"/>
        <v/>
      </c>
      <c r="R822" s="51" t="str">
        <f>IF(M822="","",IF(AND(M822&lt;&gt;'Tabelas auxiliares'!$B$236,M822&lt;&gt;'Tabelas auxiliares'!$B$237,M822&lt;&gt;'Tabelas auxiliares'!$C$236,M822&lt;&gt;'Tabelas auxiliares'!$C$237,M822&lt;&gt;'Tabelas auxiliares'!$D$236),"FOLHA DE PESSOAL",IF(Q822='Tabelas auxiliares'!$A$237,"CUSTEIO",IF(Q822='Tabelas auxiliares'!$A$236,"INVESTIMENTO","ERRO - VERIFICAR"))))</f>
        <v/>
      </c>
      <c r="S822" s="64" t="str">
        <f t="shared" si="25"/>
        <v/>
      </c>
    </row>
    <row r="823" spans="17:19" x14ac:dyDescent="0.25">
      <c r="Q823" s="51" t="str">
        <f t="shared" si="24"/>
        <v/>
      </c>
      <c r="R823" s="51" t="str">
        <f>IF(M823="","",IF(AND(M823&lt;&gt;'Tabelas auxiliares'!$B$236,M823&lt;&gt;'Tabelas auxiliares'!$B$237,M823&lt;&gt;'Tabelas auxiliares'!$C$236,M823&lt;&gt;'Tabelas auxiliares'!$C$237,M823&lt;&gt;'Tabelas auxiliares'!$D$236),"FOLHA DE PESSOAL",IF(Q823='Tabelas auxiliares'!$A$237,"CUSTEIO",IF(Q823='Tabelas auxiliares'!$A$236,"INVESTIMENTO","ERRO - VERIFICAR"))))</f>
        <v/>
      </c>
      <c r="S823" s="64" t="str">
        <f t="shared" si="25"/>
        <v/>
      </c>
    </row>
    <row r="824" spans="17:19" x14ac:dyDescent="0.25">
      <c r="Q824" s="51" t="str">
        <f t="shared" si="24"/>
        <v/>
      </c>
      <c r="R824" s="51" t="str">
        <f>IF(M824="","",IF(AND(M824&lt;&gt;'Tabelas auxiliares'!$B$236,M824&lt;&gt;'Tabelas auxiliares'!$B$237,M824&lt;&gt;'Tabelas auxiliares'!$C$236,M824&lt;&gt;'Tabelas auxiliares'!$C$237,M824&lt;&gt;'Tabelas auxiliares'!$D$236),"FOLHA DE PESSOAL",IF(Q824='Tabelas auxiliares'!$A$237,"CUSTEIO",IF(Q824='Tabelas auxiliares'!$A$236,"INVESTIMENTO","ERRO - VERIFICAR"))))</f>
        <v/>
      </c>
      <c r="S824" s="64" t="str">
        <f t="shared" si="25"/>
        <v/>
      </c>
    </row>
    <row r="825" spans="17:19" x14ac:dyDescent="0.25">
      <c r="Q825" s="51" t="str">
        <f t="shared" si="24"/>
        <v/>
      </c>
      <c r="R825" s="51" t="str">
        <f>IF(M825="","",IF(AND(M825&lt;&gt;'Tabelas auxiliares'!$B$236,M825&lt;&gt;'Tabelas auxiliares'!$B$237,M825&lt;&gt;'Tabelas auxiliares'!$C$236,M825&lt;&gt;'Tabelas auxiliares'!$C$237,M825&lt;&gt;'Tabelas auxiliares'!$D$236),"FOLHA DE PESSOAL",IF(Q825='Tabelas auxiliares'!$A$237,"CUSTEIO",IF(Q825='Tabelas auxiliares'!$A$236,"INVESTIMENTO","ERRO - VERIFICAR"))))</f>
        <v/>
      </c>
      <c r="S825" s="64" t="str">
        <f t="shared" si="25"/>
        <v/>
      </c>
    </row>
    <row r="826" spans="17:19" x14ac:dyDescent="0.25">
      <c r="Q826" s="51" t="str">
        <f t="shared" si="24"/>
        <v/>
      </c>
      <c r="R826" s="51" t="str">
        <f>IF(M826="","",IF(AND(M826&lt;&gt;'Tabelas auxiliares'!$B$236,M826&lt;&gt;'Tabelas auxiliares'!$B$237,M826&lt;&gt;'Tabelas auxiliares'!$C$236,M826&lt;&gt;'Tabelas auxiliares'!$C$237,M826&lt;&gt;'Tabelas auxiliares'!$D$236),"FOLHA DE PESSOAL",IF(Q826='Tabelas auxiliares'!$A$237,"CUSTEIO",IF(Q826='Tabelas auxiliares'!$A$236,"INVESTIMENTO","ERRO - VERIFICAR"))))</f>
        <v/>
      </c>
      <c r="S826" s="64" t="str">
        <f t="shared" si="25"/>
        <v/>
      </c>
    </row>
    <row r="827" spans="17:19" x14ac:dyDescent="0.25">
      <c r="Q827" s="51" t="str">
        <f t="shared" si="24"/>
        <v/>
      </c>
      <c r="R827" s="51" t="str">
        <f>IF(M827="","",IF(AND(M827&lt;&gt;'Tabelas auxiliares'!$B$236,M827&lt;&gt;'Tabelas auxiliares'!$B$237,M827&lt;&gt;'Tabelas auxiliares'!$C$236,M827&lt;&gt;'Tabelas auxiliares'!$C$237,M827&lt;&gt;'Tabelas auxiliares'!$D$236),"FOLHA DE PESSOAL",IF(Q827='Tabelas auxiliares'!$A$237,"CUSTEIO",IF(Q827='Tabelas auxiliares'!$A$236,"INVESTIMENTO","ERRO - VERIFICAR"))))</f>
        <v/>
      </c>
      <c r="S827" s="64" t="str">
        <f t="shared" si="25"/>
        <v/>
      </c>
    </row>
    <row r="828" spans="17:19" x14ac:dyDescent="0.25">
      <c r="Q828" s="51" t="str">
        <f t="shared" si="24"/>
        <v/>
      </c>
      <c r="R828" s="51" t="str">
        <f>IF(M828="","",IF(AND(M828&lt;&gt;'Tabelas auxiliares'!$B$236,M828&lt;&gt;'Tabelas auxiliares'!$B$237,M828&lt;&gt;'Tabelas auxiliares'!$C$236,M828&lt;&gt;'Tabelas auxiliares'!$C$237,M828&lt;&gt;'Tabelas auxiliares'!$D$236),"FOLHA DE PESSOAL",IF(Q828='Tabelas auxiliares'!$A$237,"CUSTEIO",IF(Q828='Tabelas auxiliares'!$A$236,"INVESTIMENTO","ERRO - VERIFICAR"))))</f>
        <v/>
      </c>
      <c r="S828" s="64" t="str">
        <f t="shared" si="25"/>
        <v/>
      </c>
    </row>
    <row r="829" spans="17:19" x14ac:dyDescent="0.25">
      <c r="Q829" s="51" t="str">
        <f t="shared" si="24"/>
        <v/>
      </c>
      <c r="R829" s="51" t="str">
        <f>IF(M829="","",IF(AND(M829&lt;&gt;'Tabelas auxiliares'!$B$236,M829&lt;&gt;'Tabelas auxiliares'!$B$237,M829&lt;&gt;'Tabelas auxiliares'!$C$236,M829&lt;&gt;'Tabelas auxiliares'!$C$237,M829&lt;&gt;'Tabelas auxiliares'!$D$236),"FOLHA DE PESSOAL",IF(Q829='Tabelas auxiliares'!$A$237,"CUSTEIO",IF(Q829='Tabelas auxiliares'!$A$236,"INVESTIMENTO","ERRO - VERIFICAR"))))</f>
        <v/>
      </c>
      <c r="S829" s="64" t="str">
        <f t="shared" si="25"/>
        <v/>
      </c>
    </row>
    <row r="830" spans="17:19" x14ac:dyDescent="0.25">
      <c r="Q830" s="51" t="str">
        <f t="shared" si="24"/>
        <v/>
      </c>
      <c r="R830" s="51" t="str">
        <f>IF(M830="","",IF(AND(M830&lt;&gt;'Tabelas auxiliares'!$B$236,M830&lt;&gt;'Tabelas auxiliares'!$B$237,M830&lt;&gt;'Tabelas auxiliares'!$C$236,M830&lt;&gt;'Tabelas auxiliares'!$C$237,M830&lt;&gt;'Tabelas auxiliares'!$D$236),"FOLHA DE PESSOAL",IF(Q830='Tabelas auxiliares'!$A$237,"CUSTEIO",IF(Q830='Tabelas auxiliares'!$A$236,"INVESTIMENTO","ERRO - VERIFICAR"))))</f>
        <v/>
      </c>
      <c r="S830" s="64" t="str">
        <f t="shared" si="25"/>
        <v/>
      </c>
    </row>
    <row r="831" spans="17:19" x14ac:dyDescent="0.25">
      <c r="Q831" s="51" t="str">
        <f t="shared" si="24"/>
        <v/>
      </c>
      <c r="R831" s="51" t="str">
        <f>IF(M831="","",IF(AND(M831&lt;&gt;'Tabelas auxiliares'!$B$236,M831&lt;&gt;'Tabelas auxiliares'!$B$237,M831&lt;&gt;'Tabelas auxiliares'!$C$236,M831&lt;&gt;'Tabelas auxiliares'!$C$237,M831&lt;&gt;'Tabelas auxiliares'!$D$236),"FOLHA DE PESSOAL",IF(Q831='Tabelas auxiliares'!$A$237,"CUSTEIO",IF(Q831='Tabelas auxiliares'!$A$236,"INVESTIMENTO","ERRO - VERIFICAR"))))</f>
        <v/>
      </c>
      <c r="S831" s="64" t="str">
        <f t="shared" si="25"/>
        <v/>
      </c>
    </row>
    <row r="832" spans="17:19" x14ac:dyDescent="0.25">
      <c r="Q832" s="51" t="str">
        <f t="shared" si="24"/>
        <v/>
      </c>
      <c r="R832" s="51" t="str">
        <f>IF(M832="","",IF(AND(M832&lt;&gt;'Tabelas auxiliares'!$B$236,M832&lt;&gt;'Tabelas auxiliares'!$B$237,M832&lt;&gt;'Tabelas auxiliares'!$C$236,M832&lt;&gt;'Tabelas auxiliares'!$C$237,M832&lt;&gt;'Tabelas auxiliares'!$D$236),"FOLHA DE PESSOAL",IF(Q832='Tabelas auxiliares'!$A$237,"CUSTEIO",IF(Q832='Tabelas auxiliares'!$A$236,"INVESTIMENTO","ERRO - VERIFICAR"))))</f>
        <v/>
      </c>
      <c r="S832" s="64" t="str">
        <f t="shared" si="25"/>
        <v/>
      </c>
    </row>
    <row r="833" spans="17:19" x14ac:dyDescent="0.25">
      <c r="Q833" s="51" t="str">
        <f t="shared" si="24"/>
        <v/>
      </c>
      <c r="R833" s="51" t="str">
        <f>IF(M833="","",IF(AND(M833&lt;&gt;'Tabelas auxiliares'!$B$236,M833&lt;&gt;'Tabelas auxiliares'!$B$237,M833&lt;&gt;'Tabelas auxiliares'!$C$236,M833&lt;&gt;'Tabelas auxiliares'!$C$237,M833&lt;&gt;'Tabelas auxiliares'!$D$236),"FOLHA DE PESSOAL",IF(Q833='Tabelas auxiliares'!$A$237,"CUSTEIO",IF(Q833='Tabelas auxiliares'!$A$236,"INVESTIMENTO","ERRO - VERIFICAR"))))</f>
        <v/>
      </c>
      <c r="S833" s="64" t="str">
        <f t="shared" si="25"/>
        <v/>
      </c>
    </row>
    <row r="834" spans="17:19" x14ac:dyDescent="0.25">
      <c r="Q834" s="51" t="str">
        <f t="shared" si="24"/>
        <v/>
      </c>
      <c r="R834" s="51" t="str">
        <f>IF(M834="","",IF(AND(M834&lt;&gt;'Tabelas auxiliares'!$B$236,M834&lt;&gt;'Tabelas auxiliares'!$B$237,M834&lt;&gt;'Tabelas auxiliares'!$C$236,M834&lt;&gt;'Tabelas auxiliares'!$C$237,M834&lt;&gt;'Tabelas auxiliares'!$D$236),"FOLHA DE PESSOAL",IF(Q834='Tabelas auxiliares'!$A$237,"CUSTEIO",IF(Q834='Tabelas auxiliares'!$A$236,"INVESTIMENTO","ERRO - VERIFICAR"))))</f>
        <v/>
      </c>
      <c r="S834" s="64" t="str">
        <f t="shared" si="25"/>
        <v/>
      </c>
    </row>
    <row r="835" spans="17:19" x14ac:dyDescent="0.25">
      <c r="Q835" s="51" t="str">
        <f t="shared" si="24"/>
        <v/>
      </c>
      <c r="R835" s="51" t="str">
        <f>IF(M835="","",IF(AND(M835&lt;&gt;'Tabelas auxiliares'!$B$236,M835&lt;&gt;'Tabelas auxiliares'!$B$237,M835&lt;&gt;'Tabelas auxiliares'!$C$236,M835&lt;&gt;'Tabelas auxiliares'!$C$237,M835&lt;&gt;'Tabelas auxiliares'!$D$236),"FOLHA DE PESSOAL",IF(Q835='Tabelas auxiliares'!$A$237,"CUSTEIO",IF(Q835='Tabelas auxiliares'!$A$236,"INVESTIMENTO","ERRO - VERIFICAR"))))</f>
        <v/>
      </c>
      <c r="S835" s="64" t="str">
        <f t="shared" si="25"/>
        <v/>
      </c>
    </row>
    <row r="836" spans="17:19" x14ac:dyDescent="0.25">
      <c r="Q836" s="51" t="str">
        <f t="shared" ref="Q836:Q899" si="26">LEFT(O836,1)</f>
        <v/>
      </c>
      <c r="R836" s="51" t="str">
        <f>IF(M836="","",IF(AND(M836&lt;&gt;'Tabelas auxiliares'!$B$236,M836&lt;&gt;'Tabelas auxiliares'!$B$237,M836&lt;&gt;'Tabelas auxiliares'!$C$236,M836&lt;&gt;'Tabelas auxiliares'!$C$237,M836&lt;&gt;'Tabelas auxiliares'!$D$236),"FOLHA DE PESSOAL",IF(Q836='Tabelas auxiliares'!$A$237,"CUSTEIO",IF(Q836='Tabelas auxiliares'!$A$236,"INVESTIMENTO","ERRO - VERIFICAR"))))</f>
        <v/>
      </c>
      <c r="S836" s="64" t="str">
        <f t="shared" si="25"/>
        <v/>
      </c>
    </row>
    <row r="837" spans="17:19" x14ac:dyDescent="0.25">
      <c r="Q837" s="51" t="str">
        <f t="shared" si="26"/>
        <v/>
      </c>
      <c r="R837" s="51" t="str">
        <f>IF(M837="","",IF(AND(M837&lt;&gt;'Tabelas auxiliares'!$B$236,M837&lt;&gt;'Tabelas auxiliares'!$B$237,M837&lt;&gt;'Tabelas auxiliares'!$C$236,M837&lt;&gt;'Tabelas auxiliares'!$C$237,M837&lt;&gt;'Tabelas auxiliares'!$D$236),"FOLHA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IF(M838="","",IF(AND(M838&lt;&gt;'Tabelas auxiliares'!$B$236,M838&lt;&gt;'Tabelas auxiliares'!$B$237,M838&lt;&gt;'Tabelas auxiliares'!$C$236,M838&lt;&gt;'Tabelas auxiliares'!$C$237,M838&lt;&gt;'Tabelas auxiliares'!$D$236),"FOLHA DE PESSOAL",IF(Q838='Tabelas auxiliares'!$A$237,"CUSTEIO",IF(Q838='Tabelas auxiliares'!$A$236,"INVESTIMENTO","ERRO - VERIFICAR"))))</f>
        <v/>
      </c>
      <c r="S838" s="64" t="str">
        <f t="shared" si="27"/>
        <v/>
      </c>
    </row>
    <row r="839" spans="17:19" x14ac:dyDescent="0.25">
      <c r="Q839" s="51" t="str">
        <f t="shared" si="26"/>
        <v/>
      </c>
      <c r="R839" s="51" t="str">
        <f>IF(M839="","",IF(AND(M839&lt;&gt;'Tabelas auxiliares'!$B$236,M839&lt;&gt;'Tabelas auxiliares'!$B$237,M839&lt;&gt;'Tabelas auxiliares'!$C$236,M839&lt;&gt;'Tabelas auxiliares'!$C$237,M839&lt;&gt;'Tabelas auxiliares'!$D$236),"FOLHA DE PESSOAL",IF(Q839='Tabelas auxiliares'!$A$237,"CUSTEIO",IF(Q839='Tabelas auxiliares'!$A$236,"INVESTIMENTO","ERRO - VERIFICAR"))))</f>
        <v/>
      </c>
      <c r="S839" s="64" t="str">
        <f t="shared" si="27"/>
        <v/>
      </c>
    </row>
    <row r="840" spans="17:19" x14ac:dyDescent="0.25">
      <c r="Q840" s="51" t="str">
        <f t="shared" si="26"/>
        <v/>
      </c>
      <c r="R840" s="51" t="str">
        <f>IF(M840="","",IF(AND(M840&lt;&gt;'Tabelas auxiliares'!$B$236,M840&lt;&gt;'Tabelas auxiliares'!$B$237,M840&lt;&gt;'Tabelas auxiliares'!$C$236,M840&lt;&gt;'Tabelas auxiliares'!$C$237,M840&lt;&gt;'Tabelas auxiliares'!$D$236),"FOLHA DE PESSOAL",IF(Q840='Tabelas auxiliares'!$A$237,"CUSTEIO",IF(Q840='Tabelas auxiliares'!$A$236,"INVESTIMENTO","ERRO - VERIFICAR"))))</f>
        <v/>
      </c>
      <c r="S840" s="64" t="str">
        <f t="shared" si="27"/>
        <v/>
      </c>
    </row>
    <row r="841" spans="17:19" x14ac:dyDescent="0.25">
      <c r="Q841" s="51" t="str">
        <f t="shared" si="26"/>
        <v/>
      </c>
      <c r="R841" s="51" t="str">
        <f>IF(M841="","",IF(AND(M841&lt;&gt;'Tabelas auxiliares'!$B$236,M841&lt;&gt;'Tabelas auxiliares'!$B$237,M841&lt;&gt;'Tabelas auxiliares'!$C$236,M841&lt;&gt;'Tabelas auxiliares'!$C$237,M841&lt;&gt;'Tabelas auxiliares'!$D$236),"FOLHA DE PESSOAL",IF(Q841='Tabelas auxiliares'!$A$237,"CUSTEIO",IF(Q841='Tabelas auxiliares'!$A$236,"INVESTIMENTO","ERRO - VERIFICAR"))))</f>
        <v/>
      </c>
      <c r="S841" s="64" t="str">
        <f t="shared" si="27"/>
        <v/>
      </c>
    </row>
    <row r="842" spans="17:19" x14ac:dyDescent="0.25">
      <c r="Q842" s="51" t="str">
        <f t="shared" si="26"/>
        <v/>
      </c>
      <c r="R842" s="51" t="str">
        <f>IF(M842="","",IF(AND(M842&lt;&gt;'Tabelas auxiliares'!$B$236,M842&lt;&gt;'Tabelas auxiliares'!$B$237,M842&lt;&gt;'Tabelas auxiliares'!$C$236,M842&lt;&gt;'Tabelas auxiliares'!$C$237,M842&lt;&gt;'Tabelas auxiliares'!$D$236),"FOLHA DE PESSOAL",IF(Q842='Tabelas auxiliares'!$A$237,"CUSTEIO",IF(Q842='Tabelas auxiliares'!$A$236,"INVESTIMENTO","ERRO - VERIFICAR"))))</f>
        <v/>
      </c>
      <c r="S842" s="64" t="str">
        <f t="shared" si="27"/>
        <v/>
      </c>
    </row>
    <row r="843" spans="17:19" x14ac:dyDescent="0.25">
      <c r="Q843" s="51" t="str">
        <f t="shared" si="26"/>
        <v/>
      </c>
      <c r="R843" s="51" t="str">
        <f>IF(M843="","",IF(AND(M843&lt;&gt;'Tabelas auxiliares'!$B$236,M843&lt;&gt;'Tabelas auxiliares'!$B$237,M843&lt;&gt;'Tabelas auxiliares'!$C$236,M843&lt;&gt;'Tabelas auxiliares'!$C$237,M843&lt;&gt;'Tabelas auxiliares'!$D$236),"FOLHA DE PESSOAL",IF(Q843='Tabelas auxiliares'!$A$237,"CUSTEIO",IF(Q843='Tabelas auxiliares'!$A$236,"INVESTIMENTO","ERRO - VERIFICAR"))))</f>
        <v/>
      </c>
      <c r="S843" s="64" t="str">
        <f t="shared" si="27"/>
        <v/>
      </c>
    </row>
    <row r="844" spans="17:19" x14ac:dyDescent="0.25">
      <c r="Q844" s="51" t="str">
        <f t="shared" si="26"/>
        <v/>
      </c>
      <c r="R844" s="51" t="str">
        <f>IF(M844="","",IF(AND(M844&lt;&gt;'Tabelas auxiliares'!$B$236,M844&lt;&gt;'Tabelas auxiliares'!$B$237,M844&lt;&gt;'Tabelas auxiliares'!$C$236,M844&lt;&gt;'Tabelas auxiliares'!$C$237,M844&lt;&gt;'Tabelas auxiliares'!$D$236),"FOLHA DE PESSOAL",IF(Q844='Tabelas auxiliares'!$A$237,"CUSTEIO",IF(Q844='Tabelas auxiliares'!$A$236,"INVESTIMENTO","ERRO - VERIFICAR"))))</f>
        <v/>
      </c>
      <c r="S844" s="64" t="str">
        <f t="shared" si="27"/>
        <v/>
      </c>
    </row>
    <row r="845" spans="17:19" x14ac:dyDescent="0.25">
      <c r="Q845" s="51" t="str">
        <f t="shared" si="26"/>
        <v/>
      </c>
      <c r="R845" s="51" t="str">
        <f>IF(M845="","",IF(AND(M845&lt;&gt;'Tabelas auxiliares'!$B$236,M845&lt;&gt;'Tabelas auxiliares'!$B$237,M845&lt;&gt;'Tabelas auxiliares'!$C$236,M845&lt;&gt;'Tabelas auxiliares'!$C$237,M845&lt;&gt;'Tabelas auxiliares'!$D$236),"FOLHA DE PESSOAL",IF(Q845='Tabelas auxiliares'!$A$237,"CUSTEIO",IF(Q845='Tabelas auxiliares'!$A$236,"INVESTIMENTO","ERRO - VERIFICAR"))))</f>
        <v/>
      </c>
      <c r="S845" s="64" t="str">
        <f t="shared" si="27"/>
        <v/>
      </c>
    </row>
    <row r="846" spans="17:19" x14ac:dyDescent="0.25">
      <c r="Q846" s="51" t="str">
        <f t="shared" si="26"/>
        <v/>
      </c>
      <c r="R846" s="51" t="str">
        <f>IF(M846="","",IF(AND(M846&lt;&gt;'Tabelas auxiliares'!$B$236,M846&lt;&gt;'Tabelas auxiliares'!$B$237,M846&lt;&gt;'Tabelas auxiliares'!$C$236,M846&lt;&gt;'Tabelas auxiliares'!$C$237,M846&lt;&gt;'Tabelas auxiliares'!$D$236),"FOLHA DE PESSOAL",IF(Q846='Tabelas auxiliares'!$A$237,"CUSTEIO",IF(Q846='Tabelas auxiliares'!$A$236,"INVESTIMENTO","ERRO - VERIFICAR"))))</f>
        <v/>
      </c>
      <c r="S846" s="64" t="str">
        <f t="shared" si="27"/>
        <v/>
      </c>
    </row>
    <row r="847" spans="17:19" x14ac:dyDescent="0.25">
      <c r="Q847" s="51" t="str">
        <f t="shared" si="26"/>
        <v/>
      </c>
      <c r="R847" s="51" t="str">
        <f>IF(M847="","",IF(AND(M847&lt;&gt;'Tabelas auxiliares'!$B$236,M847&lt;&gt;'Tabelas auxiliares'!$B$237,M847&lt;&gt;'Tabelas auxiliares'!$C$236,M847&lt;&gt;'Tabelas auxiliares'!$C$237,M847&lt;&gt;'Tabelas auxiliares'!$D$236),"FOLHA DE PESSOAL",IF(Q847='Tabelas auxiliares'!$A$237,"CUSTEIO",IF(Q847='Tabelas auxiliares'!$A$236,"INVESTIMENTO","ERRO - VERIFICAR"))))</f>
        <v/>
      </c>
      <c r="S847" s="64" t="str">
        <f t="shared" si="27"/>
        <v/>
      </c>
    </row>
    <row r="848" spans="17:19" x14ac:dyDescent="0.25">
      <c r="Q848" s="51" t="str">
        <f t="shared" si="26"/>
        <v/>
      </c>
      <c r="R848" s="51" t="str">
        <f>IF(M848="","",IF(AND(M848&lt;&gt;'Tabelas auxiliares'!$B$236,M848&lt;&gt;'Tabelas auxiliares'!$B$237,M848&lt;&gt;'Tabelas auxiliares'!$C$236,M848&lt;&gt;'Tabelas auxiliares'!$C$237,M848&lt;&gt;'Tabelas auxiliares'!$D$236),"FOLHA DE PESSOAL",IF(Q848='Tabelas auxiliares'!$A$237,"CUSTEIO",IF(Q848='Tabelas auxiliares'!$A$236,"INVESTIMENTO","ERRO - VERIFICAR"))))</f>
        <v/>
      </c>
      <c r="S848" s="64" t="str">
        <f t="shared" si="27"/>
        <v/>
      </c>
    </row>
    <row r="849" spans="17:19" x14ac:dyDescent="0.25">
      <c r="Q849" s="51" t="str">
        <f t="shared" si="26"/>
        <v/>
      </c>
      <c r="R849" s="51" t="str">
        <f>IF(M849="","",IF(AND(M849&lt;&gt;'Tabelas auxiliares'!$B$236,M849&lt;&gt;'Tabelas auxiliares'!$B$237,M849&lt;&gt;'Tabelas auxiliares'!$C$236,M849&lt;&gt;'Tabelas auxiliares'!$C$237,M849&lt;&gt;'Tabelas auxiliares'!$D$236),"FOLHA DE PESSOAL",IF(Q849='Tabelas auxiliares'!$A$237,"CUSTEIO",IF(Q849='Tabelas auxiliares'!$A$236,"INVESTIMENTO","ERRO - VERIFICAR"))))</f>
        <v/>
      </c>
      <c r="S849" s="64" t="str">
        <f t="shared" si="27"/>
        <v/>
      </c>
    </row>
    <row r="850" spans="17:19" x14ac:dyDescent="0.25">
      <c r="Q850" s="51" t="str">
        <f t="shared" si="26"/>
        <v/>
      </c>
      <c r="R850" s="51" t="str">
        <f>IF(M850="","",IF(AND(M850&lt;&gt;'Tabelas auxiliares'!$B$236,M850&lt;&gt;'Tabelas auxiliares'!$B$237,M850&lt;&gt;'Tabelas auxiliares'!$C$236,M850&lt;&gt;'Tabelas auxiliares'!$C$237,M850&lt;&gt;'Tabelas auxiliares'!$D$236),"FOLHA DE PESSOAL",IF(Q850='Tabelas auxiliares'!$A$237,"CUSTEIO",IF(Q850='Tabelas auxiliares'!$A$236,"INVESTIMENTO","ERRO - VERIFICAR"))))</f>
        <v/>
      </c>
      <c r="S850" s="64" t="str">
        <f t="shared" si="27"/>
        <v/>
      </c>
    </row>
    <row r="851" spans="17:19" x14ac:dyDescent="0.25">
      <c r="Q851" s="51" t="str">
        <f t="shared" si="26"/>
        <v/>
      </c>
      <c r="R851" s="51" t="str">
        <f>IF(M851="","",IF(AND(M851&lt;&gt;'Tabelas auxiliares'!$B$236,M851&lt;&gt;'Tabelas auxiliares'!$B$237,M851&lt;&gt;'Tabelas auxiliares'!$C$236,M851&lt;&gt;'Tabelas auxiliares'!$C$237,M851&lt;&gt;'Tabelas auxiliares'!$D$236),"FOLHA DE PESSOAL",IF(Q851='Tabelas auxiliares'!$A$237,"CUSTEIO",IF(Q851='Tabelas auxiliares'!$A$236,"INVESTIMENTO","ERRO - VERIFICAR"))))</f>
        <v/>
      </c>
      <c r="S851" s="64" t="str">
        <f t="shared" si="27"/>
        <v/>
      </c>
    </row>
    <row r="852" spans="17:19" x14ac:dyDescent="0.25">
      <c r="Q852" s="51" t="str">
        <f t="shared" si="26"/>
        <v/>
      </c>
      <c r="R852" s="51" t="str">
        <f>IF(M852="","",IF(AND(M852&lt;&gt;'Tabelas auxiliares'!$B$236,M852&lt;&gt;'Tabelas auxiliares'!$B$237,M852&lt;&gt;'Tabelas auxiliares'!$C$236,M852&lt;&gt;'Tabelas auxiliares'!$C$237,M852&lt;&gt;'Tabelas auxiliares'!$D$236),"FOLHA DE PESSOAL",IF(Q852='Tabelas auxiliares'!$A$237,"CUSTEIO",IF(Q852='Tabelas auxiliares'!$A$236,"INVESTIMENTO","ERRO - VERIFICAR"))))</f>
        <v/>
      </c>
      <c r="S852" s="64" t="str">
        <f t="shared" si="27"/>
        <v/>
      </c>
    </row>
    <row r="853" spans="17:19" x14ac:dyDescent="0.25">
      <c r="Q853" s="51" t="str">
        <f t="shared" si="26"/>
        <v/>
      </c>
      <c r="R853" s="51" t="str">
        <f>IF(M853="","",IF(AND(M853&lt;&gt;'Tabelas auxiliares'!$B$236,M853&lt;&gt;'Tabelas auxiliares'!$B$237,M853&lt;&gt;'Tabelas auxiliares'!$C$236,M853&lt;&gt;'Tabelas auxiliares'!$C$237,M853&lt;&gt;'Tabelas auxiliares'!$D$236),"FOLHA DE PESSOAL",IF(Q853='Tabelas auxiliares'!$A$237,"CUSTEIO",IF(Q853='Tabelas auxiliares'!$A$236,"INVESTIMENTO","ERRO - VERIFICAR"))))</f>
        <v/>
      </c>
      <c r="S853" s="64" t="str">
        <f t="shared" si="27"/>
        <v/>
      </c>
    </row>
    <row r="854" spans="17:19" x14ac:dyDescent="0.25">
      <c r="Q854" s="51" t="str">
        <f t="shared" si="26"/>
        <v/>
      </c>
      <c r="R854" s="51" t="str">
        <f>IF(M854="","",IF(AND(M854&lt;&gt;'Tabelas auxiliares'!$B$236,M854&lt;&gt;'Tabelas auxiliares'!$B$237,M854&lt;&gt;'Tabelas auxiliares'!$C$236,M854&lt;&gt;'Tabelas auxiliares'!$C$237,M854&lt;&gt;'Tabelas auxiliares'!$D$236),"FOLHA DE PESSOAL",IF(Q854='Tabelas auxiliares'!$A$237,"CUSTEIO",IF(Q854='Tabelas auxiliares'!$A$236,"INVESTIMENTO","ERRO - VERIFICAR"))))</f>
        <v/>
      </c>
      <c r="S854" s="64" t="str">
        <f t="shared" si="27"/>
        <v/>
      </c>
    </row>
    <row r="855" spans="17:19" x14ac:dyDescent="0.25">
      <c r="Q855" s="51" t="str">
        <f t="shared" si="26"/>
        <v/>
      </c>
      <c r="R855" s="51" t="str">
        <f>IF(M855="","",IF(AND(M855&lt;&gt;'Tabelas auxiliares'!$B$236,M855&lt;&gt;'Tabelas auxiliares'!$B$237,M855&lt;&gt;'Tabelas auxiliares'!$C$236,M855&lt;&gt;'Tabelas auxiliares'!$C$237,M855&lt;&gt;'Tabelas auxiliares'!$D$236),"FOLHA DE PESSOAL",IF(Q855='Tabelas auxiliares'!$A$237,"CUSTEIO",IF(Q855='Tabelas auxiliares'!$A$236,"INVESTIMENTO","ERRO - VERIFICAR"))))</f>
        <v/>
      </c>
      <c r="S855" s="64" t="str">
        <f t="shared" si="27"/>
        <v/>
      </c>
    </row>
    <row r="856" spans="17:19" x14ac:dyDescent="0.25">
      <c r="Q856" s="51" t="str">
        <f t="shared" si="26"/>
        <v/>
      </c>
      <c r="R856" s="51" t="str">
        <f>IF(M856="","",IF(AND(M856&lt;&gt;'Tabelas auxiliares'!$B$236,M856&lt;&gt;'Tabelas auxiliares'!$B$237,M856&lt;&gt;'Tabelas auxiliares'!$C$236,M856&lt;&gt;'Tabelas auxiliares'!$C$237,M856&lt;&gt;'Tabelas auxiliares'!$D$236),"FOLHA DE PESSOAL",IF(Q856='Tabelas auxiliares'!$A$237,"CUSTEIO",IF(Q856='Tabelas auxiliares'!$A$236,"INVESTIMENTO","ERRO - VERIFICAR"))))</f>
        <v/>
      </c>
      <c r="S856" s="64" t="str">
        <f t="shared" si="27"/>
        <v/>
      </c>
    </row>
    <row r="857" spans="17:19" x14ac:dyDescent="0.25">
      <c r="Q857" s="51" t="str">
        <f t="shared" si="26"/>
        <v/>
      </c>
      <c r="R857" s="51" t="str">
        <f>IF(M857="","",IF(AND(M857&lt;&gt;'Tabelas auxiliares'!$B$236,M857&lt;&gt;'Tabelas auxiliares'!$B$237,M857&lt;&gt;'Tabelas auxiliares'!$C$236,M857&lt;&gt;'Tabelas auxiliares'!$C$237,M857&lt;&gt;'Tabelas auxiliares'!$D$236),"FOLHA DE PESSOAL",IF(Q857='Tabelas auxiliares'!$A$237,"CUSTEIO",IF(Q857='Tabelas auxiliares'!$A$236,"INVESTIMENTO","ERRO - VERIFICAR"))))</f>
        <v/>
      </c>
      <c r="S857" s="64" t="str">
        <f t="shared" si="27"/>
        <v/>
      </c>
    </row>
    <row r="858" spans="17:19" x14ac:dyDescent="0.25">
      <c r="Q858" s="51" t="str">
        <f t="shared" si="26"/>
        <v/>
      </c>
      <c r="R858" s="51" t="str">
        <f>IF(M858="","",IF(AND(M858&lt;&gt;'Tabelas auxiliares'!$B$236,M858&lt;&gt;'Tabelas auxiliares'!$B$237,M858&lt;&gt;'Tabelas auxiliares'!$C$236,M858&lt;&gt;'Tabelas auxiliares'!$C$237,M858&lt;&gt;'Tabelas auxiliares'!$D$236),"FOLHA DE PESSOAL",IF(Q858='Tabelas auxiliares'!$A$237,"CUSTEIO",IF(Q858='Tabelas auxiliares'!$A$236,"INVESTIMENTO","ERRO - VERIFICAR"))))</f>
        <v/>
      </c>
      <c r="S858" s="64" t="str">
        <f t="shared" si="27"/>
        <v/>
      </c>
    </row>
    <row r="859" spans="17:19" x14ac:dyDescent="0.25">
      <c r="Q859" s="51" t="str">
        <f t="shared" si="26"/>
        <v/>
      </c>
      <c r="R859" s="51" t="str">
        <f>IF(M859="","",IF(AND(M859&lt;&gt;'Tabelas auxiliares'!$B$236,M859&lt;&gt;'Tabelas auxiliares'!$B$237,M859&lt;&gt;'Tabelas auxiliares'!$C$236,M859&lt;&gt;'Tabelas auxiliares'!$C$237,M859&lt;&gt;'Tabelas auxiliares'!$D$236),"FOLHA DE PESSOAL",IF(Q859='Tabelas auxiliares'!$A$237,"CUSTEIO",IF(Q859='Tabelas auxiliares'!$A$236,"INVESTIMENTO","ERRO - VERIFICAR"))))</f>
        <v/>
      </c>
      <c r="S859" s="64" t="str">
        <f t="shared" si="27"/>
        <v/>
      </c>
    </row>
    <row r="860" spans="17:19" x14ac:dyDescent="0.25">
      <c r="Q860" s="51" t="str">
        <f t="shared" si="26"/>
        <v/>
      </c>
      <c r="R860" s="51" t="str">
        <f>IF(M860="","",IF(AND(M860&lt;&gt;'Tabelas auxiliares'!$B$236,M860&lt;&gt;'Tabelas auxiliares'!$B$237,M860&lt;&gt;'Tabelas auxiliares'!$C$236,M860&lt;&gt;'Tabelas auxiliares'!$C$237,M860&lt;&gt;'Tabelas auxiliares'!$D$236),"FOLHA DE PESSOAL",IF(Q860='Tabelas auxiliares'!$A$237,"CUSTEIO",IF(Q860='Tabelas auxiliares'!$A$236,"INVESTIMENTO","ERRO - VERIFICAR"))))</f>
        <v/>
      </c>
      <c r="S860" s="64" t="str">
        <f t="shared" si="27"/>
        <v/>
      </c>
    </row>
    <row r="861" spans="17:19" x14ac:dyDescent="0.25">
      <c r="Q861" s="51" t="str">
        <f t="shared" si="26"/>
        <v/>
      </c>
      <c r="R861" s="51" t="str">
        <f>IF(M861="","",IF(AND(M861&lt;&gt;'Tabelas auxiliares'!$B$236,M861&lt;&gt;'Tabelas auxiliares'!$B$237,M861&lt;&gt;'Tabelas auxiliares'!$C$236,M861&lt;&gt;'Tabelas auxiliares'!$C$237,M861&lt;&gt;'Tabelas auxiliares'!$D$236),"FOLHA DE PESSOAL",IF(Q861='Tabelas auxiliares'!$A$237,"CUSTEIO",IF(Q861='Tabelas auxiliares'!$A$236,"INVESTIMENTO","ERRO - VERIFICAR"))))</f>
        <v/>
      </c>
      <c r="S861" s="64" t="str">
        <f t="shared" si="27"/>
        <v/>
      </c>
    </row>
    <row r="862" spans="17:19" x14ac:dyDescent="0.25">
      <c r="Q862" s="51" t="str">
        <f t="shared" si="26"/>
        <v/>
      </c>
      <c r="R862" s="51" t="str">
        <f>IF(M862="","",IF(AND(M862&lt;&gt;'Tabelas auxiliares'!$B$236,M862&lt;&gt;'Tabelas auxiliares'!$B$237,M862&lt;&gt;'Tabelas auxiliares'!$C$236,M862&lt;&gt;'Tabelas auxiliares'!$C$237,M862&lt;&gt;'Tabelas auxiliares'!$D$236),"FOLHA DE PESSOAL",IF(Q862='Tabelas auxiliares'!$A$237,"CUSTEIO",IF(Q862='Tabelas auxiliares'!$A$236,"INVESTIMENTO","ERRO - VERIFICAR"))))</f>
        <v/>
      </c>
      <c r="S862" s="64" t="str">
        <f t="shared" si="27"/>
        <v/>
      </c>
    </row>
    <row r="863" spans="17:19" x14ac:dyDescent="0.25">
      <c r="Q863" s="51" t="str">
        <f t="shared" si="26"/>
        <v/>
      </c>
      <c r="R863" s="51" t="str">
        <f>IF(M863="","",IF(AND(M863&lt;&gt;'Tabelas auxiliares'!$B$236,M863&lt;&gt;'Tabelas auxiliares'!$B$237,M863&lt;&gt;'Tabelas auxiliares'!$C$236,M863&lt;&gt;'Tabelas auxiliares'!$C$237,M863&lt;&gt;'Tabelas auxiliares'!$D$236),"FOLHA DE PESSOAL",IF(Q863='Tabelas auxiliares'!$A$237,"CUSTEIO",IF(Q863='Tabelas auxiliares'!$A$236,"INVESTIMENTO","ERRO - VERIFICAR"))))</f>
        <v/>
      </c>
      <c r="S863" s="64" t="str">
        <f t="shared" si="27"/>
        <v/>
      </c>
    </row>
    <row r="864" spans="17:19" x14ac:dyDescent="0.25">
      <c r="Q864" s="51" t="str">
        <f t="shared" si="26"/>
        <v/>
      </c>
      <c r="R864" s="51" t="str">
        <f>IF(M864="","",IF(AND(M864&lt;&gt;'Tabelas auxiliares'!$B$236,M864&lt;&gt;'Tabelas auxiliares'!$B$237,M864&lt;&gt;'Tabelas auxiliares'!$C$236,M864&lt;&gt;'Tabelas auxiliares'!$C$237,M864&lt;&gt;'Tabelas auxiliares'!$D$236),"FOLHA DE PESSOAL",IF(Q864='Tabelas auxiliares'!$A$237,"CUSTEIO",IF(Q864='Tabelas auxiliares'!$A$236,"INVESTIMENTO","ERRO - VERIFICAR"))))</f>
        <v/>
      </c>
      <c r="S864" s="64" t="str">
        <f t="shared" si="27"/>
        <v/>
      </c>
    </row>
    <row r="865" spans="17:19" x14ac:dyDescent="0.25">
      <c r="Q865" s="51" t="str">
        <f t="shared" si="26"/>
        <v/>
      </c>
      <c r="R865" s="51" t="str">
        <f>IF(M865="","",IF(AND(M865&lt;&gt;'Tabelas auxiliares'!$B$236,M865&lt;&gt;'Tabelas auxiliares'!$B$237,M865&lt;&gt;'Tabelas auxiliares'!$C$236,M865&lt;&gt;'Tabelas auxiliares'!$C$237,M865&lt;&gt;'Tabelas auxiliares'!$D$236),"FOLHA DE PESSOAL",IF(Q865='Tabelas auxiliares'!$A$237,"CUSTEIO",IF(Q865='Tabelas auxiliares'!$A$236,"INVESTIMENTO","ERRO - VERIFICAR"))))</f>
        <v/>
      </c>
      <c r="S865" s="64" t="str">
        <f t="shared" si="27"/>
        <v/>
      </c>
    </row>
    <row r="866" spans="17:19" x14ac:dyDescent="0.25">
      <c r="Q866" s="51" t="str">
        <f t="shared" si="26"/>
        <v/>
      </c>
      <c r="R866" s="51" t="str">
        <f>IF(M866="","",IF(AND(M866&lt;&gt;'Tabelas auxiliares'!$B$236,M866&lt;&gt;'Tabelas auxiliares'!$B$237,M866&lt;&gt;'Tabelas auxiliares'!$C$236,M866&lt;&gt;'Tabelas auxiliares'!$C$237,M866&lt;&gt;'Tabelas auxiliares'!$D$236),"FOLHA DE PESSOAL",IF(Q866='Tabelas auxiliares'!$A$237,"CUSTEIO",IF(Q866='Tabelas auxiliares'!$A$236,"INVESTIMENTO","ERRO - VERIFICAR"))))</f>
        <v/>
      </c>
      <c r="S866" s="64" t="str">
        <f t="shared" si="27"/>
        <v/>
      </c>
    </row>
    <row r="867" spans="17:19" x14ac:dyDescent="0.25">
      <c r="Q867" s="51" t="str">
        <f t="shared" si="26"/>
        <v/>
      </c>
      <c r="R867" s="51" t="str">
        <f>IF(M867="","",IF(AND(M867&lt;&gt;'Tabelas auxiliares'!$B$236,M867&lt;&gt;'Tabelas auxiliares'!$B$237,M867&lt;&gt;'Tabelas auxiliares'!$C$236,M867&lt;&gt;'Tabelas auxiliares'!$C$237,M867&lt;&gt;'Tabelas auxiliares'!$D$236),"FOLHA DE PESSOAL",IF(Q867='Tabelas auxiliares'!$A$237,"CUSTEIO",IF(Q867='Tabelas auxiliares'!$A$236,"INVESTIMENTO","ERRO - VERIFICAR"))))</f>
        <v/>
      </c>
      <c r="S867" s="64" t="str">
        <f t="shared" si="27"/>
        <v/>
      </c>
    </row>
    <row r="868" spans="17:19" x14ac:dyDescent="0.25">
      <c r="Q868" s="51" t="str">
        <f t="shared" si="26"/>
        <v/>
      </c>
      <c r="R868" s="51" t="str">
        <f>IF(M868="","",IF(AND(M868&lt;&gt;'Tabelas auxiliares'!$B$236,M868&lt;&gt;'Tabelas auxiliares'!$B$237,M868&lt;&gt;'Tabelas auxiliares'!$C$236,M868&lt;&gt;'Tabelas auxiliares'!$C$237,M868&lt;&gt;'Tabelas auxiliares'!$D$236),"FOLHA DE PESSOAL",IF(Q868='Tabelas auxiliares'!$A$237,"CUSTEIO",IF(Q868='Tabelas auxiliares'!$A$236,"INVESTIMENTO","ERRO - VERIFICAR"))))</f>
        <v/>
      </c>
      <c r="S868" s="64" t="str">
        <f t="shared" si="27"/>
        <v/>
      </c>
    </row>
    <row r="869" spans="17:19" x14ac:dyDescent="0.25">
      <c r="Q869" s="51" t="str">
        <f t="shared" si="26"/>
        <v/>
      </c>
      <c r="R869" s="51" t="str">
        <f>IF(M869="","",IF(AND(M869&lt;&gt;'Tabelas auxiliares'!$B$236,M869&lt;&gt;'Tabelas auxiliares'!$B$237,M869&lt;&gt;'Tabelas auxiliares'!$C$236,M869&lt;&gt;'Tabelas auxiliares'!$C$237,M869&lt;&gt;'Tabelas auxiliares'!$D$236),"FOLHA DE PESSOAL",IF(Q869='Tabelas auxiliares'!$A$237,"CUSTEIO",IF(Q869='Tabelas auxiliares'!$A$236,"INVESTIMENTO","ERRO - VERIFICAR"))))</f>
        <v/>
      </c>
      <c r="S869" s="64" t="str">
        <f t="shared" si="27"/>
        <v/>
      </c>
    </row>
    <row r="870" spans="17:19" x14ac:dyDescent="0.25">
      <c r="Q870" s="51" t="str">
        <f t="shared" si="26"/>
        <v/>
      </c>
      <c r="R870" s="51" t="str">
        <f>IF(M870="","",IF(AND(M870&lt;&gt;'Tabelas auxiliares'!$B$236,M870&lt;&gt;'Tabelas auxiliares'!$B$237,M870&lt;&gt;'Tabelas auxiliares'!$C$236,M870&lt;&gt;'Tabelas auxiliares'!$C$237,M870&lt;&gt;'Tabelas auxiliares'!$D$236),"FOLHA DE PESSOAL",IF(Q870='Tabelas auxiliares'!$A$237,"CUSTEIO",IF(Q870='Tabelas auxiliares'!$A$236,"INVESTIMENTO","ERRO - VERIFICAR"))))</f>
        <v/>
      </c>
      <c r="S870" s="64" t="str">
        <f t="shared" si="27"/>
        <v/>
      </c>
    </row>
    <row r="871" spans="17:19" x14ac:dyDescent="0.25">
      <c r="Q871" s="51" t="str">
        <f t="shared" si="26"/>
        <v/>
      </c>
      <c r="R871" s="51" t="str">
        <f>IF(M871="","",IF(AND(M871&lt;&gt;'Tabelas auxiliares'!$B$236,M871&lt;&gt;'Tabelas auxiliares'!$B$237,M871&lt;&gt;'Tabelas auxiliares'!$C$236,M871&lt;&gt;'Tabelas auxiliares'!$C$237,M871&lt;&gt;'Tabelas auxiliares'!$D$236),"FOLHA DE PESSOAL",IF(Q871='Tabelas auxiliares'!$A$237,"CUSTEIO",IF(Q871='Tabelas auxiliares'!$A$236,"INVESTIMENTO","ERRO - VERIFICAR"))))</f>
        <v/>
      </c>
      <c r="S871" s="64" t="str">
        <f t="shared" si="27"/>
        <v/>
      </c>
    </row>
    <row r="872" spans="17:19" x14ac:dyDescent="0.25">
      <c r="Q872" s="51" t="str">
        <f t="shared" si="26"/>
        <v/>
      </c>
      <c r="R872" s="51" t="str">
        <f>IF(M872="","",IF(AND(M872&lt;&gt;'Tabelas auxiliares'!$B$236,M872&lt;&gt;'Tabelas auxiliares'!$B$237,M872&lt;&gt;'Tabelas auxiliares'!$C$236,M872&lt;&gt;'Tabelas auxiliares'!$C$237,M872&lt;&gt;'Tabelas auxiliares'!$D$236),"FOLHA DE PESSOAL",IF(Q872='Tabelas auxiliares'!$A$237,"CUSTEIO",IF(Q872='Tabelas auxiliares'!$A$236,"INVESTIMENTO","ERRO - VERIFICAR"))))</f>
        <v/>
      </c>
      <c r="S872" s="64" t="str">
        <f t="shared" si="27"/>
        <v/>
      </c>
    </row>
    <row r="873" spans="17:19" x14ac:dyDescent="0.25">
      <c r="Q873" s="51" t="str">
        <f t="shared" si="26"/>
        <v/>
      </c>
      <c r="R873" s="51" t="str">
        <f>IF(M873="","",IF(AND(M873&lt;&gt;'Tabelas auxiliares'!$B$236,M873&lt;&gt;'Tabelas auxiliares'!$B$237,M873&lt;&gt;'Tabelas auxiliares'!$C$236,M873&lt;&gt;'Tabelas auxiliares'!$C$237,M873&lt;&gt;'Tabelas auxiliares'!$D$236),"FOLHA DE PESSOAL",IF(Q873='Tabelas auxiliares'!$A$237,"CUSTEIO",IF(Q873='Tabelas auxiliares'!$A$236,"INVESTIMENTO","ERRO - VERIFICAR"))))</f>
        <v/>
      </c>
      <c r="S873" s="64" t="str">
        <f t="shared" si="27"/>
        <v/>
      </c>
    </row>
    <row r="874" spans="17:19" x14ac:dyDescent="0.25">
      <c r="Q874" s="51" t="str">
        <f t="shared" si="26"/>
        <v/>
      </c>
      <c r="R874" s="51" t="str">
        <f>IF(M874="","",IF(AND(M874&lt;&gt;'Tabelas auxiliares'!$B$236,M874&lt;&gt;'Tabelas auxiliares'!$B$237,M874&lt;&gt;'Tabelas auxiliares'!$C$236,M874&lt;&gt;'Tabelas auxiliares'!$C$237,M874&lt;&gt;'Tabelas auxiliares'!$D$236),"FOLHA DE PESSOAL",IF(Q874='Tabelas auxiliares'!$A$237,"CUSTEIO",IF(Q874='Tabelas auxiliares'!$A$236,"INVESTIMENTO","ERRO - VERIFICAR"))))</f>
        <v/>
      </c>
      <c r="S874" s="64" t="str">
        <f t="shared" si="27"/>
        <v/>
      </c>
    </row>
    <row r="875" spans="17:19" x14ac:dyDescent="0.25">
      <c r="Q875" s="51" t="str">
        <f t="shared" si="26"/>
        <v/>
      </c>
      <c r="R875" s="51" t="str">
        <f>IF(M875="","",IF(AND(M875&lt;&gt;'Tabelas auxiliares'!$B$236,M875&lt;&gt;'Tabelas auxiliares'!$B$237,M875&lt;&gt;'Tabelas auxiliares'!$C$236,M875&lt;&gt;'Tabelas auxiliares'!$C$237,M875&lt;&gt;'Tabelas auxiliares'!$D$236),"FOLHA DE PESSOAL",IF(Q875='Tabelas auxiliares'!$A$237,"CUSTEIO",IF(Q875='Tabelas auxiliares'!$A$236,"INVESTIMENTO","ERRO - VERIFICAR"))))</f>
        <v/>
      </c>
      <c r="S875" s="64" t="str">
        <f t="shared" si="27"/>
        <v/>
      </c>
    </row>
    <row r="876" spans="17:19" x14ac:dyDescent="0.25">
      <c r="Q876" s="51" t="str">
        <f t="shared" si="26"/>
        <v/>
      </c>
      <c r="R876" s="51" t="str">
        <f>IF(M876="","",IF(AND(M876&lt;&gt;'Tabelas auxiliares'!$B$236,M876&lt;&gt;'Tabelas auxiliares'!$B$237,M876&lt;&gt;'Tabelas auxiliares'!$C$236,M876&lt;&gt;'Tabelas auxiliares'!$C$237,M876&lt;&gt;'Tabelas auxiliares'!$D$236),"FOLHA DE PESSOAL",IF(Q876='Tabelas auxiliares'!$A$237,"CUSTEIO",IF(Q876='Tabelas auxiliares'!$A$236,"INVESTIMENTO","ERRO - VERIFICAR"))))</f>
        <v/>
      </c>
      <c r="S876" s="64" t="str">
        <f t="shared" si="27"/>
        <v/>
      </c>
    </row>
    <row r="877" spans="17:19" x14ac:dyDescent="0.25">
      <c r="Q877" s="51" t="str">
        <f t="shared" si="26"/>
        <v/>
      </c>
      <c r="R877" s="51" t="str">
        <f>IF(M877="","",IF(AND(M877&lt;&gt;'Tabelas auxiliares'!$B$236,M877&lt;&gt;'Tabelas auxiliares'!$B$237,M877&lt;&gt;'Tabelas auxiliares'!$C$236,M877&lt;&gt;'Tabelas auxiliares'!$C$237,M877&lt;&gt;'Tabelas auxiliares'!$D$236),"FOLHA DE PESSOAL",IF(Q877='Tabelas auxiliares'!$A$237,"CUSTEIO",IF(Q877='Tabelas auxiliares'!$A$236,"INVESTIMENTO","ERRO - VERIFICAR"))))</f>
        <v/>
      </c>
      <c r="S877" s="64" t="str">
        <f t="shared" si="27"/>
        <v/>
      </c>
    </row>
    <row r="878" spans="17:19" x14ac:dyDescent="0.25">
      <c r="Q878" s="51" t="str">
        <f t="shared" si="26"/>
        <v/>
      </c>
      <c r="R878" s="51" t="str">
        <f>IF(M878="","",IF(AND(M878&lt;&gt;'Tabelas auxiliares'!$B$236,M878&lt;&gt;'Tabelas auxiliares'!$B$237,M878&lt;&gt;'Tabelas auxiliares'!$C$236,M878&lt;&gt;'Tabelas auxiliares'!$C$237,M878&lt;&gt;'Tabelas auxiliares'!$D$236),"FOLHA DE PESSOAL",IF(Q878='Tabelas auxiliares'!$A$237,"CUSTEIO",IF(Q878='Tabelas auxiliares'!$A$236,"INVESTIMENTO","ERRO - VERIFICAR"))))</f>
        <v/>
      </c>
      <c r="S878" s="64" t="str">
        <f t="shared" si="27"/>
        <v/>
      </c>
    </row>
    <row r="879" spans="17:19" x14ac:dyDescent="0.25">
      <c r="Q879" s="51" t="str">
        <f t="shared" si="26"/>
        <v/>
      </c>
      <c r="R879" s="51" t="str">
        <f>IF(M879="","",IF(AND(M879&lt;&gt;'Tabelas auxiliares'!$B$236,M879&lt;&gt;'Tabelas auxiliares'!$B$237,M879&lt;&gt;'Tabelas auxiliares'!$C$236,M879&lt;&gt;'Tabelas auxiliares'!$C$237,M879&lt;&gt;'Tabelas auxiliares'!$D$236),"FOLHA DE PESSOAL",IF(Q879='Tabelas auxiliares'!$A$237,"CUSTEIO",IF(Q879='Tabelas auxiliares'!$A$236,"INVESTIMENTO","ERRO - VERIFICAR"))))</f>
        <v/>
      </c>
      <c r="S879" s="64" t="str">
        <f t="shared" si="27"/>
        <v/>
      </c>
    </row>
    <row r="880" spans="17:19" x14ac:dyDescent="0.25">
      <c r="Q880" s="51" t="str">
        <f t="shared" si="26"/>
        <v/>
      </c>
      <c r="R880" s="51" t="str">
        <f>IF(M880="","",IF(AND(M880&lt;&gt;'Tabelas auxiliares'!$B$236,M880&lt;&gt;'Tabelas auxiliares'!$B$237,M880&lt;&gt;'Tabelas auxiliares'!$C$236,M880&lt;&gt;'Tabelas auxiliares'!$C$237,M880&lt;&gt;'Tabelas auxiliares'!$D$236),"FOLHA DE PESSOAL",IF(Q880='Tabelas auxiliares'!$A$237,"CUSTEIO",IF(Q880='Tabelas auxiliares'!$A$236,"INVESTIMENTO","ERRO - VERIFICAR"))))</f>
        <v/>
      </c>
      <c r="S880" s="64" t="str">
        <f t="shared" si="27"/>
        <v/>
      </c>
    </row>
    <row r="881" spans="17:19" x14ac:dyDescent="0.25">
      <c r="Q881" s="51" t="str">
        <f t="shared" si="26"/>
        <v/>
      </c>
      <c r="R881" s="51" t="str">
        <f>IF(M881="","",IF(AND(M881&lt;&gt;'Tabelas auxiliares'!$B$236,M881&lt;&gt;'Tabelas auxiliares'!$B$237,M881&lt;&gt;'Tabelas auxiliares'!$C$236,M881&lt;&gt;'Tabelas auxiliares'!$C$237,M881&lt;&gt;'Tabelas auxiliares'!$D$236),"FOLHA DE PESSOAL",IF(Q881='Tabelas auxiliares'!$A$237,"CUSTEIO",IF(Q881='Tabelas auxiliares'!$A$236,"INVESTIMENTO","ERRO - VERIFICAR"))))</f>
        <v/>
      </c>
      <c r="S881" s="64" t="str">
        <f t="shared" si="27"/>
        <v/>
      </c>
    </row>
    <row r="882" spans="17:19" x14ac:dyDescent="0.25">
      <c r="Q882" s="51" t="str">
        <f t="shared" si="26"/>
        <v/>
      </c>
      <c r="R882" s="51" t="str">
        <f>IF(M882="","",IF(AND(M882&lt;&gt;'Tabelas auxiliares'!$B$236,M882&lt;&gt;'Tabelas auxiliares'!$B$237,M882&lt;&gt;'Tabelas auxiliares'!$C$236,M882&lt;&gt;'Tabelas auxiliares'!$C$237,M882&lt;&gt;'Tabelas auxiliares'!$D$236),"FOLHA DE PESSOAL",IF(Q882='Tabelas auxiliares'!$A$237,"CUSTEIO",IF(Q882='Tabelas auxiliares'!$A$236,"INVESTIMENTO","ERRO - VERIFICAR"))))</f>
        <v/>
      </c>
      <c r="S882" s="64" t="str">
        <f t="shared" si="27"/>
        <v/>
      </c>
    </row>
    <row r="883" spans="17:19" x14ac:dyDescent="0.25">
      <c r="Q883" s="51" t="str">
        <f t="shared" si="26"/>
        <v/>
      </c>
      <c r="R883" s="51" t="str">
        <f>IF(M883="","",IF(AND(M883&lt;&gt;'Tabelas auxiliares'!$B$236,M883&lt;&gt;'Tabelas auxiliares'!$B$237,M883&lt;&gt;'Tabelas auxiliares'!$C$236,M883&lt;&gt;'Tabelas auxiliares'!$C$237,M883&lt;&gt;'Tabelas auxiliares'!$D$236),"FOLHA DE PESSOAL",IF(Q883='Tabelas auxiliares'!$A$237,"CUSTEIO",IF(Q883='Tabelas auxiliares'!$A$236,"INVESTIMENTO","ERRO - VERIFICAR"))))</f>
        <v/>
      </c>
      <c r="S883" s="64" t="str">
        <f t="shared" si="27"/>
        <v/>
      </c>
    </row>
    <row r="884" spans="17:19" x14ac:dyDescent="0.25">
      <c r="Q884" s="51" t="str">
        <f t="shared" si="26"/>
        <v/>
      </c>
      <c r="R884" s="51" t="str">
        <f>IF(M884="","",IF(AND(M884&lt;&gt;'Tabelas auxiliares'!$B$236,M884&lt;&gt;'Tabelas auxiliares'!$B$237,M884&lt;&gt;'Tabelas auxiliares'!$C$236,M884&lt;&gt;'Tabelas auxiliares'!$C$237,M884&lt;&gt;'Tabelas auxiliares'!$D$236),"FOLHA DE PESSOAL",IF(Q884='Tabelas auxiliares'!$A$237,"CUSTEIO",IF(Q884='Tabelas auxiliares'!$A$236,"INVESTIMENTO","ERRO - VERIFICAR"))))</f>
        <v/>
      </c>
      <c r="S884" s="64" t="str">
        <f t="shared" si="27"/>
        <v/>
      </c>
    </row>
    <row r="885" spans="17:19" x14ac:dyDescent="0.25">
      <c r="Q885" s="51" t="str">
        <f t="shared" si="26"/>
        <v/>
      </c>
      <c r="R885" s="51" t="str">
        <f>IF(M885="","",IF(AND(M885&lt;&gt;'Tabelas auxiliares'!$B$236,M885&lt;&gt;'Tabelas auxiliares'!$B$237,M885&lt;&gt;'Tabelas auxiliares'!$C$236,M885&lt;&gt;'Tabelas auxiliares'!$C$237,M885&lt;&gt;'Tabelas auxiliares'!$D$236),"FOLHA DE PESSOAL",IF(Q885='Tabelas auxiliares'!$A$237,"CUSTEIO",IF(Q885='Tabelas auxiliares'!$A$236,"INVESTIMENTO","ERRO - VERIFICAR"))))</f>
        <v/>
      </c>
      <c r="S885" s="64" t="str">
        <f t="shared" si="27"/>
        <v/>
      </c>
    </row>
    <row r="886" spans="17:19" x14ac:dyDescent="0.25">
      <c r="Q886" s="51" t="str">
        <f t="shared" si="26"/>
        <v/>
      </c>
      <c r="R886" s="51" t="str">
        <f>IF(M886="","",IF(AND(M886&lt;&gt;'Tabelas auxiliares'!$B$236,M886&lt;&gt;'Tabelas auxiliares'!$B$237,M886&lt;&gt;'Tabelas auxiliares'!$C$236,M886&lt;&gt;'Tabelas auxiliares'!$C$237,M886&lt;&gt;'Tabelas auxiliares'!$D$236),"FOLHA DE PESSOAL",IF(Q886='Tabelas auxiliares'!$A$237,"CUSTEIO",IF(Q886='Tabelas auxiliares'!$A$236,"INVESTIMENTO","ERRO - VERIFICAR"))))</f>
        <v/>
      </c>
      <c r="S886" s="64" t="str">
        <f t="shared" si="27"/>
        <v/>
      </c>
    </row>
    <row r="887" spans="17:19" x14ac:dyDescent="0.25">
      <c r="Q887" s="51" t="str">
        <f t="shared" si="26"/>
        <v/>
      </c>
      <c r="R887" s="51" t="str">
        <f>IF(M887="","",IF(AND(M887&lt;&gt;'Tabelas auxiliares'!$B$236,M887&lt;&gt;'Tabelas auxiliares'!$B$237,M887&lt;&gt;'Tabelas auxiliares'!$C$236,M887&lt;&gt;'Tabelas auxiliares'!$C$237,M887&lt;&gt;'Tabelas auxiliares'!$D$236),"FOLHA DE PESSOAL",IF(Q887='Tabelas auxiliares'!$A$237,"CUSTEIO",IF(Q887='Tabelas auxiliares'!$A$236,"INVESTIMENTO","ERRO - VERIFICAR"))))</f>
        <v/>
      </c>
      <c r="S887" s="64" t="str">
        <f t="shared" si="27"/>
        <v/>
      </c>
    </row>
    <row r="888" spans="17:19" x14ac:dyDescent="0.25">
      <c r="Q888" s="51" t="str">
        <f t="shared" si="26"/>
        <v/>
      </c>
      <c r="R888" s="51" t="str">
        <f>IF(M888="","",IF(AND(M888&lt;&gt;'Tabelas auxiliares'!$B$236,M888&lt;&gt;'Tabelas auxiliares'!$B$237,M888&lt;&gt;'Tabelas auxiliares'!$C$236,M888&lt;&gt;'Tabelas auxiliares'!$C$237,M888&lt;&gt;'Tabelas auxiliares'!$D$236),"FOLHA DE PESSOAL",IF(Q888='Tabelas auxiliares'!$A$237,"CUSTEIO",IF(Q888='Tabelas auxiliares'!$A$236,"INVESTIMENTO","ERRO - VERIFICAR"))))</f>
        <v/>
      </c>
      <c r="S888" s="64" t="str">
        <f t="shared" si="27"/>
        <v/>
      </c>
    </row>
    <row r="889" spans="17:19" x14ac:dyDescent="0.25">
      <c r="Q889" s="51" t="str">
        <f t="shared" si="26"/>
        <v/>
      </c>
      <c r="R889" s="51" t="str">
        <f>IF(M889="","",IF(AND(M889&lt;&gt;'Tabelas auxiliares'!$B$236,M889&lt;&gt;'Tabelas auxiliares'!$B$237,M889&lt;&gt;'Tabelas auxiliares'!$C$236,M889&lt;&gt;'Tabelas auxiliares'!$C$237,M889&lt;&gt;'Tabelas auxiliares'!$D$236),"FOLHA DE PESSOAL",IF(Q889='Tabelas auxiliares'!$A$237,"CUSTEIO",IF(Q889='Tabelas auxiliares'!$A$236,"INVESTIMENTO","ERRO - VERIFICAR"))))</f>
        <v/>
      </c>
      <c r="S889" s="64" t="str">
        <f t="shared" si="27"/>
        <v/>
      </c>
    </row>
    <row r="890" spans="17:19" x14ac:dyDescent="0.25">
      <c r="Q890" s="51" t="str">
        <f t="shared" si="26"/>
        <v/>
      </c>
      <c r="R890" s="51" t="str">
        <f>IF(M890="","",IF(AND(M890&lt;&gt;'Tabelas auxiliares'!$B$236,M890&lt;&gt;'Tabelas auxiliares'!$B$237,M890&lt;&gt;'Tabelas auxiliares'!$C$236,M890&lt;&gt;'Tabelas auxiliares'!$C$237,M890&lt;&gt;'Tabelas auxiliares'!$D$236),"FOLHA DE PESSOAL",IF(Q890='Tabelas auxiliares'!$A$237,"CUSTEIO",IF(Q890='Tabelas auxiliares'!$A$236,"INVESTIMENTO","ERRO - VERIFICAR"))))</f>
        <v/>
      </c>
      <c r="S890" s="64" t="str">
        <f t="shared" si="27"/>
        <v/>
      </c>
    </row>
    <row r="891" spans="17:19" x14ac:dyDescent="0.25">
      <c r="Q891" s="51" t="str">
        <f t="shared" si="26"/>
        <v/>
      </c>
      <c r="R891" s="51" t="str">
        <f>IF(M891="","",IF(AND(M891&lt;&gt;'Tabelas auxiliares'!$B$236,M891&lt;&gt;'Tabelas auxiliares'!$B$237,M891&lt;&gt;'Tabelas auxiliares'!$C$236,M891&lt;&gt;'Tabelas auxiliares'!$C$237,M891&lt;&gt;'Tabelas auxiliares'!$D$236),"FOLHA DE PESSOAL",IF(Q891='Tabelas auxiliares'!$A$237,"CUSTEIO",IF(Q891='Tabelas auxiliares'!$A$236,"INVESTIMENTO","ERRO - VERIFICAR"))))</f>
        <v/>
      </c>
      <c r="S891" s="64" t="str">
        <f t="shared" si="27"/>
        <v/>
      </c>
    </row>
    <row r="892" spans="17:19" x14ac:dyDescent="0.25">
      <c r="Q892" s="51" t="str">
        <f t="shared" si="26"/>
        <v/>
      </c>
      <c r="R892" s="51" t="str">
        <f>IF(M892="","",IF(AND(M892&lt;&gt;'Tabelas auxiliares'!$B$236,M892&lt;&gt;'Tabelas auxiliares'!$B$237,M892&lt;&gt;'Tabelas auxiliares'!$C$236,M892&lt;&gt;'Tabelas auxiliares'!$C$237,M892&lt;&gt;'Tabelas auxiliares'!$D$236),"FOLHA DE PESSOAL",IF(Q892='Tabelas auxiliares'!$A$237,"CUSTEIO",IF(Q892='Tabelas auxiliares'!$A$236,"INVESTIMENTO","ERRO - VERIFICAR"))))</f>
        <v/>
      </c>
      <c r="S892" s="64" t="str">
        <f t="shared" si="27"/>
        <v/>
      </c>
    </row>
    <row r="893" spans="17:19" x14ac:dyDescent="0.25">
      <c r="Q893" s="51" t="str">
        <f t="shared" si="26"/>
        <v/>
      </c>
      <c r="R893" s="51" t="str">
        <f>IF(M893="","",IF(AND(M893&lt;&gt;'Tabelas auxiliares'!$B$236,M893&lt;&gt;'Tabelas auxiliares'!$B$237,M893&lt;&gt;'Tabelas auxiliares'!$C$236,M893&lt;&gt;'Tabelas auxiliares'!$C$237,M893&lt;&gt;'Tabelas auxiliares'!$D$236),"FOLHA DE PESSOAL",IF(Q893='Tabelas auxiliares'!$A$237,"CUSTEIO",IF(Q893='Tabelas auxiliares'!$A$236,"INVESTIMENTO","ERRO - VERIFICAR"))))</f>
        <v/>
      </c>
      <c r="S893" s="64" t="str">
        <f t="shared" si="27"/>
        <v/>
      </c>
    </row>
    <row r="894" spans="17:19" x14ac:dyDescent="0.25">
      <c r="Q894" s="51" t="str">
        <f t="shared" si="26"/>
        <v/>
      </c>
      <c r="R894" s="51" t="str">
        <f>IF(M894="","",IF(AND(M894&lt;&gt;'Tabelas auxiliares'!$B$236,M894&lt;&gt;'Tabelas auxiliares'!$B$237,M894&lt;&gt;'Tabelas auxiliares'!$C$236,M894&lt;&gt;'Tabelas auxiliares'!$C$237,M894&lt;&gt;'Tabelas auxiliares'!$D$236),"FOLHA DE PESSOAL",IF(Q894='Tabelas auxiliares'!$A$237,"CUSTEIO",IF(Q894='Tabelas auxiliares'!$A$236,"INVESTIMENTO","ERRO - VERIFICAR"))))</f>
        <v/>
      </c>
      <c r="S894" s="64" t="str">
        <f t="shared" si="27"/>
        <v/>
      </c>
    </row>
    <row r="895" spans="17:19" x14ac:dyDescent="0.25">
      <c r="Q895" s="51" t="str">
        <f t="shared" si="26"/>
        <v/>
      </c>
      <c r="R895" s="51" t="str">
        <f>IF(M895="","",IF(AND(M895&lt;&gt;'Tabelas auxiliares'!$B$236,M895&lt;&gt;'Tabelas auxiliares'!$B$237,M895&lt;&gt;'Tabelas auxiliares'!$C$236,M895&lt;&gt;'Tabelas auxiliares'!$C$237,M895&lt;&gt;'Tabelas auxiliares'!$D$236),"FOLHA DE PESSOAL",IF(Q895='Tabelas auxiliares'!$A$237,"CUSTEIO",IF(Q895='Tabelas auxiliares'!$A$236,"INVESTIMENTO","ERRO - VERIFICAR"))))</f>
        <v/>
      </c>
      <c r="S895" s="64" t="str">
        <f t="shared" si="27"/>
        <v/>
      </c>
    </row>
    <row r="896" spans="17:19" x14ac:dyDescent="0.25">
      <c r="Q896" s="51" t="str">
        <f t="shared" si="26"/>
        <v/>
      </c>
      <c r="R896" s="51" t="str">
        <f>IF(M896="","",IF(AND(M896&lt;&gt;'Tabelas auxiliares'!$B$236,M896&lt;&gt;'Tabelas auxiliares'!$B$237,M896&lt;&gt;'Tabelas auxiliares'!$C$236,M896&lt;&gt;'Tabelas auxiliares'!$C$237,M896&lt;&gt;'Tabelas auxiliares'!$D$236),"FOLHA DE PESSOAL",IF(Q896='Tabelas auxiliares'!$A$237,"CUSTEIO",IF(Q896='Tabelas auxiliares'!$A$236,"INVESTIMENTO","ERRO - VERIFICAR"))))</f>
        <v/>
      </c>
      <c r="S896" s="64" t="str">
        <f t="shared" si="27"/>
        <v/>
      </c>
    </row>
    <row r="897" spans="17:19" x14ac:dyDescent="0.25">
      <c r="Q897" s="51" t="str">
        <f t="shared" si="26"/>
        <v/>
      </c>
      <c r="R897" s="51" t="str">
        <f>IF(M897="","",IF(AND(M897&lt;&gt;'Tabelas auxiliares'!$B$236,M897&lt;&gt;'Tabelas auxiliares'!$B$237,M897&lt;&gt;'Tabelas auxiliares'!$C$236,M897&lt;&gt;'Tabelas auxiliares'!$C$237,M897&lt;&gt;'Tabelas auxiliares'!$D$236),"FOLHA DE PESSOAL",IF(Q897='Tabelas auxiliares'!$A$237,"CUSTEIO",IF(Q897='Tabelas auxiliares'!$A$236,"INVESTIMENTO","ERRO - VERIFICAR"))))</f>
        <v/>
      </c>
      <c r="S897" s="64" t="str">
        <f t="shared" si="27"/>
        <v/>
      </c>
    </row>
    <row r="898" spans="17:19" x14ac:dyDescent="0.25">
      <c r="Q898" s="51" t="str">
        <f t="shared" si="26"/>
        <v/>
      </c>
      <c r="R898" s="51" t="str">
        <f>IF(M898="","",IF(AND(M898&lt;&gt;'Tabelas auxiliares'!$B$236,M898&lt;&gt;'Tabelas auxiliares'!$B$237,M898&lt;&gt;'Tabelas auxiliares'!$C$236,M898&lt;&gt;'Tabelas auxiliares'!$C$237,M898&lt;&gt;'Tabelas auxiliares'!$D$236),"FOLHA DE PESSOAL",IF(Q898='Tabelas auxiliares'!$A$237,"CUSTEIO",IF(Q898='Tabelas auxiliares'!$A$236,"INVESTIMENTO","ERRO - VERIFICAR"))))</f>
        <v/>
      </c>
      <c r="S898" s="64" t="str">
        <f t="shared" si="27"/>
        <v/>
      </c>
    </row>
    <row r="899" spans="17:19" x14ac:dyDescent="0.25">
      <c r="Q899" s="51" t="str">
        <f t="shared" si="26"/>
        <v/>
      </c>
      <c r="R899" s="51" t="str">
        <f>IF(M899="","",IF(AND(M899&lt;&gt;'Tabelas auxiliares'!$B$236,M899&lt;&gt;'Tabelas auxiliares'!$B$237,M899&lt;&gt;'Tabelas auxiliares'!$C$236,M899&lt;&gt;'Tabelas auxiliares'!$C$237,M899&lt;&gt;'Tabelas auxiliares'!$D$236),"FOLHA DE PESSOAL",IF(Q899='Tabelas auxiliares'!$A$237,"CUSTEIO",IF(Q899='Tabelas auxiliares'!$A$236,"INVESTIMENTO","ERRO - VERIFICAR"))))</f>
        <v/>
      </c>
      <c r="S899" s="64" t="str">
        <f t="shared" si="27"/>
        <v/>
      </c>
    </row>
    <row r="900" spans="17:19" x14ac:dyDescent="0.25">
      <c r="Q900" s="51" t="str">
        <f t="shared" ref="Q900:Q963" si="28">LEFT(O900,1)</f>
        <v/>
      </c>
      <c r="R900" s="51" t="str">
        <f>IF(M900="","",IF(AND(M900&lt;&gt;'Tabelas auxiliares'!$B$236,M900&lt;&gt;'Tabelas auxiliares'!$B$237,M900&lt;&gt;'Tabelas auxiliares'!$C$236,M900&lt;&gt;'Tabelas auxiliares'!$C$237,M900&lt;&gt;'Tabelas auxiliares'!$D$236),"FOLHA DE PESSOAL",IF(Q900='Tabelas auxiliares'!$A$237,"CUSTEIO",IF(Q900='Tabelas auxiliares'!$A$236,"INVESTIMENTO","ERRO - VERIFICAR"))))</f>
        <v/>
      </c>
      <c r="S900" s="64" t="str">
        <f t="shared" si="27"/>
        <v/>
      </c>
    </row>
    <row r="901" spans="17:19" x14ac:dyDescent="0.25">
      <c r="Q901" s="51" t="str">
        <f t="shared" si="28"/>
        <v/>
      </c>
      <c r="R901" s="51" t="str">
        <f>IF(M901="","",IF(AND(M901&lt;&gt;'Tabelas auxiliares'!$B$236,M901&lt;&gt;'Tabelas auxiliares'!$B$237,M901&lt;&gt;'Tabelas auxiliares'!$C$236,M901&lt;&gt;'Tabelas auxiliares'!$C$237,M901&lt;&gt;'Tabelas auxiliares'!$D$236),"FOLHA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IF(M902="","",IF(AND(M902&lt;&gt;'Tabelas auxiliares'!$B$236,M902&lt;&gt;'Tabelas auxiliares'!$B$237,M902&lt;&gt;'Tabelas auxiliares'!$C$236,M902&lt;&gt;'Tabelas auxiliares'!$C$237,M902&lt;&gt;'Tabelas auxiliares'!$D$236),"FOLHA DE PESSOAL",IF(Q902='Tabelas auxiliares'!$A$237,"CUSTEIO",IF(Q902='Tabelas auxiliares'!$A$236,"INVESTIMENTO","ERRO - VERIFICAR"))))</f>
        <v/>
      </c>
      <c r="S902" s="64" t="str">
        <f t="shared" si="29"/>
        <v/>
      </c>
    </row>
    <row r="903" spans="17:19" x14ac:dyDescent="0.25">
      <c r="Q903" s="51" t="str">
        <f t="shared" si="28"/>
        <v/>
      </c>
      <c r="R903" s="51" t="str">
        <f>IF(M903="","",IF(AND(M903&lt;&gt;'Tabelas auxiliares'!$B$236,M903&lt;&gt;'Tabelas auxiliares'!$B$237,M903&lt;&gt;'Tabelas auxiliares'!$C$236,M903&lt;&gt;'Tabelas auxiliares'!$C$237,M903&lt;&gt;'Tabelas auxiliares'!$D$236),"FOLHA DE PESSOAL",IF(Q903='Tabelas auxiliares'!$A$237,"CUSTEIO",IF(Q903='Tabelas auxiliares'!$A$236,"INVESTIMENTO","ERRO - VERIFICAR"))))</f>
        <v/>
      </c>
      <c r="S903" s="64" t="str">
        <f t="shared" si="29"/>
        <v/>
      </c>
    </row>
    <row r="904" spans="17:19" x14ac:dyDescent="0.25">
      <c r="Q904" s="51" t="str">
        <f t="shared" si="28"/>
        <v/>
      </c>
      <c r="R904" s="51" t="str">
        <f>IF(M904="","",IF(AND(M904&lt;&gt;'Tabelas auxiliares'!$B$236,M904&lt;&gt;'Tabelas auxiliares'!$B$237,M904&lt;&gt;'Tabelas auxiliares'!$C$236,M904&lt;&gt;'Tabelas auxiliares'!$C$237,M904&lt;&gt;'Tabelas auxiliares'!$D$236),"FOLHA DE PESSOAL",IF(Q904='Tabelas auxiliares'!$A$237,"CUSTEIO",IF(Q904='Tabelas auxiliares'!$A$236,"INVESTIMENTO","ERRO - VERIFICAR"))))</f>
        <v/>
      </c>
      <c r="S904" s="64" t="str">
        <f t="shared" si="29"/>
        <v/>
      </c>
    </row>
    <row r="905" spans="17:19" x14ac:dyDescent="0.25">
      <c r="Q905" s="51" t="str">
        <f t="shared" si="28"/>
        <v/>
      </c>
      <c r="R905" s="51" t="str">
        <f>IF(M905="","",IF(AND(M905&lt;&gt;'Tabelas auxiliares'!$B$236,M905&lt;&gt;'Tabelas auxiliares'!$B$237,M905&lt;&gt;'Tabelas auxiliares'!$C$236,M905&lt;&gt;'Tabelas auxiliares'!$C$237,M905&lt;&gt;'Tabelas auxiliares'!$D$236),"FOLHA DE PESSOAL",IF(Q905='Tabelas auxiliares'!$A$237,"CUSTEIO",IF(Q905='Tabelas auxiliares'!$A$236,"INVESTIMENTO","ERRO - VERIFICAR"))))</f>
        <v/>
      </c>
      <c r="S905" s="64" t="str">
        <f t="shared" si="29"/>
        <v/>
      </c>
    </row>
    <row r="906" spans="17:19" x14ac:dyDescent="0.25">
      <c r="Q906" s="51" t="str">
        <f t="shared" si="28"/>
        <v/>
      </c>
      <c r="R906" s="51" t="str">
        <f>IF(M906="","",IF(AND(M906&lt;&gt;'Tabelas auxiliares'!$B$236,M906&lt;&gt;'Tabelas auxiliares'!$B$237,M906&lt;&gt;'Tabelas auxiliares'!$C$236,M906&lt;&gt;'Tabelas auxiliares'!$C$237,M906&lt;&gt;'Tabelas auxiliares'!$D$236),"FOLHA DE PESSOAL",IF(Q906='Tabelas auxiliares'!$A$237,"CUSTEIO",IF(Q906='Tabelas auxiliares'!$A$236,"INVESTIMENTO","ERRO - VERIFICAR"))))</f>
        <v/>
      </c>
      <c r="S906" s="64" t="str">
        <f t="shared" si="29"/>
        <v/>
      </c>
    </row>
    <row r="907" spans="17:19" x14ac:dyDescent="0.25">
      <c r="Q907" s="51" t="str">
        <f t="shared" si="28"/>
        <v/>
      </c>
      <c r="R907" s="51" t="str">
        <f>IF(M907="","",IF(AND(M907&lt;&gt;'Tabelas auxiliares'!$B$236,M907&lt;&gt;'Tabelas auxiliares'!$B$237,M907&lt;&gt;'Tabelas auxiliares'!$C$236,M907&lt;&gt;'Tabelas auxiliares'!$C$237,M907&lt;&gt;'Tabelas auxiliares'!$D$236),"FOLHA DE PESSOAL",IF(Q907='Tabelas auxiliares'!$A$237,"CUSTEIO",IF(Q907='Tabelas auxiliares'!$A$236,"INVESTIMENTO","ERRO - VERIFICAR"))))</f>
        <v/>
      </c>
      <c r="S907" s="64" t="str">
        <f t="shared" si="29"/>
        <v/>
      </c>
    </row>
    <row r="908" spans="17:19" x14ac:dyDescent="0.25">
      <c r="Q908" s="51" t="str">
        <f t="shared" si="28"/>
        <v/>
      </c>
      <c r="R908" s="51" t="str">
        <f>IF(M908="","",IF(AND(M908&lt;&gt;'Tabelas auxiliares'!$B$236,M908&lt;&gt;'Tabelas auxiliares'!$B$237,M908&lt;&gt;'Tabelas auxiliares'!$C$236,M908&lt;&gt;'Tabelas auxiliares'!$C$237,M908&lt;&gt;'Tabelas auxiliares'!$D$236),"FOLHA DE PESSOAL",IF(Q908='Tabelas auxiliares'!$A$237,"CUSTEIO",IF(Q908='Tabelas auxiliares'!$A$236,"INVESTIMENTO","ERRO - VERIFICAR"))))</f>
        <v/>
      </c>
      <c r="S908" s="64" t="str">
        <f t="shared" si="29"/>
        <v/>
      </c>
    </row>
    <row r="909" spans="17:19" x14ac:dyDescent="0.25">
      <c r="Q909" s="51" t="str">
        <f t="shared" si="28"/>
        <v/>
      </c>
      <c r="R909" s="51" t="str">
        <f>IF(M909="","",IF(AND(M909&lt;&gt;'Tabelas auxiliares'!$B$236,M909&lt;&gt;'Tabelas auxiliares'!$B$237,M909&lt;&gt;'Tabelas auxiliares'!$C$236,M909&lt;&gt;'Tabelas auxiliares'!$C$237,M909&lt;&gt;'Tabelas auxiliares'!$D$236),"FOLHA DE PESSOAL",IF(Q909='Tabelas auxiliares'!$A$237,"CUSTEIO",IF(Q909='Tabelas auxiliares'!$A$236,"INVESTIMENTO","ERRO - VERIFICAR"))))</f>
        <v/>
      </c>
      <c r="S909" s="64" t="str">
        <f t="shared" si="29"/>
        <v/>
      </c>
    </row>
    <row r="910" spans="17:19" x14ac:dyDescent="0.25">
      <c r="Q910" s="51" t="str">
        <f t="shared" si="28"/>
        <v/>
      </c>
      <c r="R910" s="51" t="str">
        <f>IF(M910="","",IF(AND(M910&lt;&gt;'Tabelas auxiliares'!$B$236,M910&lt;&gt;'Tabelas auxiliares'!$B$237,M910&lt;&gt;'Tabelas auxiliares'!$C$236,M910&lt;&gt;'Tabelas auxiliares'!$C$237,M910&lt;&gt;'Tabelas auxiliares'!$D$236),"FOLHA DE PESSOAL",IF(Q910='Tabelas auxiliares'!$A$237,"CUSTEIO",IF(Q910='Tabelas auxiliares'!$A$236,"INVESTIMENTO","ERRO - VERIFICAR"))))</f>
        <v/>
      </c>
      <c r="S910" s="64" t="str">
        <f t="shared" si="29"/>
        <v/>
      </c>
    </row>
    <row r="911" spans="17:19" x14ac:dyDescent="0.25">
      <c r="Q911" s="51" t="str">
        <f t="shared" si="28"/>
        <v/>
      </c>
      <c r="R911" s="51" t="str">
        <f>IF(M911="","",IF(AND(M911&lt;&gt;'Tabelas auxiliares'!$B$236,M911&lt;&gt;'Tabelas auxiliares'!$B$237,M911&lt;&gt;'Tabelas auxiliares'!$C$236,M911&lt;&gt;'Tabelas auxiliares'!$C$237,M911&lt;&gt;'Tabelas auxiliares'!$D$236),"FOLHA DE PESSOAL",IF(Q911='Tabelas auxiliares'!$A$237,"CUSTEIO",IF(Q911='Tabelas auxiliares'!$A$236,"INVESTIMENTO","ERRO - VERIFICAR"))))</f>
        <v/>
      </c>
      <c r="S911" s="64" t="str">
        <f t="shared" si="29"/>
        <v/>
      </c>
    </row>
    <row r="912" spans="17:19" x14ac:dyDescent="0.25">
      <c r="Q912" s="51" t="str">
        <f t="shared" si="28"/>
        <v/>
      </c>
      <c r="R912" s="51" t="str">
        <f>IF(M912="","",IF(AND(M912&lt;&gt;'Tabelas auxiliares'!$B$236,M912&lt;&gt;'Tabelas auxiliares'!$B$237,M912&lt;&gt;'Tabelas auxiliares'!$C$236,M912&lt;&gt;'Tabelas auxiliares'!$C$237,M912&lt;&gt;'Tabelas auxiliares'!$D$236),"FOLHA DE PESSOAL",IF(Q912='Tabelas auxiliares'!$A$237,"CUSTEIO",IF(Q912='Tabelas auxiliares'!$A$236,"INVESTIMENTO","ERRO - VERIFICAR"))))</f>
        <v/>
      </c>
      <c r="S912" s="64" t="str">
        <f t="shared" si="29"/>
        <v/>
      </c>
    </row>
    <row r="913" spans="17:19" x14ac:dyDescent="0.25">
      <c r="Q913" s="51" t="str">
        <f t="shared" si="28"/>
        <v/>
      </c>
      <c r="R913" s="51" t="str">
        <f>IF(M913="","",IF(AND(M913&lt;&gt;'Tabelas auxiliares'!$B$236,M913&lt;&gt;'Tabelas auxiliares'!$B$237,M913&lt;&gt;'Tabelas auxiliares'!$C$236,M913&lt;&gt;'Tabelas auxiliares'!$C$237,M913&lt;&gt;'Tabelas auxiliares'!$D$236),"FOLHA DE PESSOAL",IF(Q913='Tabelas auxiliares'!$A$237,"CUSTEIO",IF(Q913='Tabelas auxiliares'!$A$236,"INVESTIMENTO","ERRO - VERIFICAR"))))</f>
        <v/>
      </c>
      <c r="S913" s="64" t="str">
        <f t="shared" si="29"/>
        <v/>
      </c>
    </row>
    <row r="914" spans="17:19" x14ac:dyDescent="0.25">
      <c r="Q914" s="51" t="str">
        <f t="shared" si="28"/>
        <v/>
      </c>
      <c r="R914" s="51" t="str">
        <f>IF(M914="","",IF(AND(M914&lt;&gt;'Tabelas auxiliares'!$B$236,M914&lt;&gt;'Tabelas auxiliares'!$B$237,M914&lt;&gt;'Tabelas auxiliares'!$C$236,M914&lt;&gt;'Tabelas auxiliares'!$C$237,M914&lt;&gt;'Tabelas auxiliares'!$D$236),"FOLHA DE PESSOAL",IF(Q914='Tabelas auxiliares'!$A$237,"CUSTEIO",IF(Q914='Tabelas auxiliares'!$A$236,"INVESTIMENTO","ERRO - VERIFICAR"))))</f>
        <v/>
      </c>
      <c r="S914" s="64" t="str">
        <f t="shared" si="29"/>
        <v/>
      </c>
    </row>
    <row r="915" spans="17:19" x14ac:dyDescent="0.25">
      <c r="Q915" s="51" t="str">
        <f t="shared" si="28"/>
        <v/>
      </c>
      <c r="R915" s="51" t="str">
        <f>IF(M915="","",IF(AND(M915&lt;&gt;'Tabelas auxiliares'!$B$236,M915&lt;&gt;'Tabelas auxiliares'!$B$237,M915&lt;&gt;'Tabelas auxiliares'!$C$236,M915&lt;&gt;'Tabelas auxiliares'!$C$237,M915&lt;&gt;'Tabelas auxiliares'!$D$236),"FOLHA DE PESSOAL",IF(Q915='Tabelas auxiliares'!$A$237,"CUSTEIO",IF(Q915='Tabelas auxiliares'!$A$236,"INVESTIMENTO","ERRO - VERIFICAR"))))</f>
        <v/>
      </c>
      <c r="S915" s="64" t="str">
        <f t="shared" si="29"/>
        <v/>
      </c>
    </row>
    <row r="916" spans="17:19" x14ac:dyDescent="0.25">
      <c r="Q916" s="51" t="str">
        <f t="shared" si="28"/>
        <v/>
      </c>
      <c r="R916" s="51" t="str">
        <f>IF(M916="","",IF(AND(M916&lt;&gt;'Tabelas auxiliares'!$B$236,M916&lt;&gt;'Tabelas auxiliares'!$B$237,M916&lt;&gt;'Tabelas auxiliares'!$C$236,M916&lt;&gt;'Tabelas auxiliares'!$C$237,M916&lt;&gt;'Tabelas auxiliares'!$D$236),"FOLHA DE PESSOAL",IF(Q916='Tabelas auxiliares'!$A$237,"CUSTEIO",IF(Q916='Tabelas auxiliares'!$A$236,"INVESTIMENTO","ERRO - VERIFICAR"))))</f>
        <v/>
      </c>
      <c r="S916" s="64" t="str">
        <f t="shared" si="29"/>
        <v/>
      </c>
    </row>
    <row r="917" spans="17:19" x14ac:dyDescent="0.25">
      <c r="Q917" s="51" t="str">
        <f t="shared" si="28"/>
        <v/>
      </c>
      <c r="R917" s="51" t="str">
        <f>IF(M917="","",IF(AND(M917&lt;&gt;'Tabelas auxiliares'!$B$236,M917&lt;&gt;'Tabelas auxiliares'!$B$237,M917&lt;&gt;'Tabelas auxiliares'!$C$236,M917&lt;&gt;'Tabelas auxiliares'!$C$237,M917&lt;&gt;'Tabelas auxiliares'!$D$236),"FOLHA DE PESSOAL",IF(Q917='Tabelas auxiliares'!$A$237,"CUSTEIO",IF(Q917='Tabelas auxiliares'!$A$236,"INVESTIMENTO","ERRO - VERIFICAR"))))</f>
        <v/>
      </c>
      <c r="S917" s="64" t="str">
        <f t="shared" si="29"/>
        <v/>
      </c>
    </row>
    <row r="918" spans="17:19" x14ac:dyDescent="0.25">
      <c r="Q918" s="51" t="str">
        <f t="shared" si="28"/>
        <v/>
      </c>
      <c r="R918" s="51" t="str">
        <f>IF(M918="","",IF(AND(M918&lt;&gt;'Tabelas auxiliares'!$B$236,M918&lt;&gt;'Tabelas auxiliares'!$B$237,M918&lt;&gt;'Tabelas auxiliares'!$C$236,M918&lt;&gt;'Tabelas auxiliares'!$C$237,M918&lt;&gt;'Tabelas auxiliares'!$D$236),"FOLHA DE PESSOAL",IF(Q918='Tabelas auxiliares'!$A$237,"CUSTEIO",IF(Q918='Tabelas auxiliares'!$A$236,"INVESTIMENTO","ERRO - VERIFICAR"))))</f>
        <v/>
      </c>
      <c r="S918" s="64" t="str">
        <f t="shared" si="29"/>
        <v/>
      </c>
    </row>
    <row r="919" spans="17:19" x14ac:dyDescent="0.25">
      <c r="Q919" s="51" t="str">
        <f t="shared" si="28"/>
        <v/>
      </c>
      <c r="R919" s="51" t="str">
        <f>IF(M919="","",IF(AND(M919&lt;&gt;'Tabelas auxiliares'!$B$236,M919&lt;&gt;'Tabelas auxiliares'!$B$237,M919&lt;&gt;'Tabelas auxiliares'!$C$236,M919&lt;&gt;'Tabelas auxiliares'!$C$237,M919&lt;&gt;'Tabelas auxiliares'!$D$236),"FOLHA DE PESSOAL",IF(Q919='Tabelas auxiliares'!$A$237,"CUSTEIO",IF(Q919='Tabelas auxiliares'!$A$236,"INVESTIMENTO","ERRO - VERIFICAR"))))</f>
        <v/>
      </c>
      <c r="S919" s="64" t="str">
        <f t="shared" si="29"/>
        <v/>
      </c>
    </row>
    <row r="920" spans="17:19" x14ac:dyDescent="0.25">
      <c r="Q920" s="51" t="str">
        <f t="shared" si="28"/>
        <v/>
      </c>
      <c r="R920" s="51" t="str">
        <f>IF(M920="","",IF(AND(M920&lt;&gt;'Tabelas auxiliares'!$B$236,M920&lt;&gt;'Tabelas auxiliares'!$B$237,M920&lt;&gt;'Tabelas auxiliares'!$C$236,M920&lt;&gt;'Tabelas auxiliares'!$C$237,M920&lt;&gt;'Tabelas auxiliares'!$D$236),"FOLHA DE PESSOAL",IF(Q920='Tabelas auxiliares'!$A$237,"CUSTEIO",IF(Q920='Tabelas auxiliares'!$A$236,"INVESTIMENTO","ERRO - VERIFICAR"))))</f>
        <v/>
      </c>
      <c r="S920" s="64" t="str">
        <f t="shared" si="29"/>
        <v/>
      </c>
    </row>
    <row r="921" spans="17:19" x14ac:dyDescent="0.25">
      <c r="Q921" s="51" t="str">
        <f t="shared" si="28"/>
        <v/>
      </c>
      <c r="R921" s="51" t="str">
        <f>IF(M921="","",IF(AND(M921&lt;&gt;'Tabelas auxiliares'!$B$236,M921&lt;&gt;'Tabelas auxiliares'!$B$237,M921&lt;&gt;'Tabelas auxiliares'!$C$236,M921&lt;&gt;'Tabelas auxiliares'!$C$237,M921&lt;&gt;'Tabelas auxiliares'!$D$236),"FOLHA DE PESSOAL",IF(Q921='Tabelas auxiliares'!$A$237,"CUSTEIO",IF(Q921='Tabelas auxiliares'!$A$236,"INVESTIMENTO","ERRO - VERIFICAR"))))</f>
        <v/>
      </c>
      <c r="S921" s="64" t="str">
        <f t="shared" si="29"/>
        <v/>
      </c>
    </row>
    <row r="922" spans="17:19" x14ac:dyDescent="0.25">
      <c r="Q922" s="51" t="str">
        <f t="shared" si="28"/>
        <v/>
      </c>
      <c r="R922" s="51" t="str">
        <f>IF(M922="","",IF(AND(M922&lt;&gt;'Tabelas auxiliares'!$B$236,M922&lt;&gt;'Tabelas auxiliares'!$B$237,M922&lt;&gt;'Tabelas auxiliares'!$C$236,M922&lt;&gt;'Tabelas auxiliares'!$C$237,M922&lt;&gt;'Tabelas auxiliares'!$D$236),"FOLHA DE PESSOAL",IF(Q922='Tabelas auxiliares'!$A$237,"CUSTEIO",IF(Q922='Tabelas auxiliares'!$A$236,"INVESTIMENTO","ERRO - VERIFICAR"))))</f>
        <v/>
      </c>
      <c r="S922" s="64" t="str">
        <f t="shared" si="29"/>
        <v/>
      </c>
    </row>
    <row r="923" spans="17:19" x14ac:dyDescent="0.25">
      <c r="Q923" s="51" t="str">
        <f t="shared" si="28"/>
        <v/>
      </c>
      <c r="R923" s="51" t="str">
        <f>IF(M923="","",IF(AND(M923&lt;&gt;'Tabelas auxiliares'!$B$236,M923&lt;&gt;'Tabelas auxiliares'!$B$237,M923&lt;&gt;'Tabelas auxiliares'!$C$236,M923&lt;&gt;'Tabelas auxiliares'!$C$237,M923&lt;&gt;'Tabelas auxiliares'!$D$236),"FOLHA DE PESSOAL",IF(Q923='Tabelas auxiliares'!$A$237,"CUSTEIO",IF(Q923='Tabelas auxiliares'!$A$236,"INVESTIMENTO","ERRO - VERIFICAR"))))</f>
        <v/>
      </c>
      <c r="S923" s="64" t="str">
        <f t="shared" si="29"/>
        <v/>
      </c>
    </row>
    <row r="924" spans="17:19" x14ac:dyDescent="0.25">
      <c r="Q924" s="51" t="str">
        <f t="shared" si="28"/>
        <v/>
      </c>
      <c r="R924" s="51" t="str">
        <f>IF(M924="","",IF(AND(M924&lt;&gt;'Tabelas auxiliares'!$B$236,M924&lt;&gt;'Tabelas auxiliares'!$B$237,M924&lt;&gt;'Tabelas auxiliares'!$C$236,M924&lt;&gt;'Tabelas auxiliares'!$C$237,M924&lt;&gt;'Tabelas auxiliares'!$D$236),"FOLHA DE PESSOAL",IF(Q924='Tabelas auxiliares'!$A$237,"CUSTEIO",IF(Q924='Tabelas auxiliares'!$A$236,"INVESTIMENTO","ERRO - VERIFICAR"))))</f>
        <v/>
      </c>
      <c r="S924" s="64" t="str">
        <f t="shared" si="29"/>
        <v/>
      </c>
    </row>
    <row r="925" spans="17:19" x14ac:dyDescent="0.25">
      <c r="Q925" s="51" t="str">
        <f t="shared" si="28"/>
        <v/>
      </c>
      <c r="R925" s="51" t="str">
        <f>IF(M925="","",IF(AND(M925&lt;&gt;'Tabelas auxiliares'!$B$236,M925&lt;&gt;'Tabelas auxiliares'!$B$237,M925&lt;&gt;'Tabelas auxiliares'!$C$236,M925&lt;&gt;'Tabelas auxiliares'!$C$237,M925&lt;&gt;'Tabelas auxiliares'!$D$236),"FOLHA DE PESSOAL",IF(Q925='Tabelas auxiliares'!$A$237,"CUSTEIO",IF(Q925='Tabelas auxiliares'!$A$236,"INVESTIMENTO","ERRO - VERIFICAR"))))</f>
        <v/>
      </c>
      <c r="S925" s="64" t="str">
        <f t="shared" si="29"/>
        <v/>
      </c>
    </row>
    <row r="926" spans="17:19" x14ac:dyDescent="0.25">
      <c r="Q926" s="51" t="str">
        <f t="shared" si="28"/>
        <v/>
      </c>
      <c r="R926" s="51" t="str">
        <f>IF(M926="","",IF(AND(M926&lt;&gt;'Tabelas auxiliares'!$B$236,M926&lt;&gt;'Tabelas auxiliares'!$B$237,M926&lt;&gt;'Tabelas auxiliares'!$C$236,M926&lt;&gt;'Tabelas auxiliares'!$C$237,M926&lt;&gt;'Tabelas auxiliares'!$D$236),"FOLHA DE PESSOAL",IF(Q926='Tabelas auxiliares'!$A$237,"CUSTEIO",IF(Q926='Tabelas auxiliares'!$A$236,"INVESTIMENTO","ERRO - VERIFICAR"))))</f>
        <v/>
      </c>
      <c r="S926" s="64" t="str">
        <f t="shared" si="29"/>
        <v/>
      </c>
    </row>
    <row r="927" spans="17:19" x14ac:dyDescent="0.25">
      <c r="Q927" s="51" t="str">
        <f t="shared" si="28"/>
        <v/>
      </c>
      <c r="R927" s="51" t="str">
        <f>IF(M927="","",IF(AND(M927&lt;&gt;'Tabelas auxiliares'!$B$236,M927&lt;&gt;'Tabelas auxiliares'!$B$237,M927&lt;&gt;'Tabelas auxiliares'!$C$236,M927&lt;&gt;'Tabelas auxiliares'!$C$237,M927&lt;&gt;'Tabelas auxiliares'!$D$236),"FOLHA DE PESSOAL",IF(Q927='Tabelas auxiliares'!$A$237,"CUSTEIO",IF(Q927='Tabelas auxiliares'!$A$236,"INVESTIMENTO","ERRO - VERIFICAR"))))</f>
        <v/>
      </c>
      <c r="S927" s="64" t="str">
        <f t="shared" si="29"/>
        <v/>
      </c>
    </row>
    <row r="928" spans="17:19" x14ac:dyDescent="0.25">
      <c r="Q928" s="51" t="str">
        <f t="shared" si="28"/>
        <v/>
      </c>
      <c r="R928" s="51" t="str">
        <f>IF(M928="","",IF(AND(M928&lt;&gt;'Tabelas auxiliares'!$B$236,M928&lt;&gt;'Tabelas auxiliares'!$B$237,M928&lt;&gt;'Tabelas auxiliares'!$C$236,M928&lt;&gt;'Tabelas auxiliares'!$C$237,M928&lt;&gt;'Tabelas auxiliares'!$D$236),"FOLHA DE PESSOAL",IF(Q928='Tabelas auxiliares'!$A$237,"CUSTEIO",IF(Q928='Tabelas auxiliares'!$A$236,"INVESTIMENTO","ERRO - VERIFICAR"))))</f>
        <v/>
      </c>
      <c r="S928" s="64" t="str">
        <f t="shared" si="29"/>
        <v/>
      </c>
    </row>
    <row r="929" spans="17:19" x14ac:dyDescent="0.25">
      <c r="Q929" s="51" t="str">
        <f t="shared" si="28"/>
        <v/>
      </c>
      <c r="R929" s="51" t="str">
        <f>IF(M929="","",IF(AND(M929&lt;&gt;'Tabelas auxiliares'!$B$236,M929&lt;&gt;'Tabelas auxiliares'!$B$237,M929&lt;&gt;'Tabelas auxiliares'!$C$236,M929&lt;&gt;'Tabelas auxiliares'!$C$237,M929&lt;&gt;'Tabelas auxiliares'!$D$236),"FOLHA DE PESSOAL",IF(Q929='Tabelas auxiliares'!$A$237,"CUSTEIO",IF(Q929='Tabelas auxiliares'!$A$236,"INVESTIMENTO","ERRO - VERIFICAR"))))</f>
        <v/>
      </c>
      <c r="S929" s="64" t="str">
        <f t="shared" si="29"/>
        <v/>
      </c>
    </row>
    <row r="930" spans="17:19" x14ac:dyDescent="0.25">
      <c r="Q930" s="51" t="str">
        <f t="shared" si="28"/>
        <v/>
      </c>
      <c r="R930" s="51" t="str">
        <f>IF(M930="","",IF(AND(M930&lt;&gt;'Tabelas auxiliares'!$B$236,M930&lt;&gt;'Tabelas auxiliares'!$B$237,M930&lt;&gt;'Tabelas auxiliares'!$C$236,M930&lt;&gt;'Tabelas auxiliares'!$C$237,M930&lt;&gt;'Tabelas auxiliares'!$D$236),"FOLHA DE PESSOAL",IF(Q930='Tabelas auxiliares'!$A$237,"CUSTEIO",IF(Q930='Tabelas auxiliares'!$A$236,"INVESTIMENTO","ERRO - VERIFICAR"))))</f>
        <v/>
      </c>
      <c r="S930" s="64" t="str">
        <f t="shared" si="29"/>
        <v/>
      </c>
    </row>
    <row r="931" spans="17:19" x14ac:dyDescent="0.25">
      <c r="Q931" s="51" t="str">
        <f t="shared" si="28"/>
        <v/>
      </c>
      <c r="R931" s="51" t="str">
        <f>IF(M931="","",IF(AND(M931&lt;&gt;'Tabelas auxiliares'!$B$236,M931&lt;&gt;'Tabelas auxiliares'!$B$237,M931&lt;&gt;'Tabelas auxiliares'!$C$236,M931&lt;&gt;'Tabelas auxiliares'!$C$237,M931&lt;&gt;'Tabelas auxiliares'!$D$236),"FOLHA DE PESSOAL",IF(Q931='Tabelas auxiliares'!$A$237,"CUSTEIO",IF(Q931='Tabelas auxiliares'!$A$236,"INVESTIMENTO","ERRO - VERIFICAR"))))</f>
        <v/>
      </c>
      <c r="S931" s="64" t="str">
        <f t="shared" si="29"/>
        <v/>
      </c>
    </row>
    <row r="932" spans="17:19" x14ac:dyDescent="0.25">
      <c r="Q932" s="51" t="str">
        <f t="shared" si="28"/>
        <v/>
      </c>
      <c r="R932" s="51" t="str">
        <f>IF(M932="","",IF(AND(M932&lt;&gt;'Tabelas auxiliares'!$B$236,M932&lt;&gt;'Tabelas auxiliares'!$B$237,M932&lt;&gt;'Tabelas auxiliares'!$C$236,M932&lt;&gt;'Tabelas auxiliares'!$C$237,M932&lt;&gt;'Tabelas auxiliares'!$D$236),"FOLHA DE PESSOAL",IF(Q932='Tabelas auxiliares'!$A$237,"CUSTEIO",IF(Q932='Tabelas auxiliares'!$A$236,"INVESTIMENTO","ERRO - VERIFICAR"))))</f>
        <v/>
      </c>
      <c r="S932" s="64" t="str">
        <f t="shared" si="29"/>
        <v/>
      </c>
    </row>
    <row r="933" spans="17:19" x14ac:dyDescent="0.25">
      <c r="Q933" s="51" t="str">
        <f t="shared" si="28"/>
        <v/>
      </c>
      <c r="R933" s="51" t="str">
        <f>IF(M933="","",IF(AND(M933&lt;&gt;'Tabelas auxiliares'!$B$236,M933&lt;&gt;'Tabelas auxiliares'!$B$237,M933&lt;&gt;'Tabelas auxiliares'!$C$236,M933&lt;&gt;'Tabelas auxiliares'!$C$237,M933&lt;&gt;'Tabelas auxiliares'!$D$236),"FOLHA DE PESSOAL",IF(Q933='Tabelas auxiliares'!$A$237,"CUSTEIO",IF(Q933='Tabelas auxiliares'!$A$236,"INVESTIMENTO","ERRO - VERIFICAR"))))</f>
        <v/>
      </c>
      <c r="S933" s="64" t="str">
        <f t="shared" si="29"/>
        <v/>
      </c>
    </row>
    <row r="934" spans="17:19" x14ac:dyDescent="0.25">
      <c r="Q934" s="51" t="str">
        <f t="shared" si="28"/>
        <v/>
      </c>
      <c r="R934" s="51" t="str">
        <f>IF(M934="","",IF(AND(M934&lt;&gt;'Tabelas auxiliares'!$B$236,M934&lt;&gt;'Tabelas auxiliares'!$B$237,M934&lt;&gt;'Tabelas auxiliares'!$C$236,M934&lt;&gt;'Tabelas auxiliares'!$C$237,M934&lt;&gt;'Tabelas auxiliares'!$D$236),"FOLHA DE PESSOAL",IF(Q934='Tabelas auxiliares'!$A$237,"CUSTEIO",IF(Q934='Tabelas auxiliares'!$A$236,"INVESTIMENTO","ERRO - VERIFICAR"))))</f>
        <v/>
      </c>
      <c r="S934" s="64" t="str">
        <f t="shared" si="29"/>
        <v/>
      </c>
    </row>
    <row r="935" spans="17:19" x14ac:dyDescent="0.25">
      <c r="Q935" s="51" t="str">
        <f t="shared" si="28"/>
        <v/>
      </c>
      <c r="R935" s="51" t="str">
        <f>IF(M935="","",IF(AND(M935&lt;&gt;'Tabelas auxiliares'!$B$236,M935&lt;&gt;'Tabelas auxiliares'!$B$237,M935&lt;&gt;'Tabelas auxiliares'!$C$236,M935&lt;&gt;'Tabelas auxiliares'!$C$237,M935&lt;&gt;'Tabelas auxiliares'!$D$236),"FOLHA DE PESSOAL",IF(Q935='Tabelas auxiliares'!$A$237,"CUSTEIO",IF(Q935='Tabelas auxiliares'!$A$236,"INVESTIMENTO","ERRO - VERIFICAR"))))</f>
        <v/>
      </c>
      <c r="S935" s="64" t="str">
        <f t="shared" si="29"/>
        <v/>
      </c>
    </row>
    <row r="936" spans="17:19" x14ac:dyDescent="0.25">
      <c r="Q936" s="51" t="str">
        <f t="shared" si="28"/>
        <v/>
      </c>
      <c r="R936" s="51" t="str">
        <f>IF(M936="","",IF(AND(M936&lt;&gt;'Tabelas auxiliares'!$B$236,M936&lt;&gt;'Tabelas auxiliares'!$B$237,M936&lt;&gt;'Tabelas auxiliares'!$C$236,M936&lt;&gt;'Tabelas auxiliares'!$C$237,M936&lt;&gt;'Tabelas auxiliares'!$D$236),"FOLHA DE PESSOAL",IF(Q936='Tabelas auxiliares'!$A$237,"CUSTEIO",IF(Q936='Tabelas auxiliares'!$A$236,"INVESTIMENTO","ERRO - VERIFICAR"))))</f>
        <v/>
      </c>
      <c r="S936" s="64" t="str">
        <f t="shared" si="29"/>
        <v/>
      </c>
    </row>
    <row r="937" spans="17:19" x14ac:dyDescent="0.25">
      <c r="Q937" s="51" t="str">
        <f t="shared" si="28"/>
        <v/>
      </c>
      <c r="R937" s="51" t="str">
        <f>IF(M937="","",IF(AND(M937&lt;&gt;'Tabelas auxiliares'!$B$236,M937&lt;&gt;'Tabelas auxiliares'!$B$237,M937&lt;&gt;'Tabelas auxiliares'!$C$236,M937&lt;&gt;'Tabelas auxiliares'!$C$237,M937&lt;&gt;'Tabelas auxiliares'!$D$236),"FOLHA DE PESSOAL",IF(Q937='Tabelas auxiliares'!$A$237,"CUSTEIO",IF(Q937='Tabelas auxiliares'!$A$236,"INVESTIMENTO","ERRO - VERIFICAR"))))</f>
        <v/>
      </c>
      <c r="S937" s="64" t="str">
        <f t="shared" si="29"/>
        <v/>
      </c>
    </row>
    <row r="938" spans="17:19" x14ac:dyDescent="0.25">
      <c r="Q938" s="51" t="str">
        <f t="shared" si="28"/>
        <v/>
      </c>
      <c r="R938" s="51" t="str">
        <f>IF(M938="","",IF(AND(M938&lt;&gt;'Tabelas auxiliares'!$B$236,M938&lt;&gt;'Tabelas auxiliares'!$B$237,M938&lt;&gt;'Tabelas auxiliares'!$C$236,M938&lt;&gt;'Tabelas auxiliares'!$C$237,M938&lt;&gt;'Tabelas auxiliares'!$D$236),"FOLHA DE PESSOAL",IF(Q938='Tabelas auxiliares'!$A$237,"CUSTEIO",IF(Q938='Tabelas auxiliares'!$A$236,"INVESTIMENTO","ERRO - VERIFICAR"))))</f>
        <v/>
      </c>
      <c r="S938" s="64" t="str">
        <f t="shared" si="29"/>
        <v/>
      </c>
    </row>
    <row r="939" spans="17:19" x14ac:dyDescent="0.25">
      <c r="Q939" s="51" t="str">
        <f t="shared" si="28"/>
        <v/>
      </c>
      <c r="R939" s="51" t="str">
        <f>IF(M939="","",IF(AND(M939&lt;&gt;'Tabelas auxiliares'!$B$236,M939&lt;&gt;'Tabelas auxiliares'!$B$237,M939&lt;&gt;'Tabelas auxiliares'!$C$236,M939&lt;&gt;'Tabelas auxiliares'!$C$237,M939&lt;&gt;'Tabelas auxiliares'!$D$236),"FOLHA DE PESSOAL",IF(Q939='Tabelas auxiliares'!$A$237,"CUSTEIO",IF(Q939='Tabelas auxiliares'!$A$236,"INVESTIMENTO","ERRO - VERIFICAR"))))</f>
        <v/>
      </c>
      <c r="S939" s="64" t="str">
        <f t="shared" si="29"/>
        <v/>
      </c>
    </row>
    <row r="940" spans="17:19" x14ac:dyDescent="0.25">
      <c r="Q940" s="51" t="str">
        <f t="shared" si="28"/>
        <v/>
      </c>
      <c r="R940" s="51" t="str">
        <f>IF(M940="","",IF(AND(M940&lt;&gt;'Tabelas auxiliares'!$B$236,M940&lt;&gt;'Tabelas auxiliares'!$B$237,M940&lt;&gt;'Tabelas auxiliares'!$C$236,M940&lt;&gt;'Tabelas auxiliares'!$C$237,M940&lt;&gt;'Tabelas auxiliares'!$D$236),"FOLHA DE PESSOAL",IF(Q940='Tabelas auxiliares'!$A$237,"CUSTEIO",IF(Q940='Tabelas auxiliares'!$A$236,"INVESTIMENTO","ERRO - VERIFICAR"))))</f>
        <v/>
      </c>
      <c r="S940" s="64" t="str">
        <f t="shared" si="29"/>
        <v/>
      </c>
    </row>
    <row r="941" spans="17:19" x14ac:dyDescent="0.25">
      <c r="Q941" s="51" t="str">
        <f t="shared" si="28"/>
        <v/>
      </c>
      <c r="R941" s="51" t="str">
        <f>IF(M941="","",IF(AND(M941&lt;&gt;'Tabelas auxiliares'!$B$236,M941&lt;&gt;'Tabelas auxiliares'!$B$237,M941&lt;&gt;'Tabelas auxiliares'!$C$236,M941&lt;&gt;'Tabelas auxiliares'!$C$237,M941&lt;&gt;'Tabelas auxiliares'!$D$236),"FOLHA DE PESSOAL",IF(Q941='Tabelas auxiliares'!$A$237,"CUSTEIO",IF(Q941='Tabelas auxiliares'!$A$236,"INVESTIMENTO","ERRO - VERIFICAR"))))</f>
        <v/>
      </c>
      <c r="S941" s="64" t="str">
        <f t="shared" si="29"/>
        <v/>
      </c>
    </row>
    <row r="942" spans="17:19" x14ac:dyDescent="0.25">
      <c r="Q942" s="51" t="str">
        <f t="shared" si="28"/>
        <v/>
      </c>
      <c r="R942" s="51" t="str">
        <f>IF(M942="","",IF(AND(M942&lt;&gt;'Tabelas auxiliares'!$B$236,M942&lt;&gt;'Tabelas auxiliares'!$B$237,M942&lt;&gt;'Tabelas auxiliares'!$C$236,M942&lt;&gt;'Tabelas auxiliares'!$C$237,M942&lt;&gt;'Tabelas auxiliares'!$D$236),"FOLHA DE PESSOAL",IF(Q942='Tabelas auxiliares'!$A$237,"CUSTEIO",IF(Q942='Tabelas auxiliares'!$A$236,"INVESTIMENTO","ERRO - VERIFICAR"))))</f>
        <v/>
      </c>
      <c r="S942" s="64" t="str">
        <f t="shared" si="29"/>
        <v/>
      </c>
    </row>
    <row r="943" spans="17:19" x14ac:dyDescent="0.25">
      <c r="Q943" s="51" t="str">
        <f t="shared" si="28"/>
        <v/>
      </c>
      <c r="R943" s="51" t="str">
        <f>IF(M943="","",IF(AND(M943&lt;&gt;'Tabelas auxiliares'!$B$236,M943&lt;&gt;'Tabelas auxiliares'!$B$237,M943&lt;&gt;'Tabelas auxiliares'!$C$236,M943&lt;&gt;'Tabelas auxiliares'!$C$237,M943&lt;&gt;'Tabelas auxiliares'!$D$236),"FOLHA DE PESSOAL",IF(Q943='Tabelas auxiliares'!$A$237,"CUSTEIO",IF(Q943='Tabelas auxiliares'!$A$236,"INVESTIMENTO","ERRO - VERIFICAR"))))</f>
        <v/>
      </c>
      <c r="S943" s="64" t="str">
        <f t="shared" si="29"/>
        <v/>
      </c>
    </row>
    <row r="944" spans="17:19" x14ac:dyDescent="0.25">
      <c r="Q944" s="51" t="str">
        <f t="shared" si="28"/>
        <v/>
      </c>
      <c r="R944" s="51" t="str">
        <f>IF(M944="","",IF(AND(M944&lt;&gt;'Tabelas auxiliares'!$B$236,M944&lt;&gt;'Tabelas auxiliares'!$B$237,M944&lt;&gt;'Tabelas auxiliares'!$C$236,M944&lt;&gt;'Tabelas auxiliares'!$C$237,M944&lt;&gt;'Tabelas auxiliares'!$D$236),"FOLHA DE PESSOAL",IF(Q944='Tabelas auxiliares'!$A$237,"CUSTEIO",IF(Q944='Tabelas auxiliares'!$A$236,"INVESTIMENTO","ERRO - VERIFICAR"))))</f>
        <v/>
      </c>
      <c r="S944" s="64" t="str">
        <f t="shared" si="29"/>
        <v/>
      </c>
    </row>
    <row r="945" spans="17:19" x14ac:dyDescent="0.25">
      <c r="Q945" s="51" t="str">
        <f t="shared" si="28"/>
        <v/>
      </c>
      <c r="R945" s="51" t="str">
        <f>IF(M945="","",IF(AND(M945&lt;&gt;'Tabelas auxiliares'!$B$236,M945&lt;&gt;'Tabelas auxiliares'!$B$237,M945&lt;&gt;'Tabelas auxiliares'!$C$236,M945&lt;&gt;'Tabelas auxiliares'!$C$237,M945&lt;&gt;'Tabelas auxiliares'!$D$236),"FOLHA DE PESSOAL",IF(Q945='Tabelas auxiliares'!$A$237,"CUSTEIO",IF(Q945='Tabelas auxiliares'!$A$236,"INVESTIMENTO","ERRO - VERIFICAR"))))</f>
        <v/>
      </c>
      <c r="S945" s="64" t="str">
        <f t="shared" si="29"/>
        <v/>
      </c>
    </row>
    <row r="946" spans="17:19" x14ac:dyDescent="0.25">
      <c r="Q946" s="51" t="str">
        <f t="shared" si="28"/>
        <v/>
      </c>
      <c r="R946" s="51" t="str">
        <f>IF(M946="","",IF(AND(M946&lt;&gt;'Tabelas auxiliares'!$B$236,M946&lt;&gt;'Tabelas auxiliares'!$B$237,M946&lt;&gt;'Tabelas auxiliares'!$C$236,M946&lt;&gt;'Tabelas auxiliares'!$C$237,M946&lt;&gt;'Tabelas auxiliares'!$D$236),"FOLHA DE PESSOAL",IF(Q946='Tabelas auxiliares'!$A$237,"CUSTEIO",IF(Q946='Tabelas auxiliares'!$A$236,"INVESTIMENTO","ERRO - VERIFICAR"))))</f>
        <v/>
      </c>
      <c r="S946" s="64" t="str">
        <f t="shared" si="29"/>
        <v/>
      </c>
    </row>
    <row r="947" spans="17:19" x14ac:dyDescent="0.25">
      <c r="Q947" s="51" t="str">
        <f t="shared" si="28"/>
        <v/>
      </c>
      <c r="R947" s="51" t="str">
        <f>IF(M947="","",IF(AND(M947&lt;&gt;'Tabelas auxiliares'!$B$236,M947&lt;&gt;'Tabelas auxiliares'!$B$237,M947&lt;&gt;'Tabelas auxiliares'!$C$236,M947&lt;&gt;'Tabelas auxiliares'!$C$237,M947&lt;&gt;'Tabelas auxiliares'!$D$236),"FOLHA DE PESSOAL",IF(Q947='Tabelas auxiliares'!$A$237,"CUSTEIO",IF(Q947='Tabelas auxiliares'!$A$236,"INVESTIMENTO","ERRO - VERIFICAR"))))</f>
        <v/>
      </c>
      <c r="S947" s="64" t="str">
        <f t="shared" si="29"/>
        <v/>
      </c>
    </row>
    <row r="948" spans="17:19" x14ac:dyDescent="0.25">
      <c r="Q948" s="51" t="str">
        <f t="shared" si="28"/>
        <v/>
      </c>
      <c r="R948" s="51" t="str">
        <f>IF(M948="","",IF(AND(M948&lt;&gt;'Tabelas auxiliares'!$B$236,M948&lt;&gt;'Tabelas auxiliares'!$B$237,M948&lt;&gt;'Tabelas auxiliares'!$C$236,M948&lt;&gt;'Tabelas auxiliares'!$C$237,M948&lt;&gt;'Tabelas auxiliares'!$D$236),"FOLHA DE PESSOAL",IF(Q948='Tabelas auxiliares'!$A$237,"CUSTEIO",IF(Q948='Tabelas auxiliares'!$A$236,"INVESTIMENTO","ERRO - VERIFICAR"))))</f>
        <v/>
      </c>
      <c r="S948" s="64" t="str">
        <f t="shared" si="29"/>
        <v/>
      </c>
    </row>
    <row r="949" spans="17:19" x14ac:dyDescent="0.25">
      <c r="Q949" s="51" t="str">
        <f t="shared" si="28"/>
        <v/>
      </c>
      <c r="R949" s="51" t="str">
        <f>IF(M949="","",IF(AND(M949&lt;&gt;'Tabelas auxiliares'!$B$236,M949&lt;&gt;'Tabelas auxiliares'!$B$237,M949&lt;&gt;'Tabelas auxiliares'!$C$236,M949&lt;&gt;'Tabelas auxiliares'!$C$237,M949&lt;&gt;'Tabelas auxiliares'!$D$236),"FOLHA DE PESSOAL",IF(Q949='Tabelas auxiliares'!$A$237,"CUSTEIO",IF(Q949='Tabelas auxiliares'!$A$236,"INVESTIMENTO","ERRO - VERIFICAR"))))</f>
        <v/>
      </c>
      <c r="S949" s="64" t="str">
        <f t="shared" si="29"/>
        <v/>
      </c>
    </row>
    <row r="950" spans="17:19" x14ac:dyDescent="0.25">
      <c r="Q950" s="51" t="str">
        <f t="shared" si="28"/>
        <v/>
      </c>
      <c r="R950" s="51" t="str">
        <f>IF(M950="","",IF(AND(M950&lt;&gt;'Tabelas auxiliares'!$B$236,M950&lt;&gt;'Tabelas auxiliares'!$B$237,M950&lt;&gt;'Tabelas auxiliares'!$C$236,M950&lt;&gt;'Tabelas auxiliares'!$C$237,M950&lt;&gt;'Tabelas auxiliares'!$D$236),"FOLHA DE PESSOAL",IF(Q950='Tabelas auxiliares'!$A$237,"CUSTEIO",IF(Q950='Tabelas auxiliares'!$A$236,"INVESTIMENTO","ERRO - VERIFICAR"))))</f>
        <v/>
      </c>
      <c r="S950" s="64" t="str">
        <f t="shared" si="29"/>
        <v/>
      </c>
    </row>
    <row r="951" spans="17:19" x14ac:dyDescent="0.25">
      <c r="Q951" s="51" t="str">
        <f t="shared" si="28"/>
        <v/>
      </c>
      <c r="R951" s="51" t="str">
        <f>IF(M951="","",IF(AND(M951&lt;&gt;'Tabelas auxiliares'!$B$236,M951&lt;&gt;'Tabelas auxiliares'!$B$237,M951&lt;&gt;'Tabelas auxiliares'!$C$236,M951&lt;&gt;'Tabelas auxiliares'!$C$237,M951&lt;&gt;'Tabelas auxiliares'!$D$236),"FOLHA DE PESSOAL",IF(Q951='Tabelas auxiliares'!$A$237,"CUSTEIO",IF(Q951='Tabelas auxiliares'!$A$236,"INVESTIMENTO","ERRO - VERIFICAR"))))</f>
        <v/>
      </c>
      <c r="S951" s="64" t="str">
        <f t="shared" si="29"/>
        <v/>
      </c>
    </row>
    <row r="952" spans="17:19" x14ac:dyDescent="0.25">
      <c r="Q952" s="51" t="str">
        <f t="shared" si="28"/>
        <v/>
      </c>
      <c r="R952" s="51" t="str">
        <f>IF(M952="","",IF(AND(M952&lt;&gt;'Tabelas auxiliares'!$B$236,M952&lt;&gt;'Tabelas auxiliares'!$B$237,M952&lt;&gt;'Tabelas auxiliares'!$C$236,M952&lt;&gt;'Tabelas auxiliares'!$C$237,M952&lt;&gt;'Tabelas auxiliares'!$D$236),"FOLHA DE PESSOAL",IF(Q952='Tabelas auxiliares'!$A$237,"CUSTEIO",IF(Q952='Tabelas auxiliares'!$A$236,"INVESTIMENTO","ERRO - VERIFICAR"))))</f>
        <v/>
      </c>
      <c r="S952" s="64" t="str">
        <f t="shared" si="29"/>
        <v/>
      </c>
    </row>
    <row r="953" spans="17:19" x14ac:dyDescent="0.25">
      <c r="Q953" s="51" t="str">
        <f t="shared" si="28"/>
        <v/>
      </c>
      <c r="R953" s="51" t="str">
        <f>IF(M953="","",IF(AND(M953&lt;&gt;'Tabelas auxiliares'!$B$236,M953&lt;&gt;'Tabelas auxiliares'!$B$237,M953&lt;&gt;'Tabelas auxiliares'!$C$236,M953&lt;&gt;'Tabelas auxiliares'!$C$237,M953&lt;&gt;'Tabelas auxiliares'!$D$236),"FOLHA DE PESSOAL",IF(Q953='Tabelas auxiliares'!$A$237,"CUSTEIO",IF(Q953='Tabelas auxiliares'!$A$236,"INVESTIMENTO","ERRO - VERIFICAR"))))</f>
        <v/>
      </c>
      <c r="S953" s="64" t="str">
        <f t="shared" si="29"/>
        <v/>
      </c>
    </row>
    <row r="954" spans="17:19" x14ac:dyDescent="0.25">
      <c r="Q954" s="51" t="str">
        <f t="shared" si="28"/>
        <v/>
      </c>
      <c r="R954" s="51" t="str">
        <f>IF(M954="","",IF(AND(M954&lt;&gt;'Tabelas auxiliares'!$B$236,M954&lt;&gt;'Tabelas auxiliares'!$B$237,M954&lt;&gt;'Tabelas auxiliares'!$C$236,M954&lt;&gt;'Tabelas auxiliares'!$C$237,M954&lt;&gt;'Tabelas auxiliares'!$D$236),"FOLHA DE PESSOAL",IF(Q954='Tabelas auxiliares'!$A$237,"CUSTEIO",IF(Q954='Tabelas auxiliares'!$A$236,"INVESTIMENTO","ERRO - VERIFICAR"))))</f>
        <v/>
      </c>
      <c r="S954" s="64" t="str">
        <f t="shared" si="29"/>
        <v/>
      </c>
    </row>
    <row r="955" spans="17:19" x14ac:dyDescent="0.25">
      <c r="Q955" s="51" t="str">
        <f t="shared" si="28"/>
        <v/>
      </c>
      <c r="R955" s="51" t="str">
        <f>IF(M955="","",IF(AND(M955&lt;&gt;'Tabelas auxiliares'!$B$236,M955&lt;&gt;'Tabelas auxiliares'!$B$237,M955&lt;&gt;'Tabelas auxiliares'!$C$236,M955&lt;&gt;'Tabelas auxiliares'!$C$237,M955&lt;&gt;'Tabelas auxiliares'!$D$236),"FOLHA DE PESSOAL",IF(Q955='Tabelas auxiliares'!$A$237,"CUSTEIO",IF(Q955='Tabelas auxiliares'!$A$236,"INVESTIMENTO","ERRO - VERIFICAR"))))</f>
        <v/>
      </c>
      <c r="S955" s="64" t="str">
        <f t="shared" si="29"/>
        <v/>
      </c>
    </row>
    <row r="956" spans="17:19" x14ac:dyDescent="0.25">
      <c r="Q956" s="51" t="str">
        <f t="shared" si="28"/>
        <v/>
      </c>
      <c r="R956" s="51" t="str">
        <f>IF(M956="","",IF(AND(M956&lt;&gt;'Tabelas auxiliares'!$B$236,M956&lt;&gt;'Tabelas auxiliares'!$B$237,M956&lt;&gt;'Tabelas auxiliares'!$C$236,M956&lt;&gt;'Tabelas auxiliares'!$C$237,M956&lt;&gt;'Tabelas auxiliares'!$D$236),"FOLHA DE PESSOAL",IF(Q956='Tabelas auxiliares'!$A$237,"CUSTEIO",IF(Q956='Tabelas auxiliares'!$A$236,"INVESTIMENTO","ERRO - VERIFICAR"))))</f>
        <v/>
      </c>
      <c r="S956" s="64" t="str">
        <f t="shared" si="29"/>
        <v/>
      </c>
    </row>
    <row r="957" spans="17:19" x14ac:dyDescent="0.25">
      <c r="Q957" s="51" t="str">
        <f t="shared" si="28"/>
        <v/>
      </c>
      <c r="R957" s="51" t="str">
        <f>IF(M957="","",IF(AND(M957&lt;&gt;'Tabelas auxiliares'!$B$236,M957&lt;&gt;'Tabelas auxiliares'!$B$237,M957&lt;&gt;'Tabelas auxiliares'!$C$236,M957&lt;&gt;'Tabelas auxiliares'!$C$237,M957&lt;&gt;'Tabelas auxiliares'!$D$236),"FOLHA DE PESSOAL",IF(Q957='Tabelas auxiliares'!$A$237,"CUSTEIO",IF(Q957='Tabelas auxiliares'!$A$236,"INVESTIMENTO","ERRO - VERIFICAR"))))</f>
        <v/>
      </c>
      <c r="S957" s="64" t="str">
        <f t="shared" si="29"/>
        <v/>
      </c>
    </row>
    <row r="958" spans="17:19" x14ac:dyDescent="0.25">
      <c r="Q958" s="51" t="str">
        <f t="shared" si="28"/>
        <v/>
      </c>
      <c r="R958" s="51" t="str">
        <f>IF(M958="","",IF(AND(M958&lt;&gt;'Tabelas auxiliares'!$B$236,M958&lt;&gt;'Tabelas auxiliares'!$B$237,M958&lt;&gt;'Tabelas auxiliares'!$C$236,M958&lt;&gt;'Tabelas auxiliares'!$C$237,M958&lt;&gt;'Tabelas auxiliares'!$D$236),"FOLHA DE PESSOAL",IF(Q958='Tabelas auxiliares'!$A$237,"CUSTEIO",IF(Q958='Tabelas auxiliares'!$A$236,"INVESTIMENTO","ERRO - VERIFICAR"))))</f>
        <v/>
      </c>
      <c r="S958" s="64" t="str">
        <f t="shared" si="29"/>
        <v/>
      </c>
    </row>
    <row r="959" spans="17:19" x14ac:dyDescent="0.25">
      <c r="Q959" s="51" t="str">
        <f t="shared" si="28"/>
        <v/>
      </c>
      <c r="R959" s="51" t="str">
        <f>IF(M959="","",IF(AND(M959&lt;&gt;'Tabelas auxiliares'!$B$236,M959&lt;&gt;'Tabelas auxiliares'!$B$237,M959&lt;&gt;'Tabelas auxiliares'!$C$236,M959&lt;&gt;'Tabelas auxiliares'!$C$237,M959&lt;&gt;'Tabelas auxiliares'!$D$236),"FOLHA DE PESSOAL",IF(Q959='Tabelas auxiliares'!$A$237,"CUSTEIO",IF(Q959='Tabelas auxiliares'!$A$236,"INVESTIMENTO","ERRO - VERIFICAR"))))</f>
        <v/>
      </c>
      <c r="S959" s="64" t="str">
        <f t="shared" si="29"/>
        <v/>
      </c>
    </row>
    <row r="960" spans="17:19" x14ac:dyDescent="0.25">
      <c r="Q960" s="51" t="str">
        <f t="shared" si="28"/>
        <v/>
      </c>
      <c r="R960" s="51" t="str">
        <f>IF(M960="","",IF(AND(M960&lt;&gt;'Tabelas auxiliares'!$B$236,M960&lt;&gt;'Tabelas auxiliares'!$B$237,M960&lt;&gt;'Tabelas auxiliares'!$C$236,M960&lt;&gt;'Tabelas auxiliares'!$C$237,M960&lt;&gt;'Tabelas auxiliares'!$D$236),"FOLHA DE PESSOAL",IF(Q960='Tabelas auxiliares'!$A$237,"CUSTEIO",IF(Q960='Tabelas auxiliares'!$A$236,"INVESTIMENTO","ERRO - VERIFICAR"))))</f>
        <v/>
      </c>
      <c r="S960" s="64" t="str">
        <f t="shared" si="29"/>
        <v/>
      </c>
    </row>
    <row r="961" spans="17:19" x14ac:dyDescent="0.25">
      <c r="Q961" s="51" t="str">
        <f t="shared" si="28"/>
        <v/>
      </c>
      <c r="R961" s="51" t="str">
        <f>IF(M961="","",IF(AND(M961&lt;&gt;'Tabelas auxiliares'!$B$236,M961&lt;&gt;'Tabelas auxiliares'!$B$237,M961&lt;&gt;'Tabelas auxiliares'!$C$236,M961&lt;&gt;'Tabelas auxiliares'!$C$237,M961&lt;&gt;'Tabelas auxiliares'!$D$236),"FOLHA DE PESSOAL",IF(Q961='Tabelas auxiliares'!$A$237,"CUSTEIO",IF(Q961='Tabelas auxiliares'!$A$236,"INVESTIMENTO","ERRO - VERIFICAR"))))</f>
        <v/>
      </c>
      <c r="S961" s="64" t="str">
        <f t="shared" si="29"/>
        <v/>
      </c>
    </row>
    <row r="962" spans="17:19" x14ac:dyDescent="0.25">
      <c r="Q962" s="51" t="str">
        <f t="shared" si="28"/>
        <v/>
      </c>
      <c r="R962" s="51" t="str">
        <f>IF(M962="","",IF(AND(M962&lt;&gt;'Tabelas auxiliares'!$B$236,M962&lt;&gt;'Tabelas auxiliares'!$B$237,M962&lt;&gt;'Tabelas auxiliares'!$C$236,M962&lt;&gt;'Tabelas auxiliares'!$C$237,M962&lt;&gt;'Tabelas auxiliares'!$D$236),"FOLHA DE PESSOAL",IF(Q962='Tabelas auxiliares'!$A$237,"CUSTEIO",IF(Q962='Tabelas auxiliares'!$A$236,"INVESTIMENTO","ERRO - VERIFICAR"))))</f>
        <v/>
      </c>
      <c r="S962" s="64" t="str">
        <f t="shared" si="29"/>
        <v/>
      </c>
    </row>
    <row r="963" spans="17:19" x14ac:dyDescent="0.25">
      <c r="Q963" s="51" t="str">
        <f t="shared" si="28"/>
        <v/>
      </c>
      <c r="R963" s="51" t="str">
        <f>IF(M963="","",IF(AND(M963&lt;&gt;'Tabelas auxiliares'!$B$236,M963&lt;&gt;'Tabelas auxiliares'!$B$237,M963&lt;&gt;'Tabelas auxiliares'!$C$236,M963&lt;&gt;'Tabelas auxiliares'!$C$237,M963&lt;&gt;'Tabelas auxiliares'!$D$236),"FOLHA DE PESSOAL",IF(Q963='Tabelas auxiliares'!$A$237,"CUSTEIO",IF(Q963='Tabelas auxiliares'!$A$236,"INVESTIMENTO","ERRO - VERIFICAR"))))</f>
        <v/>
      </c>
      <c r="S963" s="64" t="str">
        <f t="shared" si="29"/>
        <v/>
      </c>
    </row>
    <row r="964" spans="17:19" x14ac:dyDescent="0.25">
      <c r="Q964" s="51" t="str">
        <f t="shared" ref="Q964:Q1000" si="30">LEFT(O964,1)</f>
        <v/>
      </c>
      <c r="R964" s="51" t="str">
        <f>IF(M964="","",IF(AND(M964&lt;&gt;'Tabelas auxiliares'!$B$236,M964&lt;&gt;'Tabelas auxiliares'!$B$237,M964&lt;&gt;'Tabelas auxiliares'!$C$236,M964&lt;&gt;'Tabelas auxiliares'!$C$237,M964&lt;&gt;'Tabelas auxiliares'!$D$236),"FOLHA DE PESSOAL",IF(Q964='Tabelas auxiliares'!$A$237,"CUSTEIO",IF(Q964='Tabelas auxiliares'!$A$236,"INVESTIMENTO","ERRO - VERIFICAR"))))</f>
        <v/>
      </c>
      <c r="S964" s="64" t="str">
        <f t="shared" si="29"/>
        <v/>
      </c>
    </row>
    <row r="965" spans="17:19" x14ac:dyDescent="0.25">
      <c r="Q965" s="51" t="str">
        <f t="shared" si="30"/>
        <v/>
      </c>
      <c r="R965" s="51" t="str">
        <f>IF(M965="","",IF(AND(M965&lt;&gt;'Tabelas auxiliares'!$B$236,M965&lt;&gt;'Tabelas auxiliares'!$B$237,M965&lt;&gt;'Tabelas auxiliares'!$C$236,M965&lt;&gt;'Tabelas auxiliares'!$C$237,M965&lt;&gt;'Tabelas auxiliares'!$D$236),"FOLHA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IF(M966="","",IF(AND(M966&lt;&gt;'Tabelas auxiliares'!$B$236,M966&lt;&gt;'Tabelas auxiliares'!$B$237,M966&lt;&gt;'Tabelas auxiliares'!$C$236,M966&lt;&gt;'Tabelas auxiliares'!$C$237,M966&lt;&gt;'Tabelas auxiliares'!$D$236),"FOLHA DE PESSOAL",IF(Q966='Tabelas auxiliares'!$A$237,"CUSTEIO",IF(Q966='Tabelas auxiliares'!$A$236,"INVESTIMENTO","ERRO - VERIFICAR"))))</f>
        <v/>
      </c>
      <c r="S966" s="64" t="str">
        <f t="shared" si="31"/>
        <v/>
      </c>
    </row>
    <row r="967" spans="17:19" x14ac:dyDescent="0.25">
      <c r="Q967" s="51" t="str">
        <f t="shared" si="30"/>
        <v/>
      </c>
      <c r="R967" s="51" t="str">
        <f>IF(M967="","",IF(AND(M967&lt;&gt;'Tabelas auxiliares'!$B$236,M967&lt;&gt;'Tabelas auxiliares'!$B$237,M967&lt;&gt;'Tabelas auxiliares'!$C$236,M967&lt;&gt;'Tabelas auxiliares'!$C$237,M967&lt;&gt;'Tabelas auxiliares'!$D$236),"FOLHA DE PESSOAL",IF(Q967='Tabelas auxiliares'!$A$237,"CUSTEIO",IF(Q967='Tabelas auxiliares'!$A$236,"INVESTIMENTO","ERRO - VERIFICAR"))))</f>
        <v/>
      </c>
      <c r="S967" s="64" t="str">
        <f t="shared" si="31"/>
        <v/>
      </c>
    </row>
    <row r="968" spans="17:19" x14ac:dyDescent="0.25">
      <c r="Q968" s="51" t="str">
        <f t="shared" si="30"/>
        <v/>
      </c>
      <c r="R968" s="51" t="str">
        <f>IF(M968="","",IF(AND(M968&lt;&gt;'Tabelas auxiliares'!$B$236,M968&lt;&gt;'Tabelas auxiliares'!$B$237,M968&lt;&gt;'Tabelas auxiliares'!$C$236,M968&lt;&gt;'Tabelas auxiliares'!$C$237,M968&lt;&gt;'Tabelas auxiliares'!$D$236),"FOLHA DE PESSOAL",IF(Q968='Tabelas auxiliares'!$A$237,"CUSTEIO",IF(Q968='Tabelas auxiliares'!$A$236,"INVESTIMENTO","ERRO - VERIFICAR"))))</f>
        <v/>
      </c>
      <c r="S968" s="64" t="str">
        <f t="shared" si="31"/>
        <v/>
      </c>
    </row>
    <row r="969" spans="17:19" x14ac:dyDescent="0.25">
      <c r="Q969" s="51" t="str">
        <f t="shared" si="30"/>
        <v/>
      </c>
      <c r="R969" s="51" t="str">
        <f>IF(M969="","",IF(AND(M969&lt;&gt;'Tabelas auxiliares'!$B$236,M969&lt;&gt;'Tabelas auxiliares'!$B$237,M969&lt;&gt;'Tabelas auxiliares'!$C$236,M969&lt;&gt;'Tabelas auxiliares'!$C$237,M969&lt;&gt;'Tabelas auxiliares'!$D$236),"FOLHA DE PESSOAL",IF(Q969='Tabelas auxiliares'!$A$237,"CUSTEIO",IF(Q969='Tabelas auxiliares'!$A$236,"INVESTIMENTO","ERRO - VERIFICAR"))))</f>
        <v/>
      </c>
      <c r="S969" s="64" t="str">
        <f t="shared" si="31"/>
        <v/>
      </c>
    </row>
    <row r="970" spans="17:19" x14ac:dyDescent="0.25">
      <c r="Q970" s="51" t="str">
        <f t="shared" si="30"/>
        <v/>
      </c>
      <c r="R970" s="51" t="str">
        <f>IF(M970="","",IF(AND(M970&lt;&gt;'Tabelas auxiliares'!$B$236,M970&lt;&gt;'Tabelas auxiliares'!$B$237,M970&lt;&gt;'Tabelas auxiliares'!$C$236,M970&lt;&gt;'Tabelas auxiliares'!$C$237,M970&lt;&gt;'Tabelas auxiliares'!$D$236),"FOLHA DE PESSOAL",IF(Q970='Tabelas auxiliares'!$A$237,"CUSTEIO",IF(Q970='Tabelas auxiliares'!$A$236,"INVESTIMENTO","ERRO - VERIFICAR"))))</f>
        <v/>
      </c>
      <c r="S970" s="64" t="str">
        <f t="shared" si="31"/>
        <v/>
      </c>
    </row>
    <row r="971" spans="17:19" x14ac:dyDescent="0.25">
      <c r="Q971" s="51" t="str">
        <f t="shared" si="30"/>
        <v/>
      </c>
      <c r="R971" s="51" t="str">
        <f>IF(M971="","",IF(AND(M971&lt;&gt;'Tabelas auxiliares'!$B$236,M971&lt;&gt;'Tabelas auxiliares'!$B$237,M971&lt;&gt;'Tabelas auxiliares'!$C$236,M971&lt;&gt;'Tabelas auxiliares'!$C$237,M971&lt;&gt;'Tabelas auxiliares'!$D$236),"FOLHA DE PESSOAL",IF(Q971='Tabelas auxiliares'!$A$237,"CUSTEIO",IF(Q971='Tabelas auxiliares'!$A$236,"INVESTIMENTO","ERRO - VERIFICAR"))))</f>
        <v/>
      </c>
      <c r="S971" s="64" t="str">
        <f t="shared" si="31"/>
        <v/>
      </c>
    </row>
    <row r="972" spans="17:19" x14ac:dyDescent="0.25">
      <c r="Q972" s="51" t="str">
        <f t="shared" si="30"/>
        <v/>
      </c>
      <c r="R972" s="51" t="str">
        <f>IF(M972="","",IF(AND(M972&lt;&gt;'Tabelas auxiliares'!$B$236,M972&lt;&gt;'Tabelas auxiliares'!$B$237,M972&lt;&gt;'Tabelas auxiliares'!$C$236,M972&lt;&gt;'Tabelas auxiliares'!$C$237,M972&lt;&gt;'Tabelas auxiliares'!$D$236),"FOLHA DE PESSOAL",IF(Q972='Tabelas auxiliares'!$A$237,"CUSTEIO",IF(Q972='Tabelas auxiliares'!$A$236,"INVESTIMENTO","ERRO - VERIFICAR"))))</f>
        <v/>
      </c>
      <c r="S972" s="64" t="str">
        <f t="shared" si="31"/>
        <v/>
      </c>
    </row>
    <row r="973" spans="17:19" x14ac:dyDescent="0.25">
      <c r="Q973" s="51" t="str">
        <f t="shared" si="30"/>
        <v/>
      </c>
      <c r="R973" s="51" t="str">
        <f>IF(M973="","",IF(AND(M973&lt;&gt;'Tabelas auxiliares'!$B$236,M973&lt;&gt;'Tabelas auxiliares'!$B$237,M973&lt;&gt;'Tabelas auxiliares'!$C$236,M973&lt;&gt;'Tabelas auxiliares'!$C$237,M973&lt;&gt;'Tabelas auxiliares'!$D$236),"FOLHA DE PESSOAL",IF(Q973='Tabelas auxiliares'!$A$237,"CUSTEIO",IF(Q973='Tabelas auxiliares'!$A$236,"INVESTIMENTO","ERRO - VERIFICAR"))))</f>
        <v/>
      </c>
      <c r="S973" s="64" t="str">
        <f t="shared" si="31"/>
        <v/>
      </c>
    </row>
    <row r="974" spans="17:19" x14ac:dyDescent="0.25">
      <c r="Q974" s="51" t="str">
        <f t="shared" si="30"/>
        <v/>
      </c>
      <c r="R974" s="51" t="str">
        <f>IF(M974="","",IF(AND(M974&lt;&gt;'Tabelas auxiliares'!$B$236,M974&lt;&gt;'Tabelas auxiliares'!$B$237,M974&lt;&gt;'Tabelas auxiliares'!$C$236,M974&lt;&gt;'Tabelas auxiliares'!$C$237,M974&lt;&gt;'Tabelas auxiliares'!$D$236),"FOLHA DE PESSOAL",IF(Q974='Tabelas auxiliares'!$A$237,"CUSTEIO",IF(Q974='Tabelas auxiliares'!$A$236,"INVESTIMENTO","ERRO - VERIFICAR"))))</f>
        <v/>
      </c>
      <c r="S974" s="64" t="str">
        <f t="shared" si="31"/>
        <v/>
      </c>
    </row>
    <row r="975" spans="17:19" x14ac:dyDescent="0.25">
      <c r="Q975" s="51" t="str">
        <f t="shared" si="30"/>
        <v/>
      </c>
      <c r="R975" s="51" t="str">
        <f>IF(M975="","",IF(AND(M975&lt;&gt;'Tabelas auxiliares'!$B$236,M975&lt;&gt;'Tabelas auxiliares'!$B$237,M975&lt;&gt;'Tabelas auxiliares'!$C$236,M975&lt;&gt;'Tabelas auxiliares'!$C$237,M975&lt;&gt;'Tabelas auxiliares'!$D$236),"FOLHA DE PESSOAL",IF(Q975='Tabelas auxiliares'!$A$237,"CUSTEIO",IF(Q975='Tabelas auxiliares'!$A$236,"INVESTIMENTO","ERRO - VERIFICAR"))))</f>
        <v/>
      </c>
      <c r="S975" s="64" t="str">
        <f t="shared" si="31"/>
        <v/>
      </c>
    </row>
    <row r="976" spans="17:19" x14ac:dyDescent="0.25">
      <c r="Q976" s="51" t="str">
        <f t="shared" si="30"/>
        <v/>
      </c>
      <c r="R976" s="51" t="str">
        <f>IF(M976="","",IF(AND(M976&lt;&gt;'Tabelas auxiliares'!$B$236,M976&lt;&gt;'Tabelas auxiliares'!$B$237,M976&lt;&gt;'Tabelas auxiliares'!$C$236,M976&lt;&gt;'Tabelas auxiliares'!$C$237,M976&lt;&gt;'Tabelas auxiliares'!$D$236),"FOLHA DE PESSOAL",IF(Q976='Tabelas auxiliares'!$A$237,"CUSTEIO",IF(Q976='Tabelas auxiliares'!$A$236,"INVESTIMENTO","ERRO - VERIFICAR"))))</f>
        <v/>
      </c>
      <c r="S976" s="64" t="str">
        <f t="shared" si="31"/>
        <v/>
      </c>
    </row>
    <row r="977" spans="17:19" x14ac:dyDescent="0.25">
      <c r="Q977" s="51" t="str">
        <f t="shared" si="30"/>
        <v/>
      </c>
      <c r="R977" s="51" t="str">
        <f>IF(M977="","",IF(AND(M977&lt;&gt;'Tabelas auxiliares'!$B$236,M977&lt;&gt;'Tabelas auxiliares'!$B$237,M977&lt;&gt;'Tabelas auxiliares'!$C$236,M977&lt;&gt;'Tabelas auxiliares'!$C$237,M977&lt;&gt;'Tabelas auxiliares'!$D$236),"FOLHA DE PESSOAL",IF(Q977='Tabelas auxiliares'!$A$237,"CUSTEIO",IF(Q977='Tabelas auxiliares'!$A$236,"INVESTIMENTO","ERRO - VERIFICAR"))))</f>
        <v/>
      </c>
      <c r="S977" s="64" t="str">
        <f t="shared" si="31"/>
        <v/>
      </c>
    </row>
    <row r="978" spans="17:19" x14ac:dyDescent="0.25">
      <c r="Q978" s="51" t="str">
        <f t="shared" si="30"/>
        <v/>
      </c>
      <c r="R978" s="51" t="str">
        <f>IF(M978="","",IF(AND(M978&lt;&gt;'Tabelas auxiliares'!$B$236,M978&lt;&gt;'Tabelas auxiliares'!$B$237,M978&lt;&gt;'Tabelas auxiliares'!$C$236,M978&lt;&gt;'Tabelas auxiliares'!$C$237,M978&lt;&gt;'Tabelas auxiliares'!$D$236),"FOLHA DE PESSOAL",IF(Q978='Tabelas auxiliares'!$A$237,"CUSTEIO",IF(Q978='Tabelas auxiliares'!$A$236,"INVESTIMENTO","ERRO - VERIFICAR"))))</f>
        <v/>
      </c>
      <c r="S978" s="64" t="str">
        <f t="shared" si="31"/>
        <v/>
      </c>
    </row>
    <row r="979" spans="17:19" x14ac:dyDescent="0.25">
      <c r="Q979" s="51" t="str">
        <f t="shared" si="30"/>
        <v/>
      </c>
      <c r="R979" s="51" t="str">
        <f>IF(M979="","",IF(AND(M979&lt;&gt;'Tabelas auxiliares'!$B$236,M979&lt;&gt;'Tabelas auxiliares'!$B$237,M979&lt;&gt;'Tabelas auxiliares'!$C$236,M979&lt;&gt;'Tabelas auxiliares'!$C$237,M979&lt;&gt;'Tabelas auxiliares'!$D$236),"FOLHA DE PESSOAL",IF(Q979='Tabelas auxiliares'!$A$237,"CUSTEIO",IF(Q979='Tabelas auxiliares'!$A$236,"INVESTIMENTO","ERRO - VERIFICAR"))))</f>
        <v/>
      </c>
      <c r="S979" s="64" t="str">
        <f t="shared" si="31"/>
        <v/>
      </c>
    </row>
    <row r="980" spans="17:19" x14ac:dyDescent="0.25">
      <c r="Q980" s="51" t="str">
        <f t="shared" si="30"/>
        <v/>
      </c>
      <c r="R980" s="51" t="str">
        <f>IF(M980="","",IF(AND(M980&lt;&gt;'Tabelas auxiliares'!$B$236,M980&lt;&gt;'Tabelas auxiliares'!$B$237,M980&lt;&gt;'Tabelas auxiliares'!$C$236,M980&lt;&gt;'Tabelas auxiliares'!$C$237,M980&lt;&gt;'Tabelas auxiliares'!$D$236),"FOLHA DE PESSOAL",IF(Q980='Tabelas auxiliares'!$A$237,"CUSTEIO",IF(Q980='Tabelas auxiliares'!$A$236,"INVESTIMENTO","ERRO - VERIFICAR"))))</f>
        <v/>
      </c>
      <c r="S980" s="64" t="str">
        <f t="shared" si="31"/>
        <v/>
      </c>
    </row>
    <row r="981" spans="17:19" x14ac:dyDescent="0.25">
      <c r="Q981" s="51" t="str">
        <f t="shared" si="30"/>
        <v/>
      </c>
      <c r="R981" s="51" t="str">
        <f>IF(M981="","",IF(AND(M981&lt;&gt;'Tabelas auxiliares'!$B$236,M981&lt;&gt;'Tabelas auxiliares'!$B$237,M981&lt;&gt;'Tabelas auxiliares'!$C$236,M981&lt;&gt;'Tabelas auxiliares'!$C$237,M981&lt;&gt;'Tabelas auxiliares'!$D$236),"FOLHA DE PESSOAL",IF(Q981='Tabelas auxiliares'!$A$237,"CUSTEIO",IF(Q981='Tabelas auxiliares'!$A$236,"INVESTIMENTO","ERRO - VERIFICAR"))))</f>
        <v/>
      </c>
      <c r="S981" s="64" t="str">
        <f t="shared" si="31"/>
        <v/>
      </c>
    </row>
    <row r="982" spans="17:19" x14ac:dyDescent="0.25">
      <c r="Q982" s="51" t="str">
        <f t="shared" si="30"/>
        <v/>
      </c>
      <c r="R982" s="51" t="str">
        <f>IF(M982="","",IF(AND(M982&lt;&gt;'Tabelas auxiliares'!$B$236,M982&lt;&gt;'Tabelas auxiliares'!$B$237,M982&lt;&gt;'Tabelas auxiliares'!$C$236,M982&lt;&gt;'Tabelas auxiliares'!$C$237,M982&lt;&gt;'Tabelas auxiliares'!$D$236),"FOLHA DE PESSOAL",IF(Q982='Tabelas auxiliares'!$A$237,"CUSTEIO",IF(Q982='Tabelas auxiliares'!$A$236,"INVESTIMENTO","ERRO - VERIFICAR"))))</f>
        <v/>
      </c>
      <c r="S982" s="64" t="str">
        <f t="shared" si="31"/>
        <v/>
      </c>
    </row>
    <row r="983" spans="17:19" x14ac:dyDescent="0.25">
      <c r="Q983" s="51" t="str">
        <f t="shared" si="30"/>
        <v/>
      </c>
      <c r="R983" s="51" t="str">
        <f>IF(M983="","",IF(AND(M983&lt;&gt;'Tabelas auxiliares'!$B$236,M983&lt;&gt;'Tabelas auxiliares'!$B$237,M983&lt;&gt;'Tabelas auxiliares'!$C$236,M983&lt;&gt;'Tabelas auxiliares'!$C$237,M983&lt;&gt;'Tabelas auxiliares'!$D$236),"FOLHA DE PESSOAL",IF(Q983='Tabelas auxiliares'!$A$237,"CUSTEIO",IF(Q983='Tabelas auxiliares'!$A$236,"INVESTIMENTO","ERRO - VERIFICAR"))))</f>
        <v/>
      </c>
      <c r="S983" s="64" t="str">
        <f t="shared" si="31"/>
        <v/>
      </c>
    </row>
    <row r="984" spans="17:19" x14ac:dyDescent="0.25">
      <c r="Q984" s="51" t="str">
        <f t="shared" si="30"/>
        <v/>
      </c>
      <c r="R984" s="51" t="str">
        <f>IF(M984="","",IF(AND(M984&lt;&gt;'Tabelas auxiliares'!$B$236,M984&lt;&gt;'Tabelas auxiliares'!$B$237,M984&lt;&gt;'Tabelas auxiliares'!$C$236,M984&lt;&gt;'Tabelas auxiliares'!$C$237,M984&lt;&gt;'Tabelas auxiliares'!$D$236),"FOLHA DE PESSOAL",IF(Q984='Tabelas auxiliares'!$A$237,"CUSTEIO",IF(Q984='Tabelas auxiliares'!$A$236,"INVESTIMENTO","ERRO - VERIFICAR"))))</f>
        <v/>
      </c>
      <c r="S984" s="64" t="str">
        <f t="shared" si="31"/>
        <v/>
      </c>
    </row>
    <row r="985" spans="17:19" x14ac:dyDescent="0.25">
      <c r="Q985" s="51" t="str">
        <f t="shared" si="30"/>
        <v/>
      </c>
      <c r="R985" s="51" t="str">
        <f>IF(M985="","",IF(AND(M985&lt;&gt;'Tabelas auxiliares'!$B$236,M985&lt;&gt;'Tabelas auxiliares'!$B$237,M985&lt;&gt;'Tabelas auxiliares'!$C$236,M985&lt;&gt;'Tabelas auxiliares'!$C$237,M985&lt;&gt;'Tabelas auxiliares'!$D$236),"FOLHA DE PESSOAL",IF(Q985='Tabelas auxiliares'!$A$237,"CUSTEIO",IF(Q985='Tabelas auxiliares'!$A$236,"INVESTIMENTO","ERRO - VERIFICAR"))))</f>
        <v/>
      </c>
      <c r="S985" s="64" t="str">
        <f t="shared" si="31"/>
        <v/>
      </c>
    </row>
    <row r="986" spans="17:19" x14ac:dyDescent="0.25">
      <c r="Q986" s="51" t="str">
        <f t="shared" si="30"/>
        <v/>
      </c>
      <c r="R986" s="51" t="str">
        <f>IF(M986="","",IF(AND(M986&lt;&gt;'Tabelas auxiliares'!$B$236,M986&lt;&gt;'Tabelas auxiliares'!$B$237,M986&lt;&gt;'Tabelas auxiliares'!$C$236,M986&lt;&gt;'Tabelas auxiliares'!$C$237,M986&lt;&gt;'Tabelas auxiliares'!$D$236),"FOLHA DE PESSOAL",IF(Q986='Tabelas auxiliares'!$A$237,"CUSTEIO",IF(Q986='Tabelas auxiliares'!$A$236,"INVESTIMENTO","ERRO - VERIFICAR"))))</f>
        <v/>
      </c>
      <c r="S986" s="64" t="str">
        <f t="shared" si="31"/>
        <v/>
      </c>
    </row>
    <row r="987" spans="17:19" x14ac:dyDescent="0.25">
      <c r="Q987" s="51" t="str">
        <f t="shared" si="30"/>
        <v/>
      </c>
      <c r="R987" s="51" t="str">
        <f>IF(M987="","",IF(AND(M987&lt;&gt;'Tabelas auxiliares'!$B$236,M987&lt;&gt;'Tabelas auxiliares'!$B$237,M987&lt;&gt;'Tabelas auxiliares'!$C$236,M987&lt;&gt;'Tabelas auxiliares'!$C$237,M987&lt;&gt;'Tabelas auxiliares'!$D$236),"FOLHA DE PESSOAL",IF(Q987='Tabelas auxiliares'!$A$237,"CUSTEIO",IF(Q987='Tabelas auxiliares'!$A$236,"INVESTIMENTO","ERRO - VERIFICAR"))))</f>
        <v/>
      </c>
      <c r="S987" s="64" t="str">
        <f t="shared" si="31"/>
        <v/>
      </c>
    </row>
    <row r="988" spans="17:19" x14ac:dyDescent="0.25">
      <c r="Q988" s="51" t="str">
        <f t="shared" si="30"/>
        <v/>
      </c>
      <c r="R988" s="51" t="str">
        <f>IF(M988="","",IF(AND(M988&lt;&gt;'Tabelas auxiliares'!$B$236,M988&lt;&gt;'Tabelas auxiliares'!$B$237,M988&lt;&gt;'Tabelas auxiliares'!$C$236,M988&lt;&gt;'Tabelas auxiliares'!$C$237,M988&lt;&gt;'Tabelas auxiliares'!$D$236),"FOLHA DE PESSOAL",IF(Q988='Tabelas auxiliares'!$A$237,"CUSTEIO",IF(Q988='Tabelas auxiliares'!$A$236,"INVESTIMENTO","ERRO - VERIFICAR"))))</f>
        <v/>
      </c>
      <c r="S988" s="64" t="str">
        <f t="shared" si="31"/>
        <v/>
      </c>
    </row>
    <row r="989" spans="17:19" x14ac:dyDescent="0.25">
      <c r="Q989" s="51" t="str">
        <f t="shared" si="30"/>
        <v/>
      </c>
      <c r="R989" s="51" t="str">
        <f>IF(M989="","",IF(AND(M989&lt;&gt;'Tabelas auxiliares'!$B$236,M989&lt;&gt;'Tabelas auxiliares'!$B$237,M989&lt;&gt;'Tabelas auxiliares'!$C$236,M989&lt;&gt;'Tabelas auxiliares'!$C$237,M989&lt;&gt;'Tabelas auxiliares'!$D$236),"FOLHA DE PESSOAL",IF(Q989='Tabelas auxiliares'!$A$237,"CUSTEIO",IF(Q989='Tabelas auxiliares'!$A$236,"INVESTIMENTO","ERRO - VERIFICAR"))))</f>
        <v/>
      </c>
      <c r="S989" s="64" t="str">
        <f t="shared" si="31"/>
        <v/>
      </c>
    </row>
    <row r="990" spans="17:19" x14ac:dyDescent="0.25">
      <c r="Q990" s="51" t="str">
        <f t="shared" si="30"/>
        <v/>
      </c>
      <c r="R990" s="51" t="str">
        <f>IF(M990="","",IF(AND(M990&lt;&gt;'Tabelas auxiliares'!$B$236,M990&lt;&gt;'Tabelas auxiliares'!$B$237,M990&lt;&gt;'Tabelas auxiliares'!$C$236,M990&lt;&gt;'Tabelas auxiliares'!$C$237,M990&lt;&gt;'Tabelas auxiliares'!$D$236),"FOLHA DE PESSOAL",IF(Q990='Tabelas auxiliares'!$A$237,"CUSTEIO",IF(Q990='Tabelas auxiliares'!$A$236,"INVESTIMENTO","ERRO - VERIFICAR"))))</f>
        <v/>
      </c>
      <c r="S990" s="64" t="str">
        <f t="shared" si="31"/>
        <v/>
      </c>
    </row>
    <row r="991" spans="17:19" x14ac:dyDescent="0.25">
      <c r="Q991" s="51" t="str">
        <f t="shared" si="30"/>
        <v/>
      </c>
      <c r="R991" s="51" t="str">
        <f>IF(M991="","",IF(AND(M991&lt;&gt;'Tabelas auxiliares'!$B$236,M991&lt;&gt;'Tabelas auxiliares'!$B$237,M991&lt;&gt;'Tabelas auxiliares'!$C$236,M991&lt;&gt;'Tabelas auxiliares'!$C$237,M991&lt;&gt;'Tabelas auxiliares'!$D$236),"FOLHA DE PESSOAL",IF(Q991='Tabelas auxiliares'!$A$237,"CUSTEIO",IF(Q991='Tabelas auxiliares'!$A$236,"INVESTIMENTO","ERRO - VERIFICAR"))))</f>
        <v/>
      </c>
      <c r="S991" s="64" t="str">
        <f t="shared" si="31"/>
        <v/>
      </c>
    </row>
    <row r="992" spans="17:19" x14ac:dyDescent="0.25">
      <c r="Q992" s="51" t="str">
        <f t="shared" si="30"/>
        <v/>
      </c>
      <c r="R992" s="51" t="str">
        <f>IF(M992="","",IF(AND(M992&lt;&gt;'Tabelas auxiliares'!$B$236,M992&lt;&gt;'Tabelas auxiliares'!$B$237,M992&lt;&gt;'Tabelas auxiliares'!$C$236,M992&lt;&gt;'Tabelas auxiliares'!$C$237,M992&lt;&gt;'Tabelas auxiliares'!$D$236),"FOLHA DE PESSOAL",IF(Q992='Tabelas auxiliares'!$A$237,"CUSTEIO",IF(Q992='Tabelas auxiliares'!$A$236,"INVESTIMENTO","ERRO - VERIFICAR"))))</f>
        <v/>
      </c>
      <c r="S992" s="64" t="str">
        <f t="shared" si="31"/>
        <v/>
      </c>
    </row>
    <row r="993" spans="1:19" x14ac:dyDescent="0.25">
      <c r="Q993" s="51" t="str">
        <f t="shared" si="30"/>
        <v/>
      </c>
      <c r="R993" s="51" t="str">
        <f>IF(M993="","",IF(AND(M993&lt;&gt;'Tabelas auxiliares'!$B$236,M993&lt;&gt;'Tabelas auxiliares'!$B$237,M993&lt;&gt;'Tabelas auxiliares'!$C$236,M993&lt;&gt;'Tabelas auxiliares'!$C$237,M993&lt;&gt;'Tabelas auxiliares'!$D$236),"FOLHA DE PESSOAL",IF(Q993='Tabelas auxiliares'!$A$237,"CUSTEIO",IF(Q993='Tabelas auxiliares'!$A$236,"INVESTIMENTO","ERRO - VERIFICAR"))))</f>
        <v/>
      </c>
      <c r="S993" s="64" t="str">
        <f t="shared" si="31"/>
        <v/>
      </c>
    </row>
    <row r="994" spans="1:19" x14ac:dyDescent="0.25">
      <c r="Q994" s="51" t="str">
        <f t="shared" si="30"/>
        <v/>
      </c>
      <c r="R994" s="51" t="str">
        <f>IF(M994="","",IF(AND(M994&lt;&gt;'Tabelas auxiliares'!$B$236,M994&lt;&gt;'Tabelas auxiliares'!$B$237,M994&lt;&gt;'Tabelas auxiliares'!$C$236,M994&lt;&gt;'Tabelas auxiliares'!$C$237,M994&lt;&gt;'Tabelas auxiliares'!$D$236),"FOLHA DE PESSOAL",IF(Q994='Tabelas auxiliares'!$A$237,"CUSTEIO",IF(Q994='Tabelas auxiliares'!$A$236,"INVESTIMENTO","ERRO - VERIFICAR"))))</f>
        <v/>
      </c>
      <c r="S994" s="64" t="str">
        <f t="shared" si="31"/>
        <v/>
      </c>
    </row>
    <row r="995" spans="1:19" x14ac:dyDescent="0.25">
      <c r="Q995" s="51" t="str">
        <f t="shared" si="30"/>
        <v/>
      </c>
      <c r="R995" s="51" t="str">
        <f>IF(M995="","",IF(AND(M995&lt;&gt;'Tabelas auxiliares'!$B$236,M995&lt;&gt;'Tabelas auxiliares'!$B$237,M995&lt;&gt;'Tabelas auxiliares'!$C$236,M995&lt;&gt;'Tabelas auxiliares'!$C$237,M995&lt;&gt;'Tabelas auxiliares'!$D$236),"FOLHA DE PESSOAL",IF(Q995='Tabelas auxiliares'!$A$237,"CUSTEIO",IF(Q995='Tabelas auxiliares'!$A$236,"INVESTIMENTO","ERRO - VERIFICAR"))))</f>
        <v/>
      </c>
      <c r="S995" s="64" t="str">
        <f t="shared" si="31"/>
        <v/>
      </c>
    </row>
    <row r="996" spans="1:19" x14ac:dyDescent="0.25">
      <c r="Q996" s="51" t="str">
        <f t="shared" si="30"/>
        <v/>
      </c>
      <c r="R996" s="51" t="str">
        <f>IF(M996="","",IF(AND(M996&lt;&gt;'Tabelas auxiliares'!$B$236,M996&lt;&gt;'Tabelas auxiliares'!$B$237,M996&lt;&gt;'Tabelas auxiliares'!$C$236,M996&lt;&gt;'Tabelas auxiliares'!$C$237,M996&lt;&gt;'Tabelas auxiliares'!$D$236),"FOLHA DE PESSOAL",IF(Q996='Tabelas auxiliares'!$A$237,"CUSTEIO",IF(Q996='Tabelas auxiliares'!$A$236,"INVESTIMENTO","ERRO - VERIFICAR"))))</f>
        <v/>
      </c>
      <c r="S996" s="64" t="str">
        <f t="shared" si="31"/>
        <v/>
      </c>
    </row>
    <row r="997" spans="1:19" x14ac:dyDescent="0.25">
      <c r="Q997" s="51" t="str">
        <f t="shared" si="30"/>
        <v/>
      </c>
      <c r="R997" s="51" t="str">
        <f>IF(M997="","",IF(AND(M997&lt;&gt;'Tabelas auxiliares'!$B$236,M997&lt;&gt;'Tabelas auxiliares'!$B$237,M997&lt;&gt;'Tabelas auxiliares'!$C$236,M997&lt;&gt;'Tabelas auxiliares'!$C$237,M997&lt;&gt;'Tabelas auxiliares'!$D$236),"FOLHA DE PESSOAL",IF(Q997='Tabelas auxiliares'!$A$237,"CUSTEIO",IF(Q997='Tabelas auxiliares'!$A$236,"INVESTIMENTO","ERRO - VERIFICAR"))))</f>
        <v/>
      </c>
      <c r="S997" s="64" t="str">
        <f t="shared" si="31"/>
        <v/>
      </c>
    </row>
    <row r="998" spans="1:19" x14ac:dyDescent="0.25">
      <c r="Q998" s="51" t="str">
        <f t="shared" si="30"/>
        <v/>
      </c>
      <c r="R998" s="51" t="str">
        <f>IF(M998="","",IF(AND(M998&lt;&gt;'Tabelas auxiliares'!$B$236,M998&lt;&gt;'Tabelas auxiliares'!$B$237,M998&lt;&gt;'Tabelas auxiliares'!$C$236,M998&lt;&gt;'Tabelas auxiliares'!$C$237,M998&lt;&gt;'Tabelas auxiliares'!$D$236),"FOLHA DE PESSOAL",IF(Q998='Tabelas auxiliares'!$A$237,"CUSTEIO",IF(Q998='Tabelas auxiliares'!$A$236,"INVESTIMENTO","ERRO - VERIFICAR"))))</f>
        <v/>
      </c>
      <c r="S998" s="64" t="str">
        <f t="shared" si="31"/>
        <v/>
      </c>
    </row>
    <row r="999" spans="1:19" x14ac:dyDescent="0.25">
      <c r="Q999" s="51" t="str">
        <f t="shared" si="30"/>
        <v/>
      </c>
      <c r="R999" s="51" t="str">
        <f>IF(M999="","",IF(AND(M999&lt;&gt;'Tabelas auxiliares'!$B$236,M999&lt;&gt;'Tabelas auxiliares'!$B$237,M999&lt;&gt;'Tabelas auxiliares'!$C$236,M999&lt;&gt;'Tabelas auxiliares'!$C$237,M999&lt;&gt;'Tabelas auxiliares'!$D$236),"FOLHA DE PESSOAL",IF(Q999='Tabelas auxiliares'!$A$237,"CUSTEIO",IF(Q999='Tabelas auxiliares'!$A$236,"INVESTIMENTO","ERRO - VERIFICAR"))))</f>
        <v/>
      </c>
      <c r="S999" s="64" t="str">
        <f t="shared" si="31"/>
        <v/>
      </c>
    </row>
    <row r="1000" spans="1:19" x14ac:dyDescent="0.25">
      <c r="Q1000" s="51" t="str">
        <f t="shared" si="30"/>
        <v/>
      </c>
      <c r="R1000" s="51" t="str">
        <f>IF(M1000="","",IF(AND(M1000&lt;&gt;'Tabelas auxiliares'!$B$236,M1000&lt;&gt;'Tabelas auxiliares'!$B$237,M1000&lt;&gt;'Tabelas auxiliares'!$C$236,M1000&lt;&gt;'Tabelas auxiliares'!$C$237,M1000&lt;&gt;'Tabelas auxiliares'!$D$236),"FOLHA DE PESSOAL",IF(Q1000='Tabelas auxiliares'!$A$237,"CUSTEIO",IF(Q1000='Tabelas auxiliares'!$A$236,"INVESTIMENTO","ERRO - VERIFICAR"))))</f>
        <v/>
      </c>
      <c r="S1000" s="64" t="str">
        <f t="shared" si="31"/>
        <v/>
      </c>
    </row>
    <row r="1001" spans="1:19" x14ac:dyDescent="0.25">
      <c r="A1001" s="57"/>
      <c r="B1001" s="57"/>
      <c r="C1001" s="57"/>
      <c r="D1001" s="57"/>
      <c r="E1001" s="57"/>
      <c r="F1001" s="57"/>
      <c r="G1001" s="57"/>
      <c r="H1001" s="57"/>
      <c r="I1001" s="57"/>
      <c r="J1001" s="57"/>
      <c r="K1001" s="57"/>
      <c r="L1001" s="57" t="s">
        <v>98</v>
      </c>
      <c r="M1001" s="57"/>
      <c r="N1001" s="57"/>
      <c r="O1001" s="57"/>
      <c r="P1001" s="57"/>
      <c r="Q1001" s="57"/>
      <c r="R1001" s="57"/>
      <c r="S1001" s="57"/>
    </row>
  </sheetData>
  <sheetProtection algorithmName="SHA-512" hashValue="CxHVUUTOCJr7COeMI2nSrgN3+C4ol4Yu9X2JONFMnLedNl+oUFphqKu5k5hGycZSHMxuD0q5b55yPKiI4w95TA==" saltValue="f+D3xtpGb7BIE0mDtN7xCg==" spinCount="100000" sheet="1" autoFilter="0"/>
  <autoFilter ref="A3:X1001"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vt:i4>
      </vt:variant>
    </vt:vector>
  </HeadingPairs>
  <TitlesOfParts>
    <vt:vector size="15"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Planilha1</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Rodrigo Bordignon Caetano</cp:lastModifiedBy>
  <dcterms:created xsi:type="dcterms:W3CDTF">2023-02-14T18:11:45Z</dcterms:created>
  <dcterms:modified xsi:type="dcterms:W3CDTF">2024-01-09T21:55:12Z</dcterms:modified>
</cp:coreProperties>
</file>